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queryTables/queryTable1.xml" ContentType="application/vnd.openxmlformats-officedocument.spreadsheetml.queryTable+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queryTables/queryTable2.xml" ContentType="application/vnd.openxmlformats-officedocument.spreadsheetml.queryTable+xml"/>
  <Override PartName="/xl/queryTables/queryTable3.xml" ContentType="application/vnd.openxmlformats-officedocument.spreadsheetml.queryTable+xml"/>
  <Override PartName="/xl/drawings/drawing5.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firstcapitalholdings.sharepoint.com/FCG_RESEARCH/Daily/2025/04 Apr/30 04 25/"/>
    </mc:Choice>
  </mc:AlternateContent>
  <xr:revisionPtr revIDLastSave="46" documentId="8_{68232E6C-AC44-465A-9E1D-3BC3D3038B15}" xr6:coauthVersionLast="47" xr6:coauthVersionMax="47" xr10:uidLastSave="{2AFBAD2C-3321-494C-B8C8-E8865E543FA3}"/>
  <bookViews>
    <workbookView xWindow="-108" yWindow="-108" windowWidth="23256" windowHeight="12576" xr2:uid="{00000000-000D-0000-FFFF-FFFF00000000}"/>
  </bookViews>
  <sheets>
    <sheet name="Front" sheetId="1" r:id="rId1"/>
    <sheet name="Fixed" sheetId="6" r:id="rId2"/>
    <sheet name="CM-Cur" sheetId="4" state="hidden" r:id="rId3"/>
    <sheet name="OMO" sheetId="3" r:id="rId4"/>
    <sheet name="Auction" sheetId="2" r:id="rId5"/>
    <sheet name="UT" sheetId="5" r:id="rId6"/>
    <sheet name="Web update" sheetId="7" r:id="rId7"/>
  </sheets>
  <externalReferences>
    <externalReference r:id="rId8"/>
  </externalReferences>
  <definedNames>
    <definedName name="i_1" localSheetId="2">'CM-Cur'!$G$1:$O$36</definedName>
    <definedName name="omo_1" localSheetId="3">OMO!$I$1:$T$105</definedName>
    <definedName name="omo_2" localSheetId="3">OMO!$I$1:$T$105</definedName>
    <definedName name="_xlnm.Print_Area" localSheetId="0">Front!$C$1:$AS$61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 i="2" l="1"/>
  <c r="F20" i="2" l="1"/>
  <c r="I4" i="6"/>
  <c r="P17" i="2"/>
  <c r="J25" i="2" l="1"/>
  <c r="I3" i="6"/>
  <c r="J3" i="6" l="1"/>
  <c r="B11" i="5"/>
  <c r="B12" i="5"/>
  <c r="B13" i="5"/>
  <c r="B14" i="5"/>
  <c r="K3" i="6" l="1"/>
  <c r="U3" i="6"/>
  <c r="T3" i="6"/>
  <c r="S3" i="6"/>
  <c r="Q3" i="6"/>
  <c r="R3" i="6"/>
  <c r="P3" i="6"/>
  <c r="N3" i="6"/>
  <c r="O3" i="6"/>
  <c r="L3" i="6"/>
  <c r="M3" i="6"/>
  <c r="AN28" i="1" l="1"/>
  <c r="E11" i="7" s="1"/>
  <c r="K4" i="6"/>
  <c r="AO22" i="1" s="1"/>
  <c r="F5" i="7" s="1"/>
  <c r="C27" i="7" s="1"/>
  <c r="K19" i="2"/>
  <c r="K22" i="2" s="1"/>
  <c r="K15" i="7"/>
  <c r="AH33" i="1"/>
  <c r="AI33" i="1"/>
  <c r="AK33" i="1"/>
  <c r="C16" i="7" s="1"/>
  <c r="AL33" i="1"/>
  <c r="D16" i="7" s="1"/>
  <c r="AH34" i="1"/>
  <c r="AI34" i="1"/>
  <c r="AK34" i="1"/>
  <c r="C17" i="7" s="1"/>
  <c r="AL34" i="1"/>
  <c r="D17" i="7" s="1"/>
  <c r="AH35" i="1"/>
  <c r="AI35" i="1"/>
  <c r="AK35" i="1"/>
  <c r="C18" i="7" s="1"/>
  <c r="AL35" i="1"/>
  <c r="D18" i="7" s="1"/>
  <c r="D28" i="1"/>
  <c r="I25" i="2"/>
  <c r="D12" i="2"/>
  <c r="G13" i="3"/>
  <c r="F13" i="3"/>
  <c r="Y9" i="3" s="1"/>
  <c r="E13" i="3"/>
  <c r="B5" i="2"/>
  <c r="L21" i="2"/>
  <c r="F17" i="2"/>
  <c r="E9" i="2"/>
  <c r="Q50" i="1" s="1"/>
  <c r="N3" i="2"/>
  <c r="AB14" i="1"/>
  <c r="N5" i="2"/>
  <c r="L17" i="2"/>
  <c r="K34" i="2"/>
  <c r="N4" i="2"/>
  <c r="P18" i="2"/>
  <c r="M56" i="2"/>
  <c r="AI46" i="1"/>
  <c r="I1" i="6"/>
  <c r="F16" i="7"/>
  <c r="E17" i="7"/>
  <c r="F17" i="7"/>
  <c r="E18" i="7"/>
  <c r="F18" i="7"/>
  <c r="AH25" i="1"/>
  <c r="Q30" i="1"/>
  <c r="AI22" i="1"/>
  <c r="AI23" i="1"/>
  <c r="AI24" i="1"/>
  <c r="AI25" i="1"/>
  <c r="AI26" i="1"/>
  <c r="AI27" i="1"/>
  <c r="AI28" i="1"/>
  <c r="AI29" i="1"/>
  <c r="AI30" i="1"/>
  <c r="AI31" i="1"/>
  <c r="AI32" i="1"/>
  <c r="AI21" i="1"/>
  <c r="J19" i="2"/>
  <c r="J22" i="2" s="1"/>
  <c r="L18" i="2"/>
  <c r="AK21" i="1"/>
  <c r="C4" i="7" s="1"/>
  <c r="T12" i="1"/>
  <c r="X12" i="1"/>
  <c r="AB12" i="1"/>
  <c r="T13" i="1"/>
  <c r="X13" i="1"/>
  <c r="AB13" i="1"/>
  <c r="T14" i="1"/>
  <c r="X14" i="1"/>
  <c r="T15" i="1"/>
  <c r="X15" i="1"/>
  <c r="AB15" i="1"/>
  <c r="T16" i="1"/>
  <c r="X16" i="1"/>
  <c r="AB16" i="1"/>
  <c r="AH21" i="1"/>
  <c r="AL21" i="1"/>
  <c r="D4" i="7" s="1"/>
  <c r="AH22" i="1"/>
  <c r="AK22" i="1"/>
  <c r="C5" i="7" s="1"/>
  <c r="AL22" i="1"/>
  <c r="D5" i="7" s="1"/>
  <c r="AH23" i="1"/>
  <c r="AK23" i="1"/>
  <c r="C6" i="7" s="1"/>
  <c r="AL23" i="1"/>
  <c r="D6" i="7" s="1"/>
  <c r="AH24" i="1"/>
  <c r="AK24" i="1"/>
  <c r="C7" i="7" s="1"/>
  <c r="AL24" i="1"/>
  <c r="D7" i="7" s="1"/>
  <c r="AK25" i="1"/>
  <c r="C8" i="7" s="1"/>
  <c r="AL25" i="1"/>
  <c r="D8" i="7" s="1"/>
  <c r="AH26" i="1"/>
  <c r="AK26" i="1"/>
  <c r="C9" i="7" s="1"/>
  <c r="AL26" i="1"/>
  <c r="D9" i="7" s="1"/>
  <c r="AH27" i="1"/>
  <c r="AK27" i="1"/>
  <c r="C10" i="7" s="1"/>
  <c r="AL27" i="1"/>
  <c r="D10" i="7" s="1"/>
  <c r="AH28" i="1"/>
  <c r="AK28" i="1"/>
  <c r="C11" i="7" s="1"/>
  <c r="AL28" i="1"/>
  <c r="D11" i="7" s="1"/>
  <c r="AH29" i="1"/>
  <c r="AK29" i="1"/>
  <c r="C12" i="7" s="1"/>
  <c r="AL29" i="1"/>
  <c r="D12" i="7" s="1"/>
  <c r="AH30" i="1"/>
  <c r="AK30" i="1"/>
  <c r="C13" i="7" s="1"/>
  <c r="AL30" i="1"/>
  <c r="D13" i="7" s="1"/>
  <c r="AH31" i="1"/>
  <c r="AK31" i="1"/>
  <c r="C14" i="7" s="1"/>
  <c r="AL31" i="1"/>
  <c r="D14" i="7" s="1"/>
  <c r="AH32" i="1"/>
  <c r="AK32" i="1"/>
  <c r="C15" i="7" s="1"/>
  <c r="AL32" i="1"/>
  <c r="D15" i="7" s="1"/>
  <c r="U46" i="1"/>
  <c r="AO48" i="1"/>
  <c r="U49" i="1"/>
  <c r="T53" i="1"/>
  <c r="T55" i="1"/>
  <c r="T57" i="1"/>
  <c r="X4" i="3"/>
  <c r="X5" i="3" s="1"/>
  <c r="F18" i="2"/>
  <c r="AA7" i="6"/>
  <c r="AB7" i="6"/>
  <c r="AC7" i="6"/>
  <c r="AD7" i="6"/>
  <c r="AE7" i="6"/>
  <c r="AF7" i="6"/>
  <c r="AG7" i="6"/>
  <c r="AH7" i="6"/>
  <c r="AI7" i="6"/>
  <c r="AJ7" i="6"/>
  <c r="AK7" i="6"/>
  <c r="AL7" i="6"/>
  <c r="AM7" i="6"/>
  <c r="AN7" i="6"/>
  <c r="Z7" i="6"/>
  <c r="AL11" i="6"/>
  <c r="AM11" i="6"/>
  <c r="AN11" i="6"/>
  <c r="F16" i="2"/>
  <c r="M12" i="2"/>
  <c r="G9" i="2"/>
  <c r="Q55" i="1" s="1"/>
  <c r="F9" i="2"/>
  <c r="Q53" i="1" s="1"/>
  <c r="D8" i="2"/>
  <c r="X57" i="1" s="1"/>
  <c r="V57" i="1" s="1"/>
  <c r="D7" i="2"/>
  <c r="X55" i="1" s="1"/>
  <c r="V55" i="1" s="1"/>
  <c r="D6" i="2"/>
  <c r="X53" i="1" s="1"/>
  <c r="V53" i="1" s="1"/>
  <c r="G3" i="2"/>
  <c r="G287" i="3"/>
  <c r="X3" i="3"/>
  <c r="X2" i="3" s="1"/>
  <c r="A1" i="3"/>
  <c r="B1" i="3" s="1"/>
  <c r="J15" i="7"/>
  <c r="AC8" i="6"/>
  <c r="B1" i="5"/>
  <c r="Y4" i="1" s="1"/>
  <c r="E16" i="7"/>
  <c r="AB1" i="6"/>
  <c r="AC1" i="6"/>
  <c r="AD1" i="6"/>
  <c r="AE1" i="6"/>
  <c r="AA1" i="6"/>
  <c r="AB2" i="6"/>
  <c r="AC2" i="6"/>
  <c r="AD2" i="6"/>
  <c r="AE2" i="6"/>
  <c r="AA2" i="6"/>
  <c r="AA9" i="6"/>
  <c r="AB9" i="6"/>
  <c r="AC9" i="6"/>
  <c r="AD9" i="6"/>
  <c r="AE9" i="6"/>
  <c r="AF9" i="6"/>
  <c r="AG9" i="6"/>
  <c r="AH9" i="6"/>
  <c r="AI9" i="6"/>
  <c r="AJ9" i="6"/>
  <c r="AK9" i="6"/>
  <c r="AL9" i="6"/>
  <c r="AM9" i="6"/>
  <c r="AN9" i="6"/>
  <c r="Z9" i="6"/>
  <c r="AA8" i="6"/>
  <c r="AB8" i="6"/>
  <c r="AD8" i="6"/>
  <c r="AE8" i="6"/>
  <c r="AF8" i="6"/>
  <c r="AG8" i="6"/>
  <c r="AH8" i="6"/>
  <c r="AI8" i="6"/>
  <c r="AJ8" i="6"/>
  <c r="AK8" i="6"/>
  <c r="AL8" i="6"/>
  <c r="AM8" i="6"/>
  <c r="AN8" i="6"/>
  <c r="Z8" i="6"/>
  <c r="J4" i="7"/>
  <c r="L4" i="7"/>
  <c r="M4" i="7"/>
  <c r="N4" i="7"/>
  <c r="O4" i="7"/>
  <c r="L5" i="7"/>
  <c r="M5" i="7"/>
  <c r="N5" i="7"/>
  <c r="O5" i="7"/>
  <c r="D14" i="5"/>
  <c r="D13" i="5"/>
  <c r="D12" i="5"/>
  <c r="D11" i="5"/>
  <c r="C14" i="5"/>
  <c r="C13" i="5"/>
  <c r="C12" i="5"/>
  <c r="AC15" i="6"/>
  <c r="K17" i="7"/>
  <c r="L17" i="7"/>
  <c r="M17" i="7"/>
  <c r="N17" i="7"/>
  <c r="O17" i="7"/>
  <c r="AD32" i="6"/>
  <c r="AE32" i="6"/>
  <c r="AF32" i="6"/>
  <c r="AG32" i="6"/>
  <c r="AH32" i="6"/>
  <c r="AI32" i="6"/>
  <c r="AJ32" i="6"/>
  <c r="AK32" i="6"/>
  <c r="AL32" i="6"/>
  <c r="AM32" i="6"/>
  <c r="AN32" i="6"/>
  <c r="AO32" i="6"/>
  <c r="AP32" i="6"/>
  <c r="AQ32" i="6"/>
  <c r="AR32" i="6"/>
  <c r="AS32" i="6"/>
  <c r="AT32" i="6"/>
  <c r="AC3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12" i="6"/>
  <c r="O16" i="7"/>
  <c r="O15" i="7"/>
  <c r="N16" i="7"/>
  <c r="N15" i="7"/>
  <c r="M16" i="7"/>
  <c r="M15" i="7"/>
  <c r="L16" i="7"/>
  <c r="L15" i="7"/>
  <c r="K16" i="7"/>
  <c r="M6" i="7"/>
  <c r="N6" i="7"/>
  <c r="O6" i="7"/>
  <c r="L6" i="7"/>
  <c r="C42" i="2"/>
  <c r="O1" i="2"/>
  <c r="AA280" i="6"/>
  <c r="Z278" i="6"/>
  <c r="F108" i="6"/>
  <c r="Z37" i="6"/>
  <c r="Y40" i="6"/>
  <c r="C11" i="5"/>
  <c r="I8" i="5"/>
  <c r="I7" i="5"/>
  <c r="I6" i="5"/>
  <c r="I5" i="5"/>
  <c r="I4" i="5"/>
  <c r="Q1" i="2"/>
  <c r="A1" i="4"/>
  <c r="D4" i="4" s="1"/>
  <c r="F28" i="2" l="1"/>
  <c r="L22" i="2"/>
  <c r="J1" i="6" a="1"/>
  <c r="Q1" i="6" s="1"/>
  <c r="L19" i="2"/>
  <c r="Q21" i="1" s="1"/>
  <c r="N21" i="1"/>
  <c r="F25" i="2"/>
  <c r="F24" i="2"/>
  <c r="F10" i="2"/>
  <c r="AN21" i="1"/>
  <c r="N4" i="6"/>
  <c r="AO25" i="1" s="1"/>
  <c r="F8" i="7" s="1"/>
  <c r="C30" i="7" s="1"/>
  <c r="P4" i="6"/>
  <c r="AO27" i="1" s="1"/>
  <c r="F10" i="7" s="1"/>
  <c r="C32" i="7" s="1"/>
  <c r="C4" i="4"/>
  <c r="Q4" i="6"/>
  <c r="AO28" i="1" s="1"/>
  <c r="AP28" i="1" s="1"/>
  <c r="R4" i="6"/>
  <c r="AO29" i="1" s="1"/>
  <c r="F12" i="7" s="1"/>
  <c r="C34" i="7" s="1"/>
  <c r="L4" i="6"/>
  <c r="AO23" i="1" s="1"/>
  <c r="F6" i="7" s="1"/>
  <c r="C28" i="7" s="1"/>
  <c r="S4" i="6"/>
  <c r="AO30" i="1" s="1"/>
  <c r="F13" i="7" s="1"/>
  <c r="C35" i="7" s="1"/>
  <c r="T4" i="6"/>
  <c r="AO31" i="1" s="1"/>
  <c r="F14" i="7" s="1"/>
  <c r="C36" i="7" s="1"/>
  <c r="M4" i="6"/>
  <c r="AO24" i="1" s="1"/>
  <c r="F7" i="7" s="1"/>
  <c r="C29" i="7" s="1"/>
  <c r="O4" i="6"/>
  <c r="AO26" i="1" s="1"/>
  <c r="F9" i="7" s="1"/>
  <c r="C31" i="7" s="1"/>
  <c r="U4" i="6"/>
  <c r="AO32" i="1" s="1"/>
  <c r="F15" i="7" s="1"/>
  <c r="C37" i="7" s="1"/>
  <c r="AN23" i="1"/>
  <c r="J4" i="6"/>
  <c r="AO21" i="1" s="1"/>
  <c r="F4" i="7" s="1"/>
  <c r="C26" i="7" s="1"/>
  <c r="AN31" i="1"/>
  <c r="E14" i="7" s="1"/>
  <c r="G3" i="6"/>
  <c r="B3" i="3"/>
  <c r="C3" i="3"/>
  <c r="B11" i="3"/>
  <c r="C11" i="3"/>
  <c r="C10" i="3"/>
  <c r="B31" i="3"/>
  <c r="B32" i="3" s="1"/>
  <c r="B10" i="3"/>
  <c r="C22" i="3"/>
  <c r="C23" i="3"/>
  <c r="E4" i="4"/>
  <c r="B1" i="4"/>
  <c r="B33" i="7"/>
  <c r="B4" i="4"/>
  <c r="R1" i="6" l="1"/>
  <c r="S1" i="6"/>
  <c r="U1" i="6"/>
  <c r="T1" i="6"/>
  <c r="O1" i="6"/>
  <c r="P1" i="6"/>
  <c r="N1" i="6"/>
  <c r="V1" i="6"/>
  <c r="W1" i="6"/>
  <c r="X1" i="6"/>
  <c r="J1" i="6"/>
  <c r="K1" i="6"/>
  <c r="L1" i="6"/>
  <c r="M1" i="6"/>
  <c r="AG11" i="6"/>
  <c r="F11" i="7"/>
  <c r="C33" i="7" s="1"/>
  <c r="AJ11" i="6"/>
  <c r="Z11" i="6"/>
  <c r="AP23" i="1"/>
  <c r="AP31" i="1"/>
  <c r="AK11" i="6"/>
  <c r="AN32" i="1"/>
  <c r="E6" i="7"/>
  <c r="G6" i="7" s="1"/>
  <c r="AN25" i="1"/>
  <c r="AD11" i="6"/>
  <c r="AF11" i="6"/>
  <c r="AN27" i="1"/>
  <c r="AB11" i="6"/>
  <c r="AN30" i="1"/>
  <c r="AI11" i="6"/>
  <c r="AC11" i="6"/>
  <c r="AN24" i="1"/>
  <c r="B3" i="4"/>
  <c r="C3" i="4"/>
  <c r="E3" i="4"/>
  <c r="D3" i="4"/>
  <c r="AE11" i="6"/>
  <c r="AN26" i="1"/>
  <c r="B4" i="3"/>
  <c r="B5" i="3"/>
  <c r="B6" i="3" s="1"/>
  <c r="B7" i="3"/>
  <c r="B33" i="3"/>
  <c r="B34" i="3" s="1"/>
  <c r="C4" i="3"/>
  <c r="C5" i="3"/>
  <c r="C6" i="3" s="1"/>
  <c r="C7" i="3"/>
  <c r="E4" i="7"/>
  <c r="AP21" i="1"/>
  <c r="AA11" i="6"/>
  <c r="AN22" i="1"/>
  <c r="AN29" i="1"/>
  <c r="AH11" i="6"/>
  <c r="G14" i="7"/>
  <c r="B36" i="7"/>
  <c r="G11" i="7" l="1"/>
  <c r="B28" i="7"/>
  <c r="AP32" i="1"/>
  <c r="E15" i="7"/>
  <c r="E8" i="7"/>
  <c r="AP25" i="1"/>
  <c r="AP27" i="1"/>
  <c r="E10" i="7"/>
  <c r="AP22" i="1"/>
  <c r="E5" i="7"/>
  <c r="C21" i="3"/>
  <c r="C31" i="3" s="1"/>
  <c r="AP26" i="1"/>
  <c r="E9" i="7"/>
  <c r="AP24" i="1"/>
  <c r="E7" i="7"/>
  <c r="G4" i="7"/>
  <c r="B26" i="7"/>
  <c r="E12" i="7"/>
  <c r="AP29" i="1"/>
  <c r="AP30" i="1"/>
  <c r="E13" i="7"/>
  <c r="G10" i="7" l="1"/>
  <c r="B32" i="7"/>
  <c r="B37" i="7"/>
  <c r="G15" i="7"/>
  <c r="B30" i="7"/>
  <c r="G8" i="7"/>
  <c r="B34" i="7"/>
  <c r="G12" i="7"/>
  <c r="G5" i="7"/>
  <c r="B27" i="7"/>
  <c r="B29" i="7"/>
  <c r="G7" i="7"/>
  <c r="B35" i="7"/>
  <c r="G13" i="7"/>
  <c r="G9" i="7"/>
  <c r="B3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Michelle Weerasinghe</author>
  </authors>
  <commentList>
    <comment ref="V1680" authorId="0" shapeId="0" xr:uid="{00000000-0006-0000-0100-000001000000}">
      <text>
        <r>
          <rPr>
            <b/>
            <sz val="9"/>
            <color indexed="81"/>
            <rFont val="Tahoma"/>
            <family val="2"/>
          </rPr>
          <t>Michelle Weerasinghe:</t>
        </r>
        <r>
          <rPr>
            <sz val="9"/>
            <color indexed="81"/>
            <rFont val="Tahoma"/>
            <family val="2"/>
          </rPr>
          <t xml:space="preserve">
correcton of a maturity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tc={17738D06-0E7C-48D4-8811-E47332309829}</author>
    <author>tc={4C17C411-2A13-4A93-BE6A-BC0C9477B284}</author>
    <author>tc={E664036C-14D1-4153-9C24-D3C9868C54F8}</author>
    <author>tc={AF00F19E-76E2-4C37-A743-CF2C94F00032}</author>
  </authors>
  <commentList>
    <comment ref="A1" authorId="0" shapeId="0" xr:uid="{17738D06-0E7C-48D4-8811-E47332309829}">
      <text>
        <t>[Threaded comment]
Your version of Excel allows you to read this threaded comment; however, any edits to it will get removed if the file is opened in a newer version of Excel. Learn more: https://go.microsoft.com/fwlink/?linkid=870924
Comment:
    Update whenever a bill auction ACTUALLY HAPPENS - usually on a weekly basis on Wednesdays.</t>
      </text>
    </comment>
    <comment ref="I1" authorId="1" shapeId="0" xr:uid="{4C17C411-2A13-4A93-BE6A-BC0C9477B284}">
      <text>
        <t>[Threaded comment]
Your version of Excel allows you to read this threaded comment; however, any edits to it will get removed if the file is opened in a newer version of Excel. Learn more: https://go.microsoft.com/fwlink/?linkid=870924
Comment:
    Update whenever a bill auction happens - usually on a weekly basis on Wednesdays.</t>
      </text>
    </comment>
    <comment ref="I8" authorId="2" shapeId="0" xr:uid="{E664036C-14D1-4153-9C24-D3C9868C54F8}">
      <text>
        <t>[Threaded comment]
Your version of Excel allows you to read this threaded comment; however, any edits to it will get removed if the file is opened in a newer version of Excel. Learn more: https://go.microsoft.com/fwlink/?linkid=870924
Comment:
    Update on the week before 1st and 15th 
Reply:
    Also keep in mind to remove when unnecessary</t>
      </text>
    </comment>
    <comment ref="A12" authorId="3" shapeId="0" xr:uid="{AF00F19E-76E2-4C37-A743-CF2C94F00032}">
      <text>
        <t xml:space="preserve">[Threaded comment]
Your version of Excel allows you to read this threaded comment; however, any edits to it will get removed if the file is opened in a newer version of Excel. Learn more: https://go.microsoft.com/fwlink/?linkid=870924
Comment:
    Update whenever there is a bond auction ANNOUNCEMENT. </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1192" type="4" refreshedVersion="5" background="1" saveData="1">
    <webPr sourceData="1" parsePre="1" consecutive="1" xl2000="1" url="http://www.cbsl.gov.lk/htm/english/_cei/omo/omo_1.asp" htmlTables="1">
      <tables count="1">
        <x v="11"/>
      </tables>
    </webPr>
  </connection>
  <connection id="2" xr16:uid="{1A2D717B-437E-485D-BB61-4516CD77E854}" name="Connection11921" type="4" refreshedVersion="5" background="1" saveData="1">
    <webPr sourceData="1" parsePre="1" consecutive="1" xl2000="1" url="http://www.cbsl.gov.lk/htm/english/_cei/omo/omo_1.asp" htmlTables="1">
      <tables count="1">
        <x v="11"/>
      </tables>
    </webPr>
  </connection>
  <connection id="3" xr16:uid="{00000000-0015-0000-FFFF-FFFF01000000}" name="Connection1193" type="4" refreshedVersion="5" background="1" saveData="1">
    <webPr sourceData="1" parsePre="1" consecutive="1" xl2000="1" url="http://www.cbsl.gov.lk/htm/english/_cei/ir/i_1.asp" htmlTables="1">
      <tables count="1">
        <x v="11"/>
      </tables>
    </webPr>
  </connection>
</connections>
</file>

<file path=xl/sharedStrings.xml><?xml version="1.0" encoding="utf-8"?>
<sst xmlns="http://schemas.openxmlformats.org/spreadsheetml/2006/main" count="1095" uniqueCount="282">
  <si>
    <t>&lt; 182 Days</t>
  </si>
  <si>
    <t>&lt; 364 Days</t>
  </si>
  <si>
    <t>&lt; 10Y</t>
  </si>
  <si>
    <t>&lt; 12Y</t>
  </si>
  <si>
    <t>N/A</t>
  </si>
  <si>
    <t>&lt; 15Y</t>
  </si>
  <si>
    <t>&lt; 20Y</t>
  </si>
  <si>
    <t>Bid</t>
  </si>
  <si>
    <t>Offer</t>
  </si>
  <si>
    <t>Today</t>
  </si>
  <si>
    <t>Bill Auction</t>
  </si>
  <si>
    <t>Source: CBSL Website - Press Release &amp; Notices to the Public</t>
  </si>
  <si>
    <t>Maturities</t>
  </si>
  <si>
    <t>Update Maturies</t>
  </si>
  <si>
    <t>T-Bill Auction</t>
  </si>
  <si>
    <t>Total</t>
  </si>
  <si>
    <t>Week Ending</t>
  </si>
  <si>
    <t>LKR</t>
  </si>
  <si>
    <t>USD</t>
  </si>
  <si>
    <t>Tenor</t>
  </si>
  <si>
    <t>Current</t>
  </si>
  <si>
    <t>Previous</t>
  </si>
  <si>
    <t>Change</t>
  </si>
  <si>
    <t>Offered</t>
  </si>
  <si>
    <t>Bids</t>
  </si>
  <si>
    <t>Accepted</t>
  </si>
  <si>
    <t>3M</t>
  </si>
  <si>
    <t>(bps)</t>
  </si>
  <si>
    <t>LKR ('Mn)</t>
  </si>
  <si>
    <t>6M</t>
  </si>
  <si>
    <t>91 days</t>
  </si>
  <si>
    <t>12M</t>
  </si>
  <si>
    <t>182 Days</t>
  </si>
  <si>
    <t xml:space="preserve">Bond </t>
  </si>
  <si>
    <t>364 Days</t>
  </si>
  <si>
    <t>Bond Interest</t>
  </si>
  <si>
    <t>Debt folder - Bond Maturity and Coupons</t>
  </si>
  <si>
    <t>SLDBs/Sovereign</t>
  </si>
  <si>
    <t>Date of Settlement</t>
  </si>
  <si>
    <t>Update on Monday</t>
  </si>
  <si>
    <t>Last Month</t>
  </si>
  <si>
    <t>Bond Auction</t>
  </si>
  <si>
    <t>AWPR</t>
  </si>
  <si>
    <t>Auction 1</t>
  </si>
  <si>
    <t>Auction 2</t>
  </si>
  <si>
    <t>Auction 3</t>
  </si>
  <si>
    <t>Auction 4</t>
  </si>
  <si>
    <t>Date change</t>
  </si>
  <si>
    <t>Bond Type</t>
  </si>
  <si>
    <t>Outstanding Stock of Government Securities</t>
  </si>
  <si>
    <t>Yield</t>
  </si>
  <si>
    <t>Change (%)</t>
  </si>
  <si>
    <t xml:space="preserve">CBSL weekly </t>
  </si>
  <si>
    <t xml:space="preserve">Offered </t>
  </si>
  <si>
    <t>T-Bills</t>
  </si>
  <si>
    <t>On Mondays</t>
  </si>
  <si>
    <t>T-Bonds</t>
  </si>
  <si>
    <t>Foreign Holding</t>
  </si>
  <si>
    <t>Percentage (%)</t>
  </si>
  <si>
    <t xml:space="preserve"> </t>
  </si>
  <si>
    <t>Graph</t>
  </si>
  <si>
    <t>Date</t>
  </si>
  <si>
    <t>Repo / Reverse Repo Auction</t>
  </si>
  <si>
    <t>Standing Facilities</t>
  </si>
  <si>
    <t>Overnight Liquidity(Rs. bn)</t>
  </si>
  <si>
    <t>CBSL Holdings of  Gov Securities (Face Value)  (Rs. bn)</t>
  </si>
  <si>
    <t>Mid-day Auction</t>
  </si>
  <si>
    <t>Repo</t>
  </si>
  <si>
    <t>Reverse Repo</t>
  </si>
  <si>
    <t>Excess Liquidity</t>
  </si>
  <si>
    <t>CBSL Holdings of GS</t>
  </si>
  <si>
    <t>Amount Offered</t>
  </si>
  <si>
    <t>Received</t>
  </si>
  <si>
    <t>Overnight Repo/Reverse Repo Auction</t>
  </si>
  <si>
    <t>W.A. Yield</t>
  </si>
  <si>
    <t>SDF</t>
  </si>
  <si>
    <t>SLF</t>
  </si>
  <si>
    <t>(Rs .bn.)</t>
  </si>
  <si>
    <t>(Rs. bn.)</t>
  </si>
  <si>
    <t>Min Rate(%)</t>
  </si>
  <si>
    <t>Max Rate(%)</t>
  </si>
  <si>
    <t>(%)</t>
  </si>
  <si>
    <t>Volume (Rs. bn.)</t>
  </si>
  <si>
    <t>Rate (%)</t>
  </si>
  <si>
    <t>Weighted Average Rate (%)</t>
  </si>
  <si>
    <t>Standing Facility</t>
  </si>
  <si>
    <t>SDL</t>
  </si>
  <si>
    <t>Rate</t>
  </si>
  <si>
    <t>Volume</t>
  </si>
  <si>
    <t>Term Repo/Reverse Repo</t>
  </si>
  <si>
    <t>O/N Surplus (Bn)</t>
  </si>
  <si>
    <t>CBSL Holdings of GS (Bn)</t>
  </si>
  <si>
    <t>Refresh</t>
  </si>
  <si>
    <t>Date change cell B1</t>
  </si>
  <si>
    <t>Replace graph with E13-G19</t>
  </si>
  <si>
    <t>01</t>
  </si>
  <si>
    <t>Jan</t>
  </si>
  <si>
    <t>02</t>
  </si>
  <si>
    <t>Feb</t>
  </si>
  <si>
    <t>03</t>
  </si>
  <si>
    <t>Mar</t>
  </si>
  <si>
    <t>04</t>
  </si>
  <si>
    <t>Apr</t>
  </si>
  <si>
    <t>05</t>
  </si>
  <si>
    <t>May</t>
  </si>
  <si>
    <t>06</t>
  </si>
  <si>
    <t>Jun</t>
  </si>
  <si>
    <t>07</t>
  </si>
  <si>
    <t>Jul</t>
  </si>
  <si>
    <t>08</t>
  </si>
  <si>
    <t>Aug</t>
  </si>
  <si>
    <t>09</t>
  </si>
  <si>
    <t>Sep</t>
  </si>
  <si>
    <t>10</t>
  </si>
  <si>
    <t>Oct</t>
  </si>
  <si>
    <t>11</t>
  </si>
  <si>
    <t>Nov</t>
  </si>
  <si>
    <t>12</t>
  </si>
  <si>
    <t>Dec</t>
  </si>
  <si>
    <t>High</t>
  </si>
  <si>
    <t>Low</t>
  </si>
  <si>
    <t>W.Avg</t>
  </si>
  <si>
    <t>Call Money</t>
  </si>
  <si>
    <t>Repo Rates</t>
  </si>
  <si>
    <t>Call Market  </t>
  </si>
  <si>
    <t>Repo Market  </t>
  </si>
  <si>
    <t>Minimum Rate(%)</t>
  </si>
  <si>
    <t>Maximum Rate(%)</t>
  </si>
  <si>
    <t>W.A yield (%)</t>
  </si>
  <si>
    <t>Gross Volume(Rs.Bn)</t>
  </si>
  <si>
    <t>z</t>
  </si>
  <si>
    <t>USA</t>
  </si>
  <si>
    <t>Dollar</t>
  </si>
  <si>
    <t>UK</t>
  </si>
  <si>
    <t>Pound</t>
  </si>
  <si>
    <t>EU</t>
  </si>
  <si>
    <t>Euro</t>
  </si>
  <si>
    <t>Japan</t>
  </si>
  <si>
    <t>Yen</t>
  </si>
  <si>
    <t>Australia</t>
  </si>
  <si>
    <t>Fund</t>
  </si>
  <si>
    <t>Selling price (LKR)</t>
  </si>
  <si>
    <t>Buying price (LKR)</t>
  </si>
  <si>
    <t>First Capital Wealth Fund (FCWF)</t>
  </si>
  <si>
    <t>Rates updated for February 28th but month not changed</t>
  </si>
  <si>
    <t>First Capital Fixed Income Fund (FCFIF)</t>
  </si>
  <si>
    <t>Update and date change</t>
  </si>
  <si>
    <t>First Capital Money Market Fund (FCMMF)</t>
  </si>
  <si>
    <t>First Capital Equity Fund (FCEF)</t>
  </si>
  <si>
    <t>AUM</t>
  </si>
  <si>
    <t>Current Yield</t>
  </si>
  <si>
    <t>Management Fee</t>
  </si>
  <si>
    <t>Trustee fee</t>
  </si>
  <si>
    <t>Performance Fee</t>
  </si>
  <si>
    <t>NAV</t>
  </si>
  <si>
    <t>First Capital Money Market Fund</t>
  </si>
  <si>
    <t>0.50% p.a.</t>
  </si>
  <si>
    <t>0.15% p.a.</t>
  </si>
  <si>
    <t>First Capital Gilt Edge Fund</t>
  </si>
  <si>
    <t>First Capital Wealth Fund</t>
  </si>
  <si>
    <t>1.10% p.a.</t>
  </si>
  <si>
    <t>0.225% p.a.</t>
  </si>
  <si>
    <t>First Capital Equity Fund</t>
  </si>
  <si>
    <t>1.00% p.a.</t>
  </si>
  <si>
    <t>0.23% p.a.</t>
  </si>
  <si>
    <t>25% over ASTRI</t>
  </si>
  <si>
    <t>Performance as of</t>
  </si>
  <si>
    <t>YTD</t>
  </si>
  <si>
    <t>2021/22</t>
  </si>
  <si>
    <t>2020/21</t>
  </si>
  <si>
    <t>2019/20</t>
  </si>
  <si>
    <t>2018/19</t>
  </si>
  <si>
    <t>2017/18</t>
  </si>
  <si>
    <t>2016/17</t>
  </si>
  <si>
    <t>2015/16</t>
  </si>
  <si>
    <t>Since Inc.</t>
  </si>
  <si>
    <t>First Capital Equity Fund Performance as at</t>
  </si>
  <si>
    <t>ASTRI</t>
  </si>
  <si>
    <t>FCEF</t>
  </si>
  <si>
    <t>Out/(Under) Performance</t>
  </si>
  <si>
    <t>FCMMF</t>
  </si>
  <si>
    <t>FCGEF</t>
  </si>
  <si>
    <t>FCWF</t>
  </si>
  <si>
    <t>Yield %</t>
  </si>
  <si>
    <t>WoW</t>
  </si>
  <si>
    <t>Foreign holding</t>
  </si>
  <si>
    <t>Mid %</t>
  </si>
  <si>
    <t>1Y</t>
  </si>
  <si>
    <t>2Y</t>
  </si>
  <si>
    <t>3Y</t>
  </si>
  <si>
    <t>4Y</t>
  </si>
  <si>
    <t>5Y</t>
  </si>
  <si>
    <t>6Y</t>
  </si>
  <si>
    <t>7Y</t>
  </si>
  <si>
    <t>8Y</t>
  </si>
  <si>
    <t>9Y</t>
  </si>
  <si>
    <t>10Y</t>
  </si>
  <si>
    <t>12Y</t>
  </si>
  <si>
    <t>15Y</t>
  </si>
  <si>
    <t>20Y</t>
  </si>
  <si>
    <t>Short</t>
  </si>
  <si>
    <t>Mid</t>
  </si>
  <si>
    <t>Long</t>
  </si>
  <si>
    <t>Update table B2-C15</t>
  </si>
  <si>
    <t>Update table J6 onwards</t>
  </si>
  <si>
    <t>Auction Date</t>
  </si>
  <si>
    <t>T-Bill</t>
  </si>
  <si>
    <t>Bond interest</t>
  </si>
  <si>
    <t>q</t>
  </si>
  <si>
    <t>&gt;0</t>
  </si>
  <si>
    <t>&lt;0</t>
  </si>
  <si>
    <t>tu</t>
  </si>
  <si>
    <t>bps</t>
  </si>
  <si>
    <t>p</t>
  </si>
  <si>
    <t xml:space="preserve">Bills and Bond Table </t>
  </si>
  <si>
    <t>Maturity</t>
  </si>
  <si>
    <t>Last Week</t>
  </si>
  <si>
    <t>Change (bps)</t>
  </si>
  <si>
    <t>Offered (Mn)</t>
  </si>
  <si>
    <t>Bids (Mn)</t>
  </si>
  <si>
    <t>Accepted (Mn)</t>
  </si>
  <si>
    <t>Latest 3 auctions need to appear in the CSV</t>
  </si>
  <si>
    <t>T-Bond Auction</t>
  </si>
  <si>
    <t>Manually update change in maturity dates</t>
  </si>
  <si>
    <t>Update auction date manually</t>
  </si>
  <si>
    <t>Yield Curve</t>
  </si>
  <si>
    <t>string</t>
  </si>
  <si>
    <t>number</t>
  </si>
  <si>
    <t xml:space="preserve"> 6Y</t>
  </si>
  <si>
    <t xml:space="preserve"> 7Y</t>
  </si>
  <si>
    <t xml:space="preserve"> 8Y</t>
  </si>
  <si>
    <t xml:space="preserve"> 9Y</t>
  </si>
  <si>
    <t>First Capital Gilt Edged Fund (FCGEF)</t>
  </si>
  <si>
    <t>Value [LKR 'Mn]</t>
  </si>
  <si>
    <t>As at Feb 2023</t>
  </si>
  <si>
    <t>XX</t>
  </si>
  <si>
    <t>FD ceiling</t>
  </si>
  <si>
    <t>1Month</t>
  </si>
  <si>
    <t>2Month</t>
  </si>
  <si>
    <t>&lt;  3M</t>
  </si>
  <si>
    <t>&lt;  6M</t>
  </si>
  <si>
    <t>&lt;   1Y</t>
  </si>
  <si>
    <t>&lt;   2Y</t>
  </si>
  <si>
    <t>&lt;   3Y</t>
  </si>
  <si>
    <t>&lt;   4Y</t>
  </si>
  <si>
    <t>&lt;   5Y</t>
  </si>
  <si>
    <t>&lt;   6Y</t>
  </si>
  <si>
    <t>&lt;   7Y</t>
  </si>
  <si>
    <t>&lt;   8Y</t>
  </si>
  <si>
    <t>&lt;   9Y</t>
  </si>
  <si>
    <t>&lt;  91 Days</t>
  </si>
  <si>
    <t>First Capital Money Plus Fund (FCMPF)</t>
  </si>
  <si>
    <t xml:space="preserve">Bid </t>
  </si>
  <si>
    <t>Bond</t>
  </si>
  <si>
    <t>Short 8</t>
  </si>
  <si>
    <t>Mid 7</t>
  </si>
  <si>
    <t>Mid 9</t>
  </si>
  <si>
    <t>Mid 12</t>
  </si>
  <si>
    <t>Mid 10</t>
  </si>
  <si>
    <t>Long 1</t>
  </si>
  <si>
    <t>Long 3</t>
  </si>
  <si>
    <t>Long 8</t>
  </si>
  <si>
    <t>Long 6</t>
  </si>
  <si>
    <t>-</t>
  </si>
  <si>
    <t xml:space="preserve">  </t>
  </si>
  <si>
    <t>&lt;  91 Days</t>
  </si>
  <si>
    <t>&lt;  3M</t>
  </si>
  <si>
    <t>&lt;  6M</t>
  </si>
  <si>
    <t>&lt;   1Y</t>
  </si>
  <si>
    <t>&lt;   2Y</t>
  </si>
  <si>
    <t>&lt;   3Y</t>
  </si>
  <si>
    <t>&lt;   4Y</t>
  </si>
  <si>
    <t>&lt;   5Y</t>
  </si>
  <si>
    <t>&lt;   6Y</t>
  </si>
  <si>
    <t>&lt;   7Y</t>
  </si>
  <si>
    <t>&lt;   8Y</t>
  </si>
  <si>
    <t>&lt;   9Y</t>
  </si>
  <si>
    <t>Next: 1st May 2025</t>
  </si>
  <si>
    <t xml:space="preserve">Moreover, recent data published by the CBSL reveals that the AWPR for the week ending 17th Apr-25 decreased by 19bps, settling at 8.44%, showcasing a notable reduction from the previous week. </t>
  </si>
  <si>
    <t>11.75%2029 ‘A’</t>
  </si>
  <si>
    <t>11.25%2031 ‘A’</t>
  </si>
  <si>
    <t>11.50%2035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</si>
</sst>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409]dd\-mmm\-yy;@"/>
    <numFmt numFmtId="165" formatCode="_(* #,##0_);_(* \(#,##0\);_(* &quot;-&quot;??_);_(@_)"/>
    <numFmt numFmtId="166" formatCode="0.0%"/>
    <numFmt numFmtId="167" formatCode="0.000000%"/>
    <numFmt numFmtId="168" formatCode="#,##0.0"/>
    <numFmt numFmtId="169" formatCode="0.0"/>
    <numFmt numFmtId="170" formatCode="0.000"/>
    <numFmt numFmtId="171" formatCode="_(* #,##0.00_);_(* \(#,##0.00\);_(* \-??_);_(@_)"/>
    <numFmt numFmtId="172" formatCode="_(* #,##0.0_);_(* \(#,##0.0\);_(* &quot;-&quot;??_);_(@_)"/>
    <numFmt numFmtId="173" formatCode="\+0;\-0;0"/>
    <numFmt numFmtId="174" formatCode="[$-409]mmmm\ d\,\ yyyy;@"/>
  </numFmts>
  <fonts count="65" x14ac:knownFonts="1">
    <font>
      <sz val="11"/>
      <color theme="1"/>
      <name val="Calibri"/>
      <family val="2"/>
      <scheme val="minor"/>
    </font>
    <font>
      <sz val="11"/>
      <color theme="1"/>
      <name val="Calibri"/>
      <family val="2"/>
      <scheme val="minor"/>
    </font>
    <font>
      <sz val="8"/>
      <name val="Calibri"/>
      <family val="2"/>
      <scheme val="minor"/>
    </font>
    <font>
      <sz val="11"/>
      <color rgb="FF002060"/>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1"/>
      <name val="Calibri"/>
      <family val="2"/>
    </font>
    <font>
      <sz val="11"/>
      <name val="Calibri"/>
      <family val="2"/>
      <scheme val="minor"/>
    </font>
    <font>
      <sz val="14"/>
      <color rgb="FF5F9AD7"/>
      <name val="Calibri"/>
      <family val="2"/>
      <scheme val="minor"/>
    </font>
    <font>
      <sz val="11"/>
      <color rgb="FF5F9AD7"/>
      <name val="Arial"/>
      <family val="2"/>
    </font>
    <font>
      <sz val="11"/>
      <color rgb="FF000000"/>
      <name val="Arial"/>
      <family val="2"/>
    </font>
    <font>
      <sz val="14"/>
      <color rgb="FF000000"/>
      <name val="Calibri"/>
      <family val="2"/>
      <scheme val="minor"/>
    </font>
    <font>
      <sz val="10"/>
      <color rgb="FF000000"/>
      <name val="Arial"/>
      <family val="2"/>
    </font>
    <font>
      <sz val="12"/>
      <color rgb="FF000000"/>
      <name val="Arial"/>
      <family val="2"/>
    </font>
    <font>
      <sz val="11"/>
      <color theme="1"/>
      <name val="Arial"/>
      <family val="2"/>
    </font>
    <font>
      <sz val="11"/>
      <color rgb="FF5F9AD7"/>
      <name val="Calibri"/>
      <family val="2"/>
      <scheme val="minor"/>
    </font>
    <font>
      <b/>
      <sz val="11"/>
      <color rgb="FF000000"/>
      <name val="Calibri"/>
      <family val="2"/>
    </font>
    <font>
      <sz val="11"/>
      <color rgb="FF000000"/>
      <name val="Calibri"/>
      <family val="2"/>
    </font>
    <font>
      <sz val="11"/>
      <color rgb="FF00B050"/>
      <name val="Calibri"/>
      <family val="2"/>
      <scheme val="minor"/>
    </font>
    <font>
      <sz val="11"/>
      <color rgb="FF000000"/>
      <name val="Calibri"/>
      <family val="2"/>
      <scheme val="minor"/>
    </font>
    <font>
      <b/>
      <sz val="11"/>
      <color rgb="FF000000"/>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sz val="12"/>
      <color theme="1"/>
      <name val="Calibri"/>
      <family val="2"/>
      <scheme val="minor"/>
    </font>
    <font>
      <sz val="14"/>
      <color theme="1"/>
      <name val="Calibri"/>
      <family val="2"/>
      <scheme val="minor"/>
    </font>
    <font>
      <b/>
      <sz val="16"/>
      <color rgb="FFFF0000"/>
      <name val="Calibri"/>
      <family val="2"/>
      <scheme val="minor"/>
    </font>
    <font>
      <b/>
      <sz val="14"/>
      <color rgb="FF002060"/>
      <name val="Calibri"/>
      <family val="2"/>
      <scheme val="minor"/>
    </font>
    <font>
      <b/>
      <sz val="9"/>
      <color indexed="81"/>
      <name val="Tahoma"/>
      <family val="2"/>
    </font>
    <font>
      <sz val="9"/>
      <color indexed="81"/>
      <name val="Tahoma"/>
      <family val="2"/>
    </font>
    <font>
      <b/>
      <sz val="14"/>
      <color theme="0"/>
      <name val="Calibri"/>
      <family val="2"/>
      <scheme val="minor"/>
    </font>
    <font>
      <b/>
      <sz val="15"/>
      <color theme="0"/>
      <name val="Calibri"/>
      <family val="2"/>
      <scheme val="minor"/>
    </font>
    <font>
      <b/>
      <sz val="28"/>
      <color rgb="FF002060"/>
      <name val="Calibri"/>
      <family val="2"/>
      <scheme val="minor"/>
    </font>
    <font>
      <sz val="11"/>
      <color rgb="FF00B050"/>
      <name val="Wingdings 3"/>
      <family val="1"/>
      <charset val="2"/>
    </font>
    <font>
      <sz val="11"/>
      <color rgb="FFFF0000"/>
      <name val="Wingdings 3"/>
      <family val="1"/>
      <charset val="2"/>
    </font>
    <font>
      <sz val="11"/>
      <color theme="1"/>
      <name val="Webdings"/>
      <family val="1"/>
      <charset val="2"/>
    </font>
    <font>
      <sz val="11"/>
      <color theme="1" tint="0.499984740745262"/>
      <name val="Wingdings 3"/>
      <family val="1"/>
      <charset val="2"/>
    </font>
    <font>
      <sz val="20"/>
      <color rgb="FF00B050"/>
      <name val="Wingdings 3"/>
      <family val="1"/>
      <charset val="2"/>
    </font>
    <font>
      <b/>
      <sz val="12"/>
      <color theme="1"/>
      <name val="Calibri"/>
      <family val="2"/>
      <scheme val="minor"/>
    </font>
    <font>
      <b/>
      <sz val="20"/>
      <color theme="1"/>
      <name val="Calibri"/>
      <family val="2"/>
      <scheme val="minor"/>
    </font>
    <font>
      <b/>
      <sz val="20"/>
      <color rgb="FF002060"/>
      <name val="Calibri"/>
      <family val="2"/>
      <scheme val="minor"/>
    </font>
    <font>
      <b/>
      <sz val="18"/>
      <color theme="0"/>
      <name val="Calibri"/>
      <family val="2"/>
      <scheme val="minor"/>
    </font>
    <font>
      <b/>
      <sz val="13"/>
      <color theme="1"/>
      <name val="Calibri"/>
      <family val="2"/>
      <scheme val="minor"/>
    </font>
    <font>
      <sz val="11"/>
      <color rgb="FFFF0000"/>
      <name val="Calibri"/>
      <family val="2"/>
    </font>
    <font>
      <b/>
      <i/>
      <sz val="28"/>
      <color theme="8" tint="-0.499984740745262"/>
      <name val="Calibri"/>
      <family val="2"/>
      <scheme val="minor"/>
    </font>
    <font>
      <sz val="16"/>
      <color theme="1"/>
      <name val="Calibri"/>
      <family val="2"/>
      <scheme val="minor"/>
    </font>
    <font>
      <b/>
      <sz val="16"/>
      <color rgb="FF002060"/>
      <name val="Calibri"/>
      <family val="2"/>
      <scheme val="minor"/>
    </font>
    <font>
      <sz val="16"/>
      <color rgb="FF002060"/>
      <name val="Calibri"/>
      <family val="2"/>
      <scheme val="minor"/>
    </font>
    <font>
      <sz val="8"/>
      <color rgb="FF000000"/>
      <name val="Arial"/>
      <family val="2"/>
    </font>
    <font>
      <sz val="11"/>
      <color theme="1"/>
      <name val="Aptos"/>
      <family val="2"/>
    </font>
    <font>
      <b/>
      <sz val="11"/>
      <color theme="1"/>
      <name val="Aptos"/>
      <family val="2"/>
    </font>
    <font>
      <sz val="11"/>
      <color rgb="FF000000"/>
      <name val="Calibri"/>
      <family val="2"/>
    </font>
    <font>
      <sz val="8"/>
      <color theme="1"/>
      <name val="Arial"/>
      <family val="2"/>
    </font>
    <font>
      <sz val="11"/>
      <color rgb="FFED0000"/>
      <name val="Calibri"/>
      <family val="2"/>
      <scheme val="minor"/>
    </font>
    <font>
      <sz val="8"/>
      <color theme="1"/>
      <name val="Arial"/>
      <family val="2"/>
    </font>
    <font>
      <sz val="11"/>
      <color rgb="FF424242"/>
      <name val="Aptos"/>
      <family val="2"/>
    </font>
    <font>
      <sz val="8"/>
      <color theme="1"/>
      <name val="Arial"/>
      <family val="2"/>
    </font>
    <font>
      <b/>
      <sz val="11"/>
      <color rgb="FFFF0000"/>
      <name val="Calibri"/>
      <family val="2"/>
      <scheme val="minor"/>
    </font>
    <font>
      <sz val="12"/>
      <color rgb="FF000000"/>
      <name val="Aptos"/>
      <family val="2"/>
    </font>
    <font>
      <b/>
      <sz val="12"/>
      <color rgb="FF000000"/>
      <name val="Aptos"/>
      <family val="2"/>
    </font>
    <font>
      <b/>
      <sz val="9"/>
      <color theme="1"/>
      <name val="Calibri"/>
      <family val="2"/>
      <scheme val="minor"/>
    </font>
    <font>
      <sz val="12"/>
      <color theme="1"/>
      <name val="Aptos"/>
      <family val="2"/>
    </font>
    <font>
      <sz val="11"/>
      <color rgb="FFFF0000"/>
      <name val="Aptos"/>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rgb="FFE6F2FB"/>
        <bgColor indexed="64"/>
      </patternFill>
    </fill>
    <fill>
      <patternFill patternType="solid">
        <fgColor rgb="FFFFFFFF"/>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F37"/>
        <bgColor indexed="64"/>
      </patternFill>
    </fill>
    <fill>
      <patternFill patternType="solid">
        <fgColor rgb="FF00B05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39997558519241921"/>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2" tint="-0.249977111117893"/>
        <bgColor indexed="64"/>
      </patternFill>
    </fill>
    <fill>
      <patternFill patternType="solid">
        <fgColor theme="5" tint="0.79998168889431442"/>
        <bgColor indexed="64"/>
      </patternFill>
    </fill>
  </fills>
  <borders count="26">
    <border>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rgb="FFC8E2F5"/>
      </left>
      <right style="medium">
        <color rgb="FFC8E2F5"/>
      </right>
      <top style="medium">
        <color rgb="FFC8E2F5"/>
      </top>
      <bottom/>
      <diagonal/>
    </border>
    <border>
      <left style="medium">
        <color rgb="FFC8E2F5"/>
      </left>
      <right/>
      <top style="medium">
        <color rgb="FFC8E2F5"/>
      </top>
      <bottom style="medium">
        <color rgb="FFC8E2F5"/>
      </bottom>
      <diagonal/>
    </border>
    <border>
      <left/>
      <right/>
      <top style="medium">
        <color rgb="FFC8E2F5"/>
      </top>
      <bottom style="medium">
        <color rgb="FFC8E2F5"/>
      </bottom>
      <diagonal/>
    </border>
    <border>
      <left/>
      <right style="medium">
        <color rgb="FFC8E2F5"/>
      </right>
      <top style="medium">
        <color rgb="FFC8E2F5"/>
      </top>
      <bottom style="medium">
        <color rgb="FFC8E2F5"/>
      </bottom>
      <diagonal/>
    </border>
    <border>
      <left style="medium">
        <color rgb="FFC8E2F5"/>
      </left>
      <right style="medium">
        <color rgb="FFC8E2F5"/>
      </right>
      <top style="medium">
        <color rgb="FFC8E2F5"/>
      </top>
      <bottom style="medium">
        <color rgb="FFC8E2F5"/>
      </bottom>
      <diagonal/>
    </border>
    <border>
      <left style="medium">
        <color rgb="FFC8E2F5"/>
      </left>
      <right style="medium">
        <color rgb="FFC8E2F5"/>
      </right>
      <top/>
      <bottom style="medium">
        <color rgb="FFC8E2F5"/>
      </bottom>
      <diagonal/>
    </border>
    <border>
      <left style="medium">
        <color rgb="FFC8E2F5"/>
      </left>
      <right/>
      <top/>
      <bottom/>
      <diagonal/>
    </border>
    <border>
      <left/>
      <right style="medium">
        <color rgb="FFC8E2F5"/>
      </right>
      <top/>
      <bottom/>
      <diagonal/>
    </border>
    <border>
      <left style="medium">
        <color rgb="FFC8E2F5"/>
      </left>
      <right/>
      <top/>
      <bottom style="medium">
        <color rgb="FFC8E2F5"/>
      </bottom>
      <diagonal/>
    </border>
    <border>
      <left/>
      <right/>
      <top/>
      <bottom style="medium">
        <color rgb="FFC8E2F5"/>
      </bottom>
      <diagonal/>
    </border>
    <border>
      <left/>
      <right style="medium">
        <color rgb="FFC8E2F5"/>
      </right>
      <top/>
      <bottom style="medium">
        <color rgb="FFC8E2F5"/>
      </bottom>
      <diagonal/>
    </border>
    <border>
      <left/>
      <right/>
      <top style="medium">
        <color rgb="FFC8E2F5"/>
      </top>
      <bottom/>
      <diagonal/>
    </border>
    <border>
      <left style="medium">
        <color indexed="64"/>
      </left>
      <right/>
      <top style="medium">
        <color indexed="64"/>
      </top>
      <bottom style="medium">
        <color indexed="64"/>
      </bottom>
      <diagonal/>
    </border>
    <border>
      <left/>
      <right/>
      <top style="medium">
        <color indexed="64"/>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305">
    <xf numFmtId="0" fontId="0" fillId="0" borderId="0" xfId="0"/>
    <xf numFmtId="0" fontId="0" fillId="2" borderId="0" xfId="0" applyFill="1"/>
    <xf numFmtId="10" fontId="0" fillId="0" borderId="0" xfId="1" applyNumberFormat="1" applyFont="1"/>
    <xf numFmtId="0" fontId="7" fillId="0" borderId="0" xfId="0" applyFont="1"/>
    <xf numFmtId="0" fontId="0" fillId="6" borderId="0" xfId="0" applyFill="1"/>
    <xf numFmtId="15" fontId="7" fillId="0" borderId="0" xfId="0" applyNumberFormat="1" applyFont="1"/>
    <xf numFmtId="15" fontId="0" fillId="0" borderId="0" xfId="0" applyNumberFormat="1"/>
    <xf numFmtId="164" fontId="0" fillId="0" borderId="0" xfId="0" applyNumberFormat="1"/>
    <xf numFmtId="3" fontId="0" fillId="0" borderId="0" xfId="0" applyNumberFormat="1"/>
    <xf numFmtId="15" fontId="0" fillId="7" borderId="0" xfId="0" applyNumberFormat="1" applyFill="1"/>
    <xf numFmtId="4" fontId="0" fillId="0" borderId="0" xfId="0" applyNumberFormat="1"/>
    <xf numFmtId="10" fontId="0" fillId="0" borderId="0" xfId="1" applyNumberFormat="1" applyFont="1" applyAlignment="1">
      <alignment horizontal="right"/>
    </xf>
    <xf numFmtId="0" fontId="0" fillId="4" borderId="0" xfId="0" applyFill="1" applyAlignment="1">
      <alignment horizontal="center"/>
    </xf>
    <xf numFmtId="0" fontId="6" fillId="0" borderId="0" xfId="0" applyFont="1"/>
    <xf numFmtId="43" fontId="0" fillId="0" borderId="0" xfId="2" applyFont="1"/>
    <xf numFmtId="165" fontId="0" fillId="0" borderId="0" xfId="0" applyNumberFormat="1"/>
    <xf numFmtId="3" fontId="0" fillId="4" borderId="4" xfId="0" applyNumberFormat="1" applyFill="1" applyBorder="1"/>
    <xf numFmtId="0" fontId="0" fillId="0" borderId="0" xfId="0" applyAlignment="1">
      <alignment horizontal="center"/>
    </xf>
    <xf numFmtId="15" fontId="7" fillId="7" borderId="0" xfId="0" applyNumberFormat="1" applyFont="1" applyFill="1"/>
    <xf numFmtId="0" fontId="0" fillId="7" borderId="0" xfId="0" applyFill="1"/>
    <xf numFmtId="10" fontId="0" fillId="0" borderId="0" xfId="0" applyNumberFormat="1"/>
    <xf numFmtId="3" fontId="0" fillId="7" borderId="0" xfId="0" applyNumberFormat="1" applyFill="1"/>
    <xf numFmtId="166" fontId="0" fillId="0" borderId="0" xfId="1" applyNumberFormat="1" applyFont="1"/>
    <xf numFmtId="0" fontId="7" fillId="0" borderId="4" xfId="0" applyFont="1" applyBorder="1"/>
    <xf numFmtId="4" fontId="7" fillId="0" borderId="4" xfId="0" applyNumberFormat="1" applyFont="1" applyBorder="1"/>
    <xf numFmtId="9" fontId="0" fillId="0" borderId="0" xfId="1" applyFont="1"/>
    <xf numFmtId="167" fontId="0" fillId="0" borderId="0" xfId="0" applyNumberFormat="1"/>
    <xf numFmtId="168" fontId="0" fillId="0" borderId="0" xfId="0" applyNumberFormat="1"/>
    <xf numFmtId="0" fontId="0" fillId="4" borderId="0" xfId="0" applyFill="1"/>
    <xf numFmtId="168" fontId="0" fillId="4" borderId="0" xfId="0" applyNumberFormat="1" applyFill="1"/>
    <xf numFmtId="0" fontId="11" fillId="8" borderId="9" xfId="0" applyFont="1" applyFill="1" applyBorder="1" applyAlignment="1">
      <alignment horizontal="center" vertical="center" wrapText="1"/>
    </xf>
    <xf numFmtId="169" fontId="0" fillId="0" borderId="0" xfId="0" applyNumberFormat="1"/>
    <xf numFmtId="2" fontId="0" fillId="0" borderId="0" xfId="0" applyNumberFormat="1"/>
    <xf numFmtId="14" fontId="12" fillId="9" borderId="9" xfId="0" applyNumberFormat="1" applyFont="1" applyFill="1" applyBorder="1" applyAlignment="1">
      <alignment horizontal="center" vertical="center" wrapText="1"/>
    </xf>
    <xf numFmtId="0" fontId="12" fillId="9" borderId="9" xfId="0" applyFont="1" applyFill="1" applyBorder="1" applyAlignment="1">
      <alignment horizontal="center" vertical="center" wrapText="1"/>
    </xf>
    <xf numFmtId="4" fontId="12" fillId="9" borderId="9" xfId="0" applyNumberFormat="1" applyFont="1" applyFill="1" applyBorder="1" applyAlignment="1">
      <alignment horizontal="center" vertical="center" wrapText="1"/>
    </xf>
    <xf numFmtId="170" fontId="0" fillId="0" borderId="0" xfId="0" applyNumberFormat="1"/>
    <xf numFmtId="2" fontId="0" fillId="0" borderId="0" xfId="0" applyNumberFormat="1" applyAlignment="1">
      <alignment horizontal="right"/>
    </xf>
    <xf numFmtId="166" fontId="0" fillId="0" borderId="0" xfId="1" applyNumberFormat="1" applyFont="1" applyAlignment="1">
      <alignment horizontal="right"/>
    </xf>
    <xf numFmtId="0" fontId="13" fillId="0" borderId="0" xfId="0" applyFont="1"/>
    <xf numFmtId="169" fontId="0" fillId="10" borderId="0" xfId="0" applyNumberFormat="1" applyFill="1"/>
    <xf numFmtId="0" fontId="0" fillId="11" borderId="0" xfId="0" applyFill="1"/>
    <xf numFmtId="2" fontId="13" fillId="0" borderId="0" xfId="0" applyNumberFormat="1" applyFont="1"/>
    <xf numFmtId="0" fontId="6" fillId="6" borderId="0" xfId="0" applyFont="1" applyFill="1"/>
    <xf numFmtId="14" fontId="0" fillId="0" borderId="0" xfId="0" applyNumberFormat="1"/>
    <xf numFmtId="14" fontId="14" fillId="9" borderId="0" xfId="0" applyNumberFormat="1" applyFont="1" applyFill="1" applyAlignment="1">
      <alignment horizontal="center" vertical="center" wrapText="1"/>
    </xf>
    <xf numFmtId="0" fontId="14" fillId="9" borderId="0" xfId="0" applyFont="1" applyFill="1" applyAlignment="1">
      <alignment horizontal="center" vertical="center" wrapText="1"/>
    </xf>
    <xf numFmtId="4" fontId="14" fillId="9" borderId="0" xfId="0" applyNumberFormat="1" applyFont="1" applyFill="1" applyAlignment="1">
      <alignment horizontal="center" vertical="center" wrapText="1"/>
    </xf>
    <xf numFmtId="14" fontId="15" fillId="9" borderId="9" xfId="0" applyNumberFormat="1" applyFont="1" applyFill="1" applyBorder="1" applyAlignment="1">
      <alignment horizontal="center" vertical="center" wrapText="1"/>
    </xf>
    <xf numFmtId="0" fontId="15" fillId="9" borderId="9" xfId="0" applyFont="1" applyFill="1" applyBorder="1" applyAlignment="1">
      <alignment horizontal="center" vertical="center" wrapText="1"/>
    </xf>
    <xf numFmtId="0" fontId="0" fillId="0" borderId="0" xfId="0" quotePrefix="1"/>
    <xf numFmtId="14" fontId="16" fillId="0" borderId="11" xfId="0" applyNumberFormat="1" applyFont="1" applyBorder="1" applyAlignment="1">
      <alignment vertical="center" wrapText="1"/>
    </xf>
    <xf numFmtId="0" fontId="16" fillId="0" borderId="0" xfId="0" applyFont="1" applyAlignment="1">
      <alignment vertical="center" wrapText="1"/>
    </xf>
    <xf numFmtId="0" fontId="16" fillId="0" borderId="12" xfId="0" applyFont="1" applyBorder="1" applyAlignment="1">
      <alignment vertical="center" wrapText="1"/>
    </xf>
    <xf numFmtId="14" fontId="16" fillId="0" borderId="13" xfId="0" applyNumberFormat="1" applyFont="1" applyBorder="1" applyAlignment="1">
      <alignment vertical="center" wrapText="1"/>
    </xf>
    <xf numFmtId="0" fontId="16" fillId="0" borderId="14" xfId="0" applyFont="1" applyBorder="1" applyAlignment="1">
      <alignment vertical="center" wrapText="1"/>
    </xf>
    <xf numFmtId="2" fontId="16" fillId="0" borderId="14" xfId="0" applyNumberFormat="1" applyFont="1" applyBorder="1" applyAlignment="1">
      <alignment vertical="center" wrapText="1"/>
    </xf>
    <xf numFmtId="0" fontId="16" fillId="0" borderId="15" xfId="0" applyFont="1" applyBorder="1" applyAlignment="1">
      <alignment vertical="center" wrapText="1"/>
    </xf>
    <xf numFmtId="2" fontId="3" fillId="0" borderId="0" xfId="0" applyNumberFormat="1" applyFont="1"/>
    <xf numFmtId="169" fontId="0" fillId="0" borderId="0" xfId="0" applyNumberFormat="1" applyAlignment="1">
      <alignment horizontal="right"/>
    </xf>
    <xf numFmtId="168" fontId="0" fillId="0" borderId="0" xfId="0" applyNumberFormat="1" applyAlignment="1">
      <alignment horizontal="right"/>
    </xf>
    <xf numFmtId="0" fontId="17" fillId="8" borderId="9" xfId="0" applyFont="1" applyFill="1" applyBorder="1" applyAlignment="1">
      <alignment horizontal="center" vertical="top" wrapText="1"/>
    </xf>
    <xf numFmtId="14" fontId="13" fillId="9" borderId="9" xfId="0" applyNumberFormat="1" applyFont="1" applyFill="1" applyBorder="1" applyAlignment="1">
      <alignment horizontal="center" vertical="center" wrapText="1"/>
    </xf>
    <xf numFmtId="0" fontId="13" fillId="9" borderId="9" xfId="0" applyFont="1" applyFill="1" applyBorder="1" applyAlignment="1">
      <alignment horizontal="center" vertical="center" wrapText="1"/>
    </xf>
    <xf numFmtId="14" fontId="13" fillId="9" borderId="6" xfId="0" applyNumberFormat="1"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8" xfId="0" applyFont="1" applyFill="1" applyBorder="1" applyAlignment="1">
      <alignment horizontal="center" vertical="center" wrapText="1"/>
    </xf>
    <xf numFmtId="14" fontId="0" fillId="0" borderId="16" xfId="0" applyNumberFormat="1" applyBorder="1" applyAlignment="1">
      <alignment horizontal="left" vertical="center" wrapText="1"/>
    </xf>
    <xf numFmtId="0" fontId="0" fillId="0" borderId="16" xfId="0" applyBorder="1" applyAlignment="1">
      <alignment horizontal="left" vertical="center" wrapText="1"/>
    </xf>
    <xf numFmtId="14" fontId="13" fillId="9" borderId="0" xfId="0" applyNumberFormat="1" applyFont="1" applyFill="1" applyAlignment="1">
      <alignment horizontal="center" vertical="center" wrapText="1"/>
    </xf>
    <xf numFmtId="0" fontId="13" fillId="9" borderId="0" xfId="0" applyFont="1" applyFill="1" applyAlignment="1">
      <alignment horizontal="center" vertical="center" wrapText="1"/>
    </xf>
    <xf numFmtId="4" fontId="19" fillId="0" borderId="0" xfId="0" applyNumberFormat="1" applyFont="1" applyAlignment="1">
      <alignment horizontal="center" vertical="center"/>
    </xf>
    <xf numFmtId="0" fontId="18" fillId="0" borderId="0" xfId="0" applyFont="1" applyAlignment="1">
      <alignment horizontal="center" vertical="center" wrapText="1"/>
    </xf>
    <xf numFmtId="0" fontId="8" fillId="0" borderId="0" xfId="0" applyFont="1"/>
    <xf numFmtId="0" fontId="7" fillId="0" borderId="0" xfId="0" applyFont="1" applyAlignment="1">
      <alignment vertical="center"/>
    </xf>
    <xf numFmtId="39" fontId="0" fillId="0" borderId="0" xfId="0" applyNumberFormat="1" applyAlignment="1">
      <alignment horizontal="right"/>
    </xf>
    <xf numFmtId="10" fontId="20" fillId="12" borderId="0" xfId="1" applyNumberFormat="1" applyFont="1" applyFill="1"/>
    <xf numFmtId="43" fontId="20" fillId="12" borderId="0" xfId="2" applyFont="1" applyFill="1" applyBorder="1"/>
    <xf numFmtId="10" fontId="20" fillId="12" borderId="0" xfId="1" applyNumberFormat="1" applyFont="1" applyFill="1" applyAlignment="1">
      <alignment horizontal="right" vertical="top"/>
    </xf>
    <xf numFmtId="17" fontId="0" fillId="12" borderId="0" xfId="0" applyNumberFormat="1" applyFill="1"/>
    <xf numFmtId="0" fontId="18" fillId="9" borderId="0" xfId="0" applyFont="1" applyFill="1" applyAlignment="1">
      <alignment horizontal="center" vertical="center" wrapText="1"/>
    </xf>
    <xf numFmtId="15" fontId="18" fillId="9" borderId="0" xfId="0" applyNumberFormat="1" applyFont="1" applyFill="1" applyAlignment="1">
      <alignment horizontal="center" vertical="center" wrapText="1"/>
    </xf>
    <xf numFmtId="10" fontId="20" fillId="12" borderId="0" xfId="1" applyNumberFormat="1" applyFont="1" applyFill="1" applyAlignment="1">
      <alignment horizontal="right"/>
    </xf>
    <xf numFmtId="10" fontId="20" fillId="13" borderId="0" xfId="0" applyNumberFormat="1" applyFont="1" applyFill="1"/>
    <xf numFmtId="0" fontId="19" fillId="9" borderId="0" xfId="0" applyFont="1" applyFill="1" applyAlignment="1">
      <alignment vertical="center" wrapText="1"/>
    </xf>
    <xf numFmtId="4" fontId="19" fillId="9" borderId="0" xfId="0" applyNumberFormat="1" applyFont="1" applyFill="1" applyAlignment="1">
      <alignment horizontal="center" vertical="center" wrapText="1"/>
    </xf>
    <xf numFmtId="10" fontId="20" fillId="12" borderId="0" xfId="0" applyNumberFormat="1" applyFont="1" applyFill="1"/>
    <xf numFmtId="17" fontId="0" fillId="0" borderId="0" xfId="0" applyNumberFormat="1"/>
    <xf numFmtId="10" fontId="6" fillId="12" borderId="0" xfId="1" applyNumberFormat="1" applyFont="1" applyFill="1" applyBorder="1" applyAlignment="1">
      <alignment horizontal="right"/>
    </xf>
    <xf numFmtId="0" fontId="0" fillId="14" borderId="0" xfId="0" applyFill="1"/>
    <xf numFmtId="17" fontId="0" fillId="4" borderId="0" xfId="0" applyNumberFormat="1" applyFill="1"/>
    <xf numFmtId="4" fontId="0" fillId="4" borderId="0" xfId="0" applyNumberFormat="1" applyFill="1"/>
    <xf numFmtId="43" fontId="0" fillId="0" borderId="0" xfId="2" applyFont="1" applyBorder="1"/>
    <xf numFmtId="171" fontId="0" fillId="0" borderId="0" xfId="2" applyNumberFormat="1" applyFont="1" applyBorder="1"/>
    <xf numFmtId="4" fontId="21" fillId="9" borderId="0" xfId="0" applyNumberFormat="1" applyFont="1" applyFill="1" applyAlignment="1">
      <alignment horizontal="center" vertical="center"/>
    </xf>
    <xf numFmtId="0" fontId="21" fillId="9" borderId="0" xfId="0" applyFont="1" applyFill="1" applyAlignment="1">
      <alignment vertical="center"/>
    </xf>
    <xf numFmtId="0" fontId="0" fillId="15" borderId="0" xfId="0" applyFill="1"/>
    <xf numFmtId="0" fontId="0" fillId="2" borderId="0" xfId="0" applyFill="1" applyAlignment="1">
      <alignment horizontal="right"/>
    </xf>
    <xf numFmtId="166" fontId="28" fillId="2" borderId="0" xfId="1" applyNumberFormat="1" applyFont="1" applyFill="1" applyAlignment="1">
      <alignment vertical="center"/>
    </xf>
    <xf numFmtId="0" fontId="0" fillId="16" borderId="0" xfId="0" applyFill="1"/>
    <xf numFmtId="15" fontId="0" fillId="2" borderId="0" xfId="0" applyNumberFormat="1" applyFill="1"/>
    <xf numFmtId="0" fontId="7" fillId="0" borderId="0" xfId="0" applyFont="1" applyAlignment="1">
      <alignment horizontal="center"/>
    </xf>
    <xf numFmtId="0" fontId="7" fillId="4" borderId="0" xfId="0" applyFont="1" applyFill="1" applyAlignment="1">
      <alignment horizontal="center"/>
    </xf>
    <xf numFmtId="10" fontId="0" fillId="4" borderId="0" xfId="0" applyNumberFormat="1" applyFill="1"/>
    <xf numFmtId="10" fontId="7" fillId="4" borderId="18" xfId="0" applyNumberFormat="1" applyFont="1" applyFill="1" applyBorder="1"/>
    <xf numFmtId="0" fontId="0" fillId="0" borderId="1" xfId="0" applyBorder="1"/>
    <xf numFmtId="0" fontId="0" fillId="0" borderId="2" xfId="0" applyBorder="1"/>
    <xf numFmtId="0" fontId="0" fillId="0" borderId="3" xfId="0" applyBorder="1"/>
    <xf numFmtId="164" fontId="9" fillId="0" borderId="0" xfId="0" applyNumberFormat="1" applyFont="1"/>
    <xf numFmtId="10" fontId="1" fillId="0" borderId="0" xfId="1" applyNumberFormat="1" applyFont="1"/>
    <xf numFmtId="43" fontId="1" fillId="0" borderId="0" xfId="2" applyFont="1"/>
    <xf numFmtId="10" fontId="1" fillId="0" borderId="0" xfId="1" applyNumberFormat="1" applyFont="1" applyFill="1"/>
    <xf numFmtId="10" fontId="0" fillId="12" borderId="0" xfId="0" applyNumberFormat="1" applyFill="1"/>
    <xf numFmtId="10" fontId="8" fillId="0" borderId="0" xfId="0" applyNumberFormat="1" applyFont="1"/>
    <xf numFmtId="10" fontId="0" fillId="17" borderId="0" xfId="0" applyNumberFormat="1" applyFill="1"/>
    <xf numFmtId="0" fontId="26" fillId="2" borderId="0" xfId="0" applyFont="1" applyFill="1"/>
    <xf numFmtId="0" fontId="29" fillId="2" borderId="0" xfId="0" applyFont="1" applyFill="1"/>
    <xf numFmtId="15" fontId="32" fillId="2" borderId="0" xfId="0" applyNumberFormat="1" applyFont="1" applyFill="1" applyAlignment="1">
      <alignment vertical="center"/>
    </xf>
    <xf numFmtId="10" fontId="23" fillId="2" borderId="0" xfId="0" applyNumberFormat="1" applyFont="1" applyFill="1" applyAlignment="1">
      <alignment vertical="top"/>
    </xf>
    <xf numFmtId="0" fontId="37" fillId="0" borderId="0" xfId="0" applyFont="1"/>
    <xf numFmtId="0" fontId="39" fillId="2" borderId="0" xfId="0" applyFont="1" applyFill="1" applyAlignment="1">
      <alignment vertical="top"/>
    </xf>
    <xf numFmtId="0" fontId="0" fillId="2" borderId="0" xfId="0" applyFill="1" applyAlignment="1">
      <alignment horizontal="left"/>
    </xf>
    <xf numFmtId="10" fontId="23" fillId="2" borderId="0" xfId="0" applyNumberFormat="1" applyFont="1" applyFill="1" applyAlignment="1">
      <alignment vertical="center"/>
    </xf>
    <xf numFmtId="173" fontId="40" fillId="2" borderId="0" xfId="0" applyNumberFormat="1" applyFont="1" applyFill="1" applyAlignment="1">
      <alignment vertical="center"/>
    </xf>
    <xf numFmtId="173" fontId="25" fillId="2" borderId="0" xfId="0" applyNumberFormat="1" applyFont="1" applyFill="1" applyAlignment="1">
      <alignment vertical="center"/>
    </xf>
    <xf numFmtId="0" fontId="0" fillId="20" borderId="0" xfId="0" applyFill="1"/>
    <xf numFmtId="0" fontId="0" fillId="2" borderId="0" xfId="0" applyFill="1" applyAlignment="1">
      <alignment horizontal="center"/>
    </xf>
    <xf numFmtId="0" fontId="0" fillId="2" borderId="0" xfId="0" applyFill="1" applyAlignment="1">
      <alignment horizontal="right" indent="1"/>
    </xf>
    <xf numFmtId="0" fontId="35" fillId="2" borderId="0" xfId="0" applyFont="1" applyFill="1" applyAlignment="1">
      <alignment horizontal="center" vertical="center"/>
    </xf>
    <xf numFmtId="0" fontId="36" fillId="2" borderId="0" xfId="0" applyFont="1" applyFill="1" applyAlignment="1">
      <alignment horizontal="center" vertical="center"/>
    </xf>
    <xf numFmtId="0" fontId="38" fillId="2" borderId="0" xfId="0" applyFont="1" applyFill="1" applyAlignment="1">
      <alignment horizontal="center" vertical="center"/>
    </xf>
    <xf numFmtId="0" fontId="39" fillId="2" borderId="0" xfId="0" applyFont="1" applyFill="1" applyAlignment="1">
      <alignment horizontal="left" vertical="center"/>
    </xf>
    <xf numFmtId="0" fontId="0" fillId="18" borderId="0" xfId="0" applyFill="1"/>
    <xf numFmtId="0" fontId="0" fillId="19" borderId="0" xfId="0" applyFill="1"/>
    <xf numFmtId="166" fontId="42" fillId="2" borderId="0" xfId="1" applyNumberFormat="1" applyFont="1" applyFill="1" applyAlignment="1">
      <alignment vertical="center"/>
    </xf>
    <xf numFmtId="0" fontId="40" fillId="21" borderId="0" xfId="0" applyFont="1" applyFill="1"/>
    <xf numFmtId="0" fontId="27" fillId="2" borderId="0" xfId="0" applyFont="1" applyFill="1" applyAlignment="1">
      <alignment horizontal="left" vertical="center"/>
    </xf>
    <xf numFmtId="173" fontId="44" fillId="2" borderId="0" xfId="0" applyNumberFormat="1" applyFont="1" applyFill="1" applyAlignment="1">
      <alignment horizontal="left" vertical="center"/>
    </xf>
    <xf numFmtId="173" fontId="41" fillId="2" borderId="0" xfId="0" applyNumberFormat="1" applyFont="1" applyFill="1" applyAlignment="1">
      <alignment horizontal="right" vertical="center" indent="1"/>
    </xf>
    <xf numFmtId="173" fontId="41" fillId="2" borderId="0" xfId="0" applyNumberFormat="1" applyFont="1" applyFill="1" applyAlignment="1">
      <alignment vertical="center"/>
    </xf>
    <xf numFmtId="0" fontId="0" fillId="12" borderId="0" xfId="0" applyFill="1"/>
    <xf numFmtId="10" fontId="7" fillId="0" borderId="0" xfId="0" applyNumberFormat="1" applyFont="1"/>
    <xf numFmtId="43" fontId="7" fillId="0" borderId="0" xfId="2" applyFont="1"/>
    <xf numFmtId="10" fontId="0" fillId="0" borderId="0" xfId="1" applyNumberFormat="1" applyFont="1" applyFill="1"/>
    <xf numFmtId="0" fontId="8" fillId="0" borderId="3" xfId="0" applyFont="1" applyBorder="1" applyAlignment="1">
      <alignment vertical="center" wrapText="1"/>
    </xf>
    <xf numFmtId="10" fontId="1" fillId="12" borderId="0" xfId="1" applyNumberFormat="1" applyFont="1" applyFill="1"/>
    <xf numFmtId="10" fontId="0" fillId="22" borderId="0" xfId="0" applyNumberFormat="1" applyFill="1"/>
    <xf numFmtId="0" fontId="0" fillId="0" borderId="7" xfId="0" applyBorder="1" applyAlignment="1">
      <alignment horizontal="left" vertical="center" wrapText="1"/>
    </xf>
    <xf numFmtId="174" fontId="34" fillId="2" borderId="0" xfId="0" applyNumberFormat="1" applyFont="1" applyFill="1" applyAlignment="1">
      <alignment horizontal="center" vertical="center"/>
    </xf>
    <xf numFmtId="174" fontId="46" fillId="2" borderId="0" xfId="0" applyNumberFormat="1" applyFont="1" applyFill="1" applyAlignment="1">
      <alignment horizontal="center" vertical="center"/>
    </xf>
    <xf numFmtId="174" fontId="46" fillId="15" borderId="0" xfId="0" applyNumberFormat="1" applyFont="1" applyFill="1" applyAlignment="1">
      <alignment horizontal="center" vertical="center"/>
    </xf>
    <xf numFmtId="0" fontId="24" fillId="2" borderId="0" xfId="0" applyFont="1" applyFill="1" applyAlignment="1">
      <alignment vertical="center"/>
    </xf>
    <xf numFmtId="0" fontId="24" fillId="15" borderId="0" xfId="0" applyFont="1" applyFill="1" applyAlignment="1">
      <alignment vertical="center"/>
    </xf>
    <xf numFmtId="0" fontId="47" fillId="2" borderId="0" xfId="0" applyFont="1" applyFill="1"/>
    <xf numFmtId="3" fontId="24" fillId="2" borderId="0" xfId="0" applyNumberFormat="1" applyFont="1" applyFill="1" applyAlignment="1">
      <alignment vertical="center"/>
    </xf>
    <xf numFmtId="0" fontId="48" fillId="5" borderId="0" xfId="0" applyFont="1" applyFill="1" applyAlignment="1">
      <alignment horizontal="right" vertical="center"/>
    </xf>
    <xf numFmtId="10" fontId="49" fillId="2" borderId="0" xfId="0" applyNumberFormat="1" applyFont="1" applyFill="1" applyAlignment="1">
      <alignment horizontal="center" vertical="center"/>
    </xf>
    <xf numFmtId="0" fontId="47" fillId="2" borderId="0" xfId="0" applyFont="1" applyFill="1" applyAlignment="1">
      <alignment vertical="center"/>
    </xf>
    <xf numFmtId="164" fontId="48" fillId="5" borderId="0" xfId="0" applyNumberFormat="1" applyFont="1" applyFill="1" applyAlignment="1">
      <alignment vertical="center"/>
    </xf>
    <xf numFmtId="10" fontId="49" fillId="2" borderId="0" xfId="0" applyNumberFormat="1" applyFont="1" applyFill="1" applyAlignment="1">
      <alignment horizontal="right" vertical="center"/>
    </xf>
    <xf numFmtId="10" fontId="49" fillId="3" borderId="20" xfId="0" applyNumberFormat="1" applyFont="1" applyFill="1" applyBorder="1" applyAlignment="1">
      <alignment horizontal="center" vertical="center"/>
    </xf>
    <xf numFmtId="10" fontId="49" fillId="2" borderId="19" xfId="1" applyNumberFormat="1" applyFont="1" applyFill="1" applyBorder="1" applyAlignment="1">
      <alignment horizontal="center" vertical="center"/>
    </xf>
    <xf numFmtId="10" fontId="49" fillId="3" borderId="21" xfId="0" applyNumberFormat="1" applyFont="1" applyFill="1" applyBorder="1" applyAlignment="1">
      <alignment horizontal="center" vertical="center"/>
    </xf>
    <xf numFmtId="10" fontId="49" fillId="2" borderId="0" xfId="1" applyNumberFormat="1" applyFont="1" applyFill="1" applyBorder="1" applyAlignment="1">
      <alignment horizontal="center" vertical="center"/>
    </xf>
    <xf numFmtId="10" fontId="49" fillId="2" borderId="20" xfId="1" applyNumberFormat="1" applyFont="1" applyFill="1" applyBorder="1" applyAlignment="1">
      <alignment horizontal="center" vertical="center"/>
    </xf>
    <xf numFmtId="0" fontId="47" fillId="2" borderId="0" xfId="0" applyFont="1" applyFill="1" applyAlignment="1">
      <alignment horizontal="center" vertical="center"/>
    </xf>
    <xf numFmtId="164" fontId="0" fillId="23" borderId="0" xfId="0" applyNumberFormat="1" applyFill="1"/>
    <xf numFmtId="10" fontId="1" fillId="23" borderId="0" xfId="1" applyNumberFormat="1" applyFont="1" applyFill="1"/>
    <xf numFmtId="10" fontId="1" fillId="23" borderId="0" xfId="1" applyNumberFormat="1" applyFont="1" applyFill="1" applyBorder="1"/>
    <xf numFmtId="10" fontId="1" fillId="0" borderId="0" xfId="1" applyNumberFormat="1" applyFont="1" applyBorder="1"/>
    <xf numFmtId="10" fontId="7" fillId="4" borderId="0" xfId="0" applyNumberFormat="1" applyFont="1" applyFill="1"/>
    <xf numFmtId="1" fontId="0" fillId="0" borderId="0" xfId="0" applyNumberFormat="1"/>
    <xf numFmtId="4" fontId="41" fillId="2" borderId="0" xfId="0" applyNumberFormat="1" applyFont="1" applyFill="1" applyAlignment="1">
      <alignment vertical="center"/>
    </xf>
    <xf numFmtId="10" fontId="42" fillId="2" borderId="0" xfId="1" applyNumberFormat="1" applyFont="1" applyFill="1" applyAlignment="1">
      <alignment vertical="center"/>
    </xf>
    <xf numFmtId="0" fontId="19" fillId="0" borderId="0" xfId="0" applyFont="1" applyAlignment="1">
      <alignment vertical="center"/>
    </xf>
    <xf numFmtId="4" fontId="19" fillId="0" borderId="0" xfId="0" applyNumberFormat="1" applyFont="1" applyAlignment="1">
      <alignment horizontal="center" vertical="center" wrapText="1"/>
    </xf>
    <xf numFmtId="0" fontId="19" fillId="0" borderId="0" xfId="0" applyFont="1" applyAlignment="1">
      <alignment vertical="center" wrapText="1"/>
    </xf>
    <xf numFmtId="4" fontId="21" fillId="0" borderId="0" xfId="0" applyNumberFormat="1" applyFont="1" applyAlignment="1">
      <alignment horizontal="center" vertical="center"/>
    </xf>
    <xf numFmtId="0" fontId="21" fillId="0" borderId="0" xfId="0" applyFont="1" applyAlignment="1">
      <alignment vertical="center"/>
    </xf>
    <xf numFmtId="0" fontId="22" fillId="0" borderId="0" xfId="0" applyFont="1" applyAlignment="1">
      <alignment horizontal="center" vertical="center" wrapText="1"/>
    </xf>
    <xf numFmtId="10" fontId="9" fillId="0" borderId="0" xfId="0" applyNumberFormat="1" applyFont="1"/>
    <xf numFmtId="10" fontId="9" fillId="0" borderId="0" xfId="1" applyNumberFormat="1" applyFont="1" applyAlignment="1">
      <alignment horizontal="right"/>
    </xf>
    <xf numFmtId="10" fontId="0" fillId="0" borderId="0" xfId="0" applyNumberFormat="1" applyAlignment="1">
      <alignment horizontal="center"/>
    </xf>
    <xf numFmtId="10" fontId="7" fillId="0" borderId="4" xfId="1" applyNumberFormat="1" applyFont="1" applyBorder="1"/>
    <xf numFmtId="0" fontId="5" fillId="0" borderId="0" xfId="0" applyFont="1"/>
    <xf numFmtId="14" fontId="50" fillId="9" borderId="9" xfId="0" applyNumberFormat="1" applyFont="1" applyFill="1" applyBorder="1" applyAlignment="1">
      <alignment horizontal="center" vertical="center" wrapText="1"/>
    </xf>
    <xf numFmtId="10" fontId="0" fillId="2" borderId="0" xfId="0" applyNumberFormat="1" applyFill="1"/>
    <xf numFmtId="43" fontId="0" fillId="2" borderId="0" xfId="2" applyFont="1" applyFill="1"/>
    <xf numFmtId="10" fontId="0" fillId="4" borderId="0" xfId="0" applyNumberFormat="1" applyFill="1" applyAlignment="1">
      <alignment horizontal="right"/>
    </xf>
    <xf numFmtId="10" fontId="48" fillId="5" borderId="0" xfId="0" applyNumberFormat="1" applyFont="1" applyFill="1" applyAlignment="1">
      <alignment horizontal="center" vertical="center"/>
    </xf>
    <xf numFmtId="15" fontId="48" fillId="5" borderId="0" xfId="0" applyNumberFormat="1" applyFont="1" applyFill="1" applyAlignment="1">
      <alignment horizontal="center" vertical="center"/>
    </xf>
    <xf numFmtId="10" fontId="45" fillId="0" borderId="0" xfId="1" applyNumberFormat="1" applyFont="1" applyFill="1" applyBorder="1" applyAlignment="1">
      <alignment vertical="center" wrapText="1"/>
    </xf>
    <xf numFmtId="10" fontId="45" fillId="0" borderId="0" xfId="1" applyNumberFormat="1" applyFont="1" applyFill="1" applyBorder="1" applyAlignment="1">
      <alignment horizontal="center" vertical="center" wrapText="1"/>
    </xf>
    <xf numFmtId="3" fontId="0" fillId="0" borderId="0" xfId="0" applyNumberFormat="1" applyAlignment="1">
      <alignment horizontal="right"/>
    </xf>
    <xf numFmtId="0" fontId="51" fillId="2" borderId="0" xfId="0" applyFont="1" applyFill="1" applyAlignment="1">
      <alignment vertical="center"/>
    </xf>
    <xf numFmtId="0" fontId="52" fillId="0" borderId="0" xfId="0" applyFont="1" applyAlignment="1">
      <alignment vertical="center"/>
    </xf>
    <xf numFmtId="0" fontId="51" fillId="0" borderId="0" xfId="0" applyFont="1" applyAlignment="1">
      <alignment vertical="center"/>
    </xf>
    <xf numFmtId="0" fontId="9" fillId="0" borderId="0" xfId="0" applyFont="1" applyAlignment="1">
      <alignment horizontal="center" vertical="center"/>
    </xf>
    <xf numFmtId="0" fontId="0" fillId="0" borderId="0" xfId="0" applyAlignment="1">
      <alignment horizontal="center" vertical="center"/>
    </xf>
    <xf numFmtId="10" fontId="0" fillId="0" borderId="0" xfId="0" applyNumberFormat="1" applyAlignment="1">
      <alignment horizontal="center" vertical="center"/>
    </xf>
    <xf numFmtId="165" fontId="0" fillId="0" borderId="0" xfId="2" applyNumberFormat="1" applyFont="1" applyAlignment="1">
      <alignment horizontal="center" vertical="center"/>
    </xf>
    <xf numFmtId="164" fontId="9" fillId="0" borderId="0" xfId="0" applyNumberFormat="1" applyFont="1" applyAlignment="1">
      <alignment horizontal="center" vertical="center"/>
    </xf>
    <xf numFmtId="43" fontId="0" fillId="0" borderId="0" xfId="2" applyFont="1" applyAlignment="1">
      <alignment horizontal="center" vertical="center"/>
    </xf>
    <xf numFmtId="14" fontId="54" fillId="0" borderId="9" xfId="0" applyNumberFormat="1" applyFont="1" applyBorder="1" applyAlignment="1">
      <alignment horizontal="center" vertical="center" wrapText="1"/>
    </xf>
    <xf numFmtId="0" fontId="54" fillId="0" borderId="9" xfId="0" applyFont="1" applyBorder="1" applyAlignment="1">
      <alignment horizontal="center" vertical="center" wrapText="1"/>
    </xf>
    <xf numFmtId="4" fontId="54" fillId="0" borderId="9" xfId="0" applyNumberFormat="1" applyFont="1" applyBorder="1" applyAlignment="1">
      <alignment horizontal="center" vertical="center" wrapText="1"/>
    </xf>
    <xf numFmtId="0" fontId="18" fillId="9" borderId="22" xfId="0" applyFont="1" applyFill="1" applyBorder="1" applyAlignment="1">
      <alignment horizontal="center" vertical="center" wrapText="1"/>
    </xf>
    <xf numFmtId="0" fontId="19" fillId="0" borderId="22" xfId="0" applyFont="1" applyBorder="1" applyAlignment="1">
      <alignment vertical="center"/>
    </xf>
    <xf numFmtId="4" fontId="53" fillId="0" borderId="22" xfId="0" applyNumberFormat="1" applyFont="1" applyBorder="1" applyAlignment="1">
      <alignment horizontal="center" vertical="center"/>
    </xf>
    <xf numFmtId="0" fontId="55" fillId="0" borderId="0" xfId="0" applyFont="1"/>
    <xf numFmtId="15" fontId="55" fillId="0" borderId="0" xfId="0" applyNumberFormat="1" applyFont="1"/>
    <xf numFmtId="14" fontId="56" fillId="0" borderId="9" xfId="0" applyNumberFormat="1" applyFont="1" applyBorder="1" applyAlignment="1">
      <alignment horizontal="center" vertical="center" wrapText="1"/>
    </xf>
    <xf numFmtId="0" fontId="56" fillId="0" borderId="9" xfId="0" applyFont="1" applyBorder="1" applyAlignment="1">
      <alignment horizontal="center" vertical="center" wrapText="1"/>
    </xf>
    <xf numFmtId="4" fontId="56" fillId="0" borderId="9" xfId="0" applyNumberFormat="1" applyFont="1" applyBorder="1" applyAlignment="1">
      <alignment horizontal="center" vertical="center" wrapText="1"/>
    </xf>
    <xf numFmtId="1" fontId="9" fillId="0" borderId="0" xfId="0" applyNumberFormat="1" applyFont="1"/>
    <xf numFmtId="0" fontId="9" fillId="0" borderId="0" xfId="0" applyFont="1" applyAlignment="1">
      <alignment horizontal="right"/>
    </xf>
    <xf numFmtId="15" fontId="0" fillId="0" borderId="0" xfId="0" applyNumberFormat="1" applyAlignment="1">
      <alignment horizontal="right"/>
    </xf>
    <xf numFmtId="164" fontId="9" fillId="0" borderId="0" xfId="0" applyNumberFormat="1" applyFont="1" applyAlignment="1">
      <alignment horizontal="right"/>
    </xf>
    <xf numFmtId="0" fontId="7" fillId="2" borderId="22" xfId="0" applyFont="1" applyFill="1" applyBorder="1" applyAlignment="1">
      <alignment horizontal="center"/>
    </xf>
    <xf numFmtId="0" fontId="0" fillId="2" borderId="22" xfId="0" applyFill="1" applyBorder="1"/>
    <xf numFmtId="0" fontId="7" fillId="2" borderId="0" xfId="0" applyFont="1" applyFill="1" applyAlignment="1">
      <alignment horizontal="center"/>
    </xf>
    <xf numFmtId="3" fontId="40" fillId="0" borderId="0" xfId="0" applyNumberFormat="1" applyFont="1" applyAlignment="1">
      <alignment horizontal="center"/>
    </xf>
    <xf numFmtId="10" fontId="57" fillId="9" borderId="0" xfId="1" applyNumberFormat="1" applyFont="1" applyFill="1" applyAlignment="1">
      <alignment vertical="center" wrapText="1"/>
    </xf>
    <xf numFmtId="0" fontId="0" fillId="2" borderId="22" xfId="0" applyFill="1" applyBorder="1" applyAlignment="1">
      <alignment horizontal="right"/>
    </xf>
    <xf numFmtId="15" fontId="0" fillId="2" borderId="22" xfId="0" applyNumberFormat="1" applyFill="1" applyBorder="1" applyAlignment="1">
      <alignment horizontal="right"/>
    </xf>
    <xf numFmtId="164" fontId="0" fillId="2" borderId="22" xfId="0" applyNumberFormat="1" applyFill="1" applyBorder="1" applyAlignment="1">
      <alignment horizontal="right"/>
    </xf>
    <xf numFmtId="164" fontId="0" fillId="2" borderId="23" xfId="0" applyNumberFormat="1" applyFill="1" applyBorder="1" applyAlignment="1">
      <alignment horizontal="right"/>
    </xf>
    <xf numFmtId="14" fontId="58" fillId="0" borderId="9" xfId="0" applyNumberFormat="1" applyFont="1" applyBorder="1" applyAlignment="1">
      <alignment horizontal="center" vertical="center" wrapText="1"/>
    </xf>
    <xf numFmtId="0" fontId="58" fillId="0" borderId="9" xfId="0" applyFont="1" applyBorder="1" applyAlignment="1">
      <alignment horizontal="center" vertical="center" wrapText="1"/>
    </xf>
    <xf numFmtId="4" fontId="58" fillId="0" borderId="9" xfId="0" applyNumberFormat="1" applyFont="1" applyBorder="1" applyAlignment="1">
      <alignment horizontal="center" vertical="center" wrapText="1"/>
    </xf>
    <xf numFmtId="0" fontId="59" fillId="0" borderId="0" xfId="0" applyFont="1"/>
    <xf numFmtId="164" fontId="9" fillId="2" borderId="22" xfId="0" applyNumberFormat="1" applyFont="1" applyFill="1" applyBorder="1" applyAlignment="1">
      <alignment horizontal="right"/>
    </xf>
    <xf numFmtId="10" fontId="0" fillId="2" borderId="24" xfId="0" applyNumberFormat="1" applyFill="1" applyBorder="1" applyAlignment="1">
      <alignment horizontal="right"/>
    </xf>
    <xf numFmtId="15" fontId="0" fillId="2" borderId="24" xfId="0" applyNumberFormat="1" applyFill="1" applyBorder="1" applyAlignment="1">
      <alignment horizontal="right"/>
    </xf>
    <xf numFmtId="15" fontId="0" fillId="2" borderId="25" xfId="0" applyNumberFormat="1" applyFill="1" applyBorder="1" applyAlignment="1">
      <alignment horizontal="right"/>
    </xf>
    <xf numFmtId="0" fontId="7" fillId="2" borderId="23" xfId="0" applyFont="1" applyFill="1" applyBorder="1" applyAlignment="1">
      <alignment horizontal="center"/>
    </xf>
    <xf numFmtId="0" fontId="60" fillId="0" borderId="0" xfId="0" applyFont="1" applyAlignment="1">
      <alignment horizontal="justify" vertical="center"/>
    </xf>
    <xf numFmtId="0" fontId="60" fillId="0" borderId="0" xfId="0" applyFont="1"/>
    <xf numFmtId="0" fontId="61" fillId="0" borderId="0" xfId="0" applyFont="1" applyAlignment="1">
      <alignment horizontal="justify" vertical="center"/>
    </xf>
    <xf numFmtId="164" fontId="0" fillId="3" borderId="22" xfId="0" applyNumberFormat="1" applyFill="1" applyBorder="1"/>
    <xf numFmtId="10" fontId="0" fillId="3" borderId="22" xfId="0" applyNumberFormat="1" applyFill="1" applyBorder="1"/>
    <xf numFmtId="10" fontId="0" fillId="22" borderId="22" xfId="0" applyNumberFormat="1" applyFill="1" applyBorder="1"/>
    <xf numFmtId="0" fontId="0" fillId="0" borderId="22" xfId="0" applyBorder="1"/>
    <xf numFmtId="164" fontId="0" fillId="4" borderId="22" xfId="0" applyNumberFormat="1" applyFill="1" applyBorder="1"/>
    <xf numFmtId="10" fontId="7" fillId="4" borderId="22" xfId="0" applyNumberFormat="1" applyFont="1" applyFill="1" applyBorder="1"/>
    <xf numFmtId="164" fontId="0" fillId="0" borderId="22" xfId="0" applyNumberFormat="1" applyBorder="1"/>
    <xf numFmtId="10" fontId="0" fillId="0" borderId="22" xfId="0" applyNumberFormat="1" applyBorder="1"/>
    <xf numFmtId="10" fontId="6" fillId="2" borderId="0" xfId="1" applyNumberFormat="1" applyFont="1" applyFill="1" applyAlignment="1">
      <alignment horizontal="right"/>
    </xf>
    <xf numFmtId="10" fontId="6" fillId="0" borderId="22" xfId="1" applyNumberFormat="1" applyFont="1" applyBorder="1" applyAlignment="1">
      <alignment horizontal="right"/>
    </xf>
    <xf numFmtId="0" fontId="63" fillId="0" borderId="0" xfId="0" applyFont="1" applyAlignment="1">
      <alignment vertical="center"/>
    </xf>
    <xf numFmtId="10" fontId="51" fillId="9" borderId="22" xfId="1" applyNumberFormat="1" applyFont="1" applyFill="1" applyBorder="1" applyAlignment="1">
      <alignment vertical="center" wrapText="1"/>
    </xf>
    <xf numFmtId="10" fontId="1" fillId="0" borderId="22" xfId="1" applyNumberFormat="1" applyFont="1" applyBorder="1" applyAlignment="1">
      <alignment horizontal="right"/>
    </xf>
    <xf numFmtId="10" fontId="1" fillId="0" borderId="22" xfId="1" applyNumberFormat="1" applyFont="1" applyFill="1" applyBorder="1" applyAlignment="1">
      <alignment horizontal="right"/>
    </xf>
    <xf numFmtId="10" fontId="64" fillId="9" borderId="0" xfId="1" applyNumberFormat="1" applyFont="1" applyFill="1" applyBorder="1" applyAlignment="1">
      <alignment vertical="center" wrapText="1"/>
    </xf>
    <xf numFmtId="10" fontId="6" fillId="0" borderId="0" xfId="1" applyNumberFormat="1" applyFont="1" applyBorder="1" applyAlignment="1">
      <alignment horizontal="right"/>
    </xf>
    <xf numFmtId="10" fontId="6" fillId="0" borderId="0" xfId="1" applyNumberFormat="1" applyFont="1" applyBorder="1"/>
    <xf numFmtId="10" fontId="0" fillId="0" borderId="0" xfId="1" applyNumberFormat="1" applyFont="1" applyFill="1" applyAlignment="1">
      <alignment horizontal="right"/>
    </xf>
    <xf numFmtId="10" fontId="6" fillId="0" borderId="0" xfId="1" applyNumberFormat="1" applyFont="1"/>
    <xf numFmtId="164" fontId="6" fillId="2" borderId="22" xfId="0" applyNumberFormat="1" applyFont="1" applyFill="1" applyBorder="1" applyAlignment="1">
      <alignment horizontal="right"/>
    </xf>
    <xf numFmtId="174" fontId="46" fillId="15" borderId="0" xfId="0" applyNumberFormat="1" applyFont="1" applyFill="1" applyAlignment="1">
      <alignment horizontal="center" vertical="center"/>
    </xf>
    <xf numFmtId="15" fontId="33" fillId="18" borderId="0" xfId="0" applyNumberFormat="1" applyFont="1" applyFill="1" applyAlignment="1">
      <alignment horizontal="right" vertical="center" indent="1"/>
    </xf>
    <xf numFmtId="0" fontId="0" fillId="2" borderId="0" xfId="0" applyFill="1" applyAlignment="1">
      <alignment horizontal="center"/>
    </xf>
    <xf numFmtId="10" fontId="28" fillId="2" borderId="0" xfId="1" applyNumberFormat="1" applyFont="1" applyFill="1" applyAlignment="1">
      <alignment horizontal="center" vertical="center"/>
    </xf>
    <xf numFmtId="0" fontId="24" fillId="2" borderId="0" xfId="0" applyFont="1" applyFill="1" applyAlignment="1">
      <alignment horizontal="center" vertical="center"/>
    </xf>
    <xf numFmtId="172" fontId="24" fillId="2" borderId="0" xfId="2" applyNumberFormat="1" applyFont="1" applyFill="1" applyAlignment="1">
      <alignment horizontal="center" vertical="center"/>
    </xf>
    <xf numFmtId="0" fontId="29" fillId="2" borderId="0" xfId="0" applyFont="1" applyFill="1" applyAlignment="1">
      <alignment horizontal="right" vertical="center"/>
    </xf>
    <xf numFmtId="43" fontId="62" fillId="2" borderId="0" xfId="2" applyFont="1" applyFill="1" applyAlignment="1">
      <alignment horizontal="left" vertical="center" indent="3"/>
    </xf>
    <xf numFmtId="0" fontId="23" fillId="2" borderId="0" xfId="0" applyFont="1" applyFill="1" applyAlignment="1">
      <alignment horizontal="right" vertical="center"/>
    </xf>
    <xf numFmtId="10" fontId="24" fillId="2" borderId="0" xfId="0" applyNumberFormat="1" applyFont="1" applyFill="1" applyAlignment="1">
      <alignment horizontal="left" vertical="center" indent="3"/>
    </xf>
    <xf numFmtId="10" fontId="24" fillId="2" borderId="0" xfId="0" applyNumberFormat="1" applyFont="1" applyFill="1" applyAlignment="1">
      <alignment horizontal="left" vertical="center" indent="5"/>
    </xf>
    <xf numFmtId="166" fontId="28" fillId="2" borderId="0" xfId="1" applyNumberFormat="1" applyFont="1" applyFill="1" applyAlignment="1">
      <alignment horizontal="center" vertical="center"/>
    </xf>
    <xf numFmtId="174" fontId="46" fillId="2" borderId="0" xfId="0" applyNumberFormat="1" applyFont="1" applyFill="1" applyAlignment="1">
      <alignment horizontal="center" vertical="center"/>
    </xf>
    <xf numFmtId="10" fontId="24" fillId="2" borderId="0" xfId="0" applyNumberFormat="1" applyFont="1" applyFill="1" applyAlignment="1">
      <alignment vertical="center"/>
    </xf>
    <xf numFmtId="15" fontId="33" fillId="19" borderId="0" xfId="0" applyNumberFormat="1" applyFont="1" applyFill="1" applyAlignment="1">
      <alignment horizontal="right" vertical="center" indent="1"/>
    </xf>
    <xf numFmtId="173" fontId="49" fillId="2" borderId="0" xfId="0" applyNumberFormat="1" applyFont="1" applyFill="1" applyAlignment="1">
      <alignment horizontal="center" vertical="center"/>
    </xf>
    <xf numFmtId="3" fontId="40" fillId="2" borderId="0" xfId="0" applyNumberFormat="1" applyFont="1" applyFill="1" applyAlignment="1">
      <alignment horizontal="center" vertical="center"/>
    </xf>
    <xf numFmtId="15" fontId="33" fillId="18" borderId="0" xfId="0" applyNumberFormat="1" applyFont="1" applyFill="1" applyAlignment="1">
      <alignment horizontal="center" vertical="center"/>
    </xf>
    <xf numFmtId="0" fontId="39" fillId="2" borderId="0" xfId="0" applyFont="1" applyFill="1" applyAlignment="1">
      <alignment horizontal="center" vertical="center"/>
    </xf>
    <xf numFmtId="173" fontId="25" fillId="2" borderId="0" xfId="0" applyNumberFormat="1" applyFont="1" applyFill="1" applyAlignment="1">
      <alignment horizontal="center" vertical="center"/>
    </xf>
    <xf numFmtId="164" fontId="43" fillId="18" borderId="0" xfId="0" applyNumberFormat="1" applyFont="1" applyFill="1" applyAlignment="1">
      <alignment horizontal="center" vertical="center"/>
    </xf>
    <xf numFmtId="164" fontId="9" fillId="2" borderId="0" xfId="0" applyNumberFormat="1" applyFont="1" applyFill="1" applyAlignment="1">
      <alignment horizontal="center"/>
    </xf>
    <xf numFmtId="4" fontId="41" fillId="2" borderId="0" xfId="0" applyNumberFormat="1" applyFont="1" applyFill="1" applyAlignment="1">
      <alignment horizontal="center" vertical="center"/>
    </xf>
    <xf numFmtId="10" fontId="42" fillId="15" borderId="0" xfId="1" applyNumberFormat="1" applyFont="1" applyFill="1" applyAlignment="1">
      <alignment horizontal="center" vertical="center"/>
    </xf>
    <xf numFmtId="10" fontId="42" fillId="2" borderId="0" xfId="1" applyNumberFormat="1" applyFont="1" applyFill="1" applyAlignment="1">
      <alignment horizontal="center" vertical="center"/>
    </xf>
    <xf numFmtId="4" fontId="41" fillId="15" borderId="0" xfId="0" applyNumberFormat="1" applyFont="1" applyFill="1" applyAlignment="1">
      <alignment horizontal="center" vertical="center"/>
    </xf>
    <xf numFmtId="0" fontId="17" fillId="8" borderId="5" xfId="0" applyFont="1" applyFill="1" applyBorder="1" applyAlignment="1">
      <alignment horizontal="center" vertical="center" wrapText="1"/>
    </xf>
    <xf numFmtId="0" fontId="17" fillId="8" borderId="10" xfId="0" applyFont="1" applyFill="1" applyBorder="1" applyAlignment="1">
      <alignment horizontal="center" vertical="center" wrapText="1"/>
    </xf>
    <xf numFmtId="0" fontId="17" fillId="8" borderId="6" xfId="0" applyFont="1" applyFill="1" applyBorder="1" applyAlignment="1">
      <alignment horizontal="center" vertical="center" wrapText="1"/>
    </xf>
    <xf numFmtId="0" fontId="17" fillId="8" borderId="7" xfId="0" applyFont="1" applyFill="1" applyBorder="1" applyAlignment="1">
      <alignment horizontal="center" vertical="center" wrapText="1"/>
    </xf>
    <xf numFmtId="0" fontId="17" fillId="8" borderId="8" xfId="0" applyFont="1" applyFill="1" applyBorder="1" applyAlignment="1">
      <alignment horizontal="center" vertical="center" wrapText="1"/>
    </xf>
    <xf numFmtId="0" fontId="0" fillId="0" borderId="7" xfId="0" applyBorder="1" applyAlignment="1">
      <alignment horizontal="left" vertical="center" wrapText="1"/>
    </xf>
    <xf numFmtId="0" fontId="10" fillId="8" borderId="5"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4" fillId="6" borderId="0" xfId="0" applyFont="1" applyFill="1" applyAlignment="1">
      <alignment horizontal="center"/>
    </xf>
    <xf numFmtId="0" fontId="5" fillId="0" borderId="0" xfId="0" applyFont="1" applyAlignment="1">
      <alignment horizontal="center"/>
    </xf>
    <xf numFmtId="0" fontId="18" fillId="9" borderId="22" xfId="0" applyFont="1" applyFill="1" applyBorder="1" applyAlignment="1">
      <alignment horizontal="center" vertical="center"/>
    </xf>
    <xf numFmtId="15" fontId="18" fillId="0" borderId="22" xfId="0" applyNumberFormat="1" applyFont="1" applyBorder="1" applyAlignment="1">
      <alignment horizontal="center" vertical="center" wrapText="1"/>
    </xf>
    <xf numFmtId="15" fontId="18" fillId="0" borderId="0" xfId="0" applyNumberFormat="1" applyFont="1" applyAlignment="1">
      <alignment horizontal="center" vertical="center" wrapText="1"/>
    </xf>
    <xf numFmtId="0" fontId="0" fillId="12" borderId="17" xfId="0" applyFill="1" applyBorder="1" applyAlignment="1">
      <alignment horizontal="center"/>
    </xf>
    <xf numFmtId="0" fontId="22" fillId="0" borderId="0" xfId="0" applyFont="1" applyAlignment="1">
      <alignment horizontal="center" vertical="center"/>
    </xf>
    <xf numFmtId="15" fontId="22" fillId="0" borderId="0" xfId="0" applyNumberFormat="1" applyFont="1" applyAlignment="1">
      <alignment horizontal="center" vertical="center" wrapText="1"/>
    </xf>
    <xf numFmtId="0" fontId="18" fillId="9" borderId="0" xfId="0" applyFont="1" applyFill="1" applyAlignment="1">
      <alignment horizontal="center" vertical="center" wrapText="1"/>
    </xf>
    <xf numFmtId="15" fontId="18" fillId="9" borderId="0" xfId="0" applyNumberFormat="1" applyFont="1" applyFill="1" applyAlignment="1">
      <alignment horizontal="center" vertical="center" wrapText="1"/>
    </xf>
    <xf numFmtId="0" fontId="40" fillId="21" borderId="0" xfId="0" applyFont="1" applyFill="1" applyAlignment="1">
      <alignment horizontal="center"/>
    </xf>
  </cellXfs>
  <cellStyles count="3">
    <cellStyle name="Comma" xfId="2" builtinId="3"/>
    <cellStyle name="Normal" xfId="0" builtinId="0"/>
    <cellStyle name="Percent" xfId="1" builtinId="5"/>
  </cellStyles>
  <dxfs count="61">
    <dxf>
      <font>
        <color rgb="FFC00000"/>
      </font>
      <fill>
        <patternFill>
          <bgColor theme="1"/>
        </patternFill>
      </fill>
    </dxf>
    <dxf>
      <font>
        <color rgb="FFC00000"/>
      </font>
      <fill>
        <patternFill>
          <bgColor theme="1"/>
        </patternFill>
      </fill>
    </dxf>
    <dxf>
      <font>
        <color rgb="FFC00000"/>
      </font>
      <fill>
        <patternFill>
          <bgColor theme="1"/>
        </patternFill>
      </fill>
    </dxf>
    <dxf>
      <font>
        <color rgb="FFFF0000"/>
      </font>
    </dxf>
    <dxf>
      <font>
        <color theme="1" tint="0.499984740745262"/>
      </font>
    </dxf>
    <dxf>
      <font>
        <color rgb="FF00B050"/>
      </font>
    </dxf>
    <dxf>
      <font>
        <color rgb="FFFF0000"/>
      </font>
    </dxf>
    <dxf>
      <font>
        <color rgb="FF00B050"/>
      </font>
    </dxf>
    <dxf>
      <font>
        <color theme="1" tint="0.499984740745262"/>
      </font>
    </dxf>
    <dxf>
      <font>
        <color rgb="FFFF0000"/>
      </font>
    </dxf>
    <dxf>
      <font>
        <color rgb="FF00B050"/>
      </font>
    </dxf>
    <dxf>
      <font>
        <color theme="1" tint="0.499984740745262"/>
      </font>
    </dxf>
    <dxf>
      <font>
        <color rgb="FFFF0000"/>
      </font>
    </dxf>
    <dxf>
      <font>
        <color rgb="FF00B050"/>
      </font>
    </dxf>
    <dxf>
      <font>
        <color theme="1" tint="0.499984740745262"/>
      </font>
    </dxf>
    <dxf>
      <font>
        <color theme="1" tint="0.499984740745262"/>
      </font>
    </dxf>
    <dxf>
      <font>
        <color rgb="FF00B050"/>
      </font>
    </dxf>
    <dxf>
      <font>
        <color rgb="FFFF0000"/>
      </font>
    </dxf>
    <dxf>
      <font>
        <color rgb="FF00B050"/>
      </font>
    </dxf>
    <dxf>
      <font>
        <color rgb="FFFF0000"/>
      </font>
    </dxf>
    <dxf>
      <font>
        <color theme="1" tint="0.499984740745262"/>
      </font>
    </dxf>
    <dxf>
      <font>
        <color rgb="FFFF0000"/>
      </font>
    </dxf>
    <dxf>
      <font>
        <color rgb="FF00B050"/>
      </font>
    </dxf>
    <dxf>
      <font>
        <color theme="1" tint="0.499984740745262"/>
      </font>
    </dxf>
    <dxf>
      <font>
        <color rgb="FFFF0000"/>
      </font>
    </dxf>
    <dxf>
      <font>
        <color rgb="FF00B050"/>
      </font>
    </dxf>
    <dxf>
      <font>
        <color theme="1" tint="0.499984740745262"/>
      </font>
    </dxf>
    <dxf>
      <font>
        <color rgb="FF00B050"/>
      </font>
    </dxf>
    <dxf>
      <font>
        <color theme="1" tint="0.499984740745262"/>
      </font>
    </dxf>
    <dxf>
      <font>
        <color rgb="FFFF0000"/>
      </font>
    </dxf>
    <dxf>
      <font>
        <color rgb="FFFF0000"/>
      </font>
    </dxf>
    <dxf>
      <font>
        <color rgb="FF00B050"/>
      </font>
    </dxf>
    <dxf>
      <font>
        <color theme="1" tint="0.499984740745262"/>
      </font>
    </dxf>
    <dxf>
      <font>
        <color rgb="FFFF0000"/>
      </font>
      <numFmt numFmtId="173" formatCode="\+0;\-0;0"/>
    </dxf>
    <dxf>
      <font>
        <color theme="1" tint="0.499984740745262"/>
      </font>
    </dxf>
    <dxf>
      <font>
        <color rgb="FF00B050"/>
      </font>
      <numFmt numFmtId="173" formatCode="\+0;\-0;0"/>
    </dxf>
    <dxf>
      <font>
        <color theme="1" tint="0.499984740745262"/>
      </font>
    </dxf>
    <dxf>
      <font>
        <color rgb="FF00B050"/>
      </font>
      <numFmt numFmtId="173" formatCode="\+0;\-0;0"/>
    </dxf>
    <dxf>
      <font>
        <color rgb="FFFF0000"/>
      </font>
      <numFmt numFmtId="173" formatCode="\+0;\-0;0"/>
    </dxf>
    <dxf>
      <font>
        <color theme="1" tint="0.499984740745262"/>
      </font>
    </dxf>
    <dxf>
      <font>
        <color rgb="FF00B050"/>
      </font>
      <numFmt numFmtId="173" formatCode="\+0;\-0;0"/>
    </dxf>
    <dxf>
      <font>
        <color rgb="FFFF0000"/>
      </font>
      <numFmt numFmtId="173" formatCode="\+0;\-0;0"/>
    </dxf>
    <dxf>
      <font>
        <color theme="1" tint="0.499984740745262"/>
      </font>
    </dxf>
    <dxf>
      <font>
        <color rgb="FF00B050"/>
      </font>
      <numFmt numFmtId="173" formatCode="\+0;\-0;0"/>
    </dxf>
    <dxf>
      <font>
        <color rgb="FFFF0000"/>
      </font>
      <numFmt numFmtId="173" formatCode="\+0;\-0;0"/>
    </dxf>
    <dxf>
      <font>
        <color theme="1" tint="0.499984740745262"/>
      </font>
    </dxf>
    <dxf>
      <font>
        <color rgb="FF00B050"/>
      </font>
      <numFmt numFmtId="173" formatCode="\+0;\-0;0"/>
    </dxf>
    <dxf>
      <font>
        <color rgb="FFFF0000"/>
      </font>
      <numFmt numFmtId="173" formatCode="\+0;\-0;0"/>
    </dxf>
    <dxf>
      <font>
        <color theme="1" tint="0.499984740745262"/>
      </font>
    </dxf>
    <dxf>
      <font>
        <color rgb="FFFF0000"/>
      </font>
    </dxf>
    <dxf>
      <font>
        <color rgb="FF00B050"/>
      </font>
    </dxf>
    <dxf>
      <font>
        <color rgb="FFFF0000"/>
      </font>
    </dxf>
    <dxf>
      <font>
        <color rgb="FF00B050"/>
      </font>
    </dxf>
    <dxf>
      <font>
        <color theme="1" tint="0.499984740745262"/>
      </font>
    </dxf>
    <dxf>
      <font>
        <color rgb="FFFF0000"/>
      </font>
    </dxf>
    <dxf>
      <font>
        <color rgb="FF00B050"/>
      </font>
    </dxf>
    <dxf>
      <font>
        <color theme="1" tint="0.499984740745262"/>
      </font>
    </dxf>
    <dxf>
      <font>
        <color rgb="FFFF0000"/>
      </font>
    </dxf>
    <dxf>
      <font>
        <color rgb="FF00823B"/>
      </font>
    </dxf>
    <dxf>
      <font>
        <color rgb="FFFF0000"/>
      </font>
    </dxf>
    <dxf>
      <font>
        <color rgb="FF00823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5512D110-5CC6-11CF-8D67-00AA00BDCE1D}" ax:persistence="persistStream" r:id="rId1"/>
</file>

<file path=xl/activeX/activeX2.xml><?xml version="1.0" encoding="utf-8"?>
<ax:ocx xmlns:ax="http://schemas.microsoft.com/office/2006/activeX" xmlns:r="http://schemas.openxmlformats.org/officeDocument/2006/relationships" ax:classid="{5512D110-5CC6-11CF-8D67-00AA00BDCE1D}" ax:persistence="persistStream" r:id="rId1"/>
</file>

<file path=xl/activeX/activeX3.xml><?xml version="1.0" encoding="utf-8"?>
<ax:ocx xmlns:ax="http://schemas.microsoft.com/office/2006/activeX" xmlns:r="http://schemas.openxmlformats.org/officeDocument/2006/relationships" ax:classid="{5512D110-5CC6-11CF-8D67-00AA00BDCE1D}" ax:persistence="persistStream" r:id="rId1"/>
</file>

<file path=xl/activeX/activeX4.xml><?xml version="1.0" encoding="utf-8"?>
<ax:ocx xmlns:ax="http://schemas.microsoft.com/office/2006/activeX" xmlns:r="http://schemas.openxmlformats.org/officeDocument/2006/relationships" ax:classid="{5512D110-5CC6-11CF-8D67-00AA00BDCE1D}" ax:persistence="persistStream" r:id="rId1"/>
</file>

<file path=xl/activeX/activeX5.xml><?xml version="1.0" encoding="utf-8"?>
<ax:ocx xmlns:ax="http://schemas.microsoft.com/office/2006/activeX" xmlns:r="http://schemas.openxmlformats.org/officeDocument/2006/relationships" ax:classid="{5512D110-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146657695995289"/>
          <c:y val="0.13108652623737535"/>
          <c:w val="0.5581107590342268"/>
          <c:h val="0.62685917977227179"/>
        </c:manualLayout>
      </c:layout>
      <c:bar3DChart>
        <c:barDir val="bar"/>
        <c:grouping val="stacked"/>
        <c:varyColors val="0"/>
        <c:ser>
          <c:idx val="0"/>
          <c:order val="0"/>
          <c:tx>
            <c:strRef>
              <c:f>Auction!$A$6</c:f>
              <c:strCache>
                <c:ptCount val="1"/>
                <c:pt idx="0">
                  <c:v>91 days</c:v>
                </c:pt>
              </c:strCache>
            </c:strRef>
          </c:tx>
          <c:spPr>
            <a:solidFill>
              <a:schemeClr val="accent1"/>
            </a:solidFill>
            <a:ln>
              <a:noFill/>
            </a:ln>
            <a:effectLst/>
            <a:scene3d>
              <a:camera prst="orthographicFront"/>
              <a:lightRig rig="threePt" dir="t"/>
            </a:scene3d>
            <a:sp3d>
              <a:bevelT/>
            </a:sp3d>
          </c:spPr>
          <c:invertIfNegative val="0"/>
          <c:cat>
            <c:strRef>
              <c:f>Auction!$E$4:$G$4</c:f>
              <c:strCache>
                <c:ptCount val="3"/>
                <c:pt idx="0">
                  <c:v>Offered</c:v>
                </c:pt>
                <c:pt idx="1">
                  <c:v>Bids</c:v>
                </c:pt>
                <c:pt idx="2">
                  <c:v>Accepted</c:v>
                </c:pt>
              </c:strCache>
            </c:strRef>
          </c:cat>
          <c:val>
            <c:numRef>
              <c:f>Auction!$E$6:$G$6</c:f>
              <c:numCache>
                <c:formatCode>#,##0</c:formatCode>
                <c:ptCount val="3"/>
                <c:pt idx="0">
                  <c:v>40000</c:v>
                </c:pt>
                <c:pt idx="1">
                  <c:v>49416</c:v>
                </c:pt>
                <c:pt idx="2">
                  <c:v>11359</c:v>
                </c:pt>
              </c:numCache>
            </c:numRef>
          </c:val>
          <c:extLst>
            <c:ext xmlns:c16="http://schemas.microsoft.com/office/drawing/2014/chart" uri="{C3380CC4-5D6E-409C-BE32-E72D297353CC}">
              <c16:uniqueId val="{00000000-F1BE-496D-8263-E8D9F013D3B4}"/>
            </c:ext>
          </c:extLst>
        </c:ser>
        <c:ser>
          <c:idx val="1"/>
          <c:order val="1"/>
          <c:tx>
            <c:strRef>
              <c:f>Auction!$A$7</c:f>
              <c:strCache>
                <c:ptCount val="1"/>
                <c:pt idx="0">
                  <c:v>182 Days</c:v>
                </c:pt>
              </c:strCache>
            </c:strRef>
          </c:tx>
          <c:spPr>
            <a:solidFill>
              <a:srgbClr val="FFC000"/>
            </a:solidFill>
            <a:ln>
              <a:noFill/>
            </a:ln>
            <a:effectLst/>
            <a:scene3d>
              <a:camera prst="orthographicFront"/>
              <a:lightRig rig="threePt" dir="t"/>
            </a:scene3d>
            <a:sp3d>
              <a:bevelT/>
            </a:sp3d>
          </c:spPr>
          <c:invertIfNegative val="0"/>
          <c:cat>
            <c:strRef>
              <c:f>Auction!$E$4:$G$4</c:f>
              <c:strCache>
                <c:ptCount val="3"/>
                <c:pt idx="0">
                  <c:v>Offered</c:v>
                </c:pt>
                <c:pt idx="1">
                  <c:v>Bids</c:v>
                </c:pt>
                <c:pt idx="2">
                  <c:v>Accepted</c:v>
                </c:pt>
              </c:strCache>
            </c:strRef>
          </c:cat>
          <c:val>
            <c:numRef>
              <c:f>Auction!$E$7:$G$7</c:f>
              <c:numCache>
                <c:formatCode>#,##0</c:formatCode>
                <c:ptCount val="3"/>
                <c:pt idx="0">
                  <c:v>50000</c:v>
                </c:pt>
                <c:pt idx="1">
                  <c:v>119672</c:v>
                </c:pt>
                <c:pt idx="2">
                  <c:v>70035</c:v>
                </c:pt>
              </c:numCache>
            </c:numRef>
          </c:val>
          <c:extLst>
            <c:ext xmlns:c16="http://schemas.microsoft.com/office/drawing/2014/chart" uri="{C3380CC4-5D6E-409C-BE32-E72D297353CC}">
              <c16:uniqueId val="{00000001-F1BE-496D-8263-E8D9F013D3B4}"/>
            </c:ext>
          </c:extLst>
        </c:ser>
        <c:ser>
          <c:idx val="2"/>
          <c:order val="2"/>
          <c:tx>
            <c:strRef>
              <c:f>Auction!$A$8</c:f>
              <c:strCache>
                <c:ptCount val="1"/>
                <c:pt idx="0">
                  <c:v>364 Days</c:v>
                </c:pt>
              </c:strCache>
            </c:strRef>
          </c:tx>
          <c:spPr>
            <a:solidFill>
              <a:schemeClr val="accent3"/>
            </a:solidFill>
            <a:ln>
              <a:noFill/>
            </a:ln>
            <a:effectLst/>
            <a:scene3d>
              <a:camera prst="orthographicFront"/>
              <a:lightRig rig="threePt" dir="t"/>
            </a:scene3d>
            <a:sp3d>
              <a:bevelT/>
            </a:sp3d>
          </c:spPr>
          <c:invertIfNegative val="0"/>
          <c:cat>
            <c:strRef>
              <c:f>Auction!$E$4:$G$4</c:f>
              <c:strCache>
                <c:ptCount val="3"/>
                <c:pt idx="0">
                  <c:v>Offered</c:v>
                </c:pt>
                <c:pt idx="1">
                  <c:v>Bids</c:v>
                </c:pt>
                <c:pt idx="2">
                  <c:v>Accepted</c:v>
                </c:pt>
              </c:strCache>
            </c:strRef>
          </c:cat>
          <c:val>
            <c:numRef>
              <c:f>Auction!$E$8:$G$8</c:f>
              <c:numCache>
                <c:formatCode>#,##0</c:formatCode>
                <c:ptCount val="3"/>
                <c:pt idx="0">
                  <c:v>55000</c:v>
                </c:pt>
                <c:pt idx="1">
                  <c:v>101056</c:v>
                </c:pt>
                <c:pt idx="2">
                  <c:v>63606</c:v>
                </c:pt>
              </c:numCache>
            </c:numRef>
          </c:val>
          <c:extLst>
            <c:ext xmlns:c16="http://schemas.microsoft.com/office/drawing/2014/chart" uri="{C3380CC4-5D6E-409C-BE32-E72D297353CC}">
              <c16:uniqueId val="{00000002-F1BE-496D-8263-E8D9F013D3B4}"/>
            </c:ext>
          </c:extLst>
        </c:ser>
        <c:dLbls>
          <c:showLegendKey val="0"/>
          <c:showVal val="0"/>
          <c:showCatName val="0"/>
          <c:showSerName val="0"/>
          <c:showPercent val="0"/>
          <c:showBubbleSize val="0"/>
        </c:dLbls>
        <c:gapWidth val="69"/>
        <c:shape val="box"/>
        <c:axId val="1299981968"/>
        <c:axId val="1299974896"/>
        <c:axId val="0"/>
      </c:bar3DChart>
      <c:catAx>
        <c:axId val="129998196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299974896"/>
        <c:crosses val="autoZero"/>
        <c:auto val="1"/>
        <c:lblAlgn val="ctr"/>
        <c:lblOffset val="100"/>
        <c:noMultiLvlLbl val="0"/>
      </c:catAx>
      <c:valAx>
        <c:axId val="1299974896"/>
        <c:scaling>
          <c:orientation val="minMax"/>
          <c:max val="250000"/>
        </c:scaling>
        <c:delete val="1"/>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1299981968"/>
        <c:crosses val="max"/>
        <c:crossBetween val="between"/>
        <c:majorUnit val="50000"/>
        <c:min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b="1"/>
      </a:pPr>
      <a:endParaRPr lang="en-US"/>
    </a:p>
  </c:txPr>
  <c:printSettings>
    <c:headerFooter/>
    <c:pageMargins b="0.75" l="0.7" r="0.7" t="0.75" header="0.3" footer="0.3"/>
    <c:pageSetup paperSize="3"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00075519160893E-2"/>
          <c:y val="0.10271531874975978"/>
          <c:w val="0.87684194627545087"/>
          <c:h val="0.74993219079112849"/>
        </c:manualLayout>
      </c:layout>
      <c:barChart>
        <c:barDir val="col"/>
        <c:grouping val="stacked"/>
        <c:varyColors val="0"/>
        <c:ser>
          <c:idx val="0"/>
          <c:order val="0"/>
          <c:tx>
            <c:strRef>
              <c:f>Auction!$J$34</c:f>
              <c:strCache>
                <c:ptCount val="1"/>
              </c:strCache>
            </c:strRef>
          </c:tx>
          <c:spPr>
            <a:gradFill>
              <a:gsLst>
                <a:gs pos="16000">
                  <a:schemeClr val="accent5">
                    <a:lumMod val="40000"/>
                    <a:lumOff val="60000"/>
                  </a:schemeClr>
                </a:gs>
                <a:gs pos="51000">
                  <a:schemeClr val="accent1">
                    <a:lumMod val="60000"/>
                    <a:lumOff val="40000"/>
                  </a:schemeClr>
                </a:gs>
                <a:gs pos="94000">
                  <a:schemeClr val="accent1">
                    <a:lumMod val="75000"/>
                  </a:schemeClr>
                </a:gs>
              </a:gsLst>
              <a:path path="circle">
                <a:fillToRect l="50000" t="130000" r="50000" b="-30000"/>
              </a:path>
            </a:gradFill>
            <a:ln>
              <a:noFill/>
            </a:ln>
            <a:effectLst/>
            <a:scene3d>
              <a:camera prst="orthographicFront"/>
              <a:lightRig rig="threePt" dir="t"/>
            </a:scene3d>
            <a:sp3d>
              <a:bevelT/>
            </a:sp3d>
          </c:spPr>
          <c:invertIfNegative val="0"/>
          <c:dLbls>
            <c:numFmt formatCode="#,##0" sourceLinked="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100" b="1" i="0" u="none" strike="noStrike"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Auction!$I$34:$I$37</c:f>
              <c:numCache>
                <c:formatCode>d\-mmm\-yy</c:formatCode>
                <c:ptCount val="4"/>
              </c:numCache>
            </c:numRef>
          </c:cat>
          <c:val>
            <c:numRef>
              <c:f>Auction!$J$34:$J$37</c:f>
              <c:numCache>
                <c:formatCode>#,##0.00</c:formatCode>
                <c:ptCount val="4"/>
              </c:numCache>
            </c:numRef>
          </c:val>
          <c:extLst>
            <c:ext xmlns:c16="http://schemas.microsoft.com/office/drawing/2014/chart" uri="{C3380CC4-5D6E-409C-BE32-E72D297353CC}">
              <c16:uniqueId val="{00000000-A890-4170-AE97-678AB05F5BF2}"/>
            </c:ext>
          </c:extLst>
        </c:ser>
        <c:dLbls>
          <c:showLegendKey val="0"/>
          <c:showVal val="1"/>
          <c:showCatName val="0"/>
          <c:showSerName val="0"/>
          <c:showPercent val="0"/>
          <c:showBubbleSize val="0"/>
        </c:dLbls>
        <c:gapWidth val="51"/>
        <c:overlap val="100"/>
        <c:axId val="1303556832"/>
        <c:axId val="1303554112"/>
      </c:barChart>
      <c:catAx>
        <c:axId val="1303556832"/>
        <c:scaling>
          <c:orientation val="maxMin"/>
        </c:scaling>
        <c:delete val="0"/>
        <c:axPos val="b"/>
        <c:numFmt formatCode="[$-409]d\-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baseline="0">
                <a:solidFill>
                  <a:sysClr val="windowText" lastClr="000000"/>
                </a:solidFill>
                <a:latin typeface="+mn-lt"/>
                <a:ea typeface="+mn-ea"/>
                <a:cs typeface="+mn-cs"/>
              </a:defRPr>
            </a:pPr>
            <a:endParaRPr lang="en-US"/>
          </a:p>
        </c:txPr>
        <c:crossAx val="1303554112"/>
        <c:crosses val="autoZero"/>
        <c:auto val="0"/>
        <c:lblAlgn val="ctr"/>
        <c:lblOffset val="100"/>
        <c:noMultiLvlLbl val="1"/>
      </c:catAx>
      <c:valAx>
        <c:axId val="1303554112"/>
        <c:scaling>
          <c:orientation val="minMax"/>
        </c:scaling>
        <c:delete val="1"/>
        <c:axPos val="r"/>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30355683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24499667426618E-2"/>
          <c:y val="5.7726427667937545E-4"/>
          <c:w val="0.87684194627545087"/>
          <c:h val="0.74993219079112849"/>
        </c:manualLayout>
      </c:layout>
      <c:barChart>
        <c:barDir val="col"/>
        <c:grouping val="stacked"/>
        <c:varyColors val="0"/>
        <c:ser>
          <c:idx val="0"/>
          <c:order val="0"/>
          <c:tx>
            <c:strRef>
              <c:f>Auction!$J$24</c:f>
              <c:strCache>
                <c:ptCount val="1"/>
                <c:pt idx="0">
                  <c:v>Foreign holding</c:v>
                </c:pt>
              </c:strCache>
            </c:strRef>
          </c:tx>
          <c:spPr>
            <a:gradFill>
              <a:gsLst>
                <a:gs pos="16000">
                  <a:schemeClr val="accent5">
                    <a:lumMod val="40000"/>
                    <a:lumOff val="60000"/>
                  </a:schemeClr>
                </a:gs>
                <a:gs pos="51000">
                  <a:schemeClr val="accent1">
                    <a:lumMod val="60000"/>
                    <a:lumOff val="40000"/>
                  </a:schemeClr>
                </a:gs>
                <a:gs pos="94000">
                  <a:schemeClr val="accent1">
                    <a:lumMod val="75000"/>
                  </a:schemeClr>
                </a:gs>
              </a:gsLst>
              <a:path path="circle">
                <a:fillToRect l="50000" t="130000" r="50000" b="-30000"/>
              </a:path>
            </a:gradFill>
            <a:ln>
              <a:noFill/>
            </a:ln>
            <a:effectLst/>
            <a:scene3d>
              <a:camera prst="orthographicFront"/>
              <a:lightRig rig="threePt" dir="t"/>
            </a:scene3d>
            <a:sp3d>
              <a:bevelT/>
            </a:sp3d>
          </c:spPr>
          <c:invertIfNegative val="0"/>
          <c:dLbls>
            <c:numFmt formatCode="#,##0" sourceLinked="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100" b="1" i="0" u="none" strike="noStrike"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Auction!$I$32:$I$34</c:f>
              <c:numCache>
                <c:formatCode>d\-mmm\-yy</c:formatCode>
                <c:ptCount val="3"/>
              </c:numCache>
            </c:numRef>
          </c:cat>
          <c:val>
            <c:numRef>
              <c:f>Auction!$J$32:$J$34</c:f>
              <c:numCache>
                <c:formatCode>#,##0.00</c:formatCode>
                <c:ptCount val="3"/>
              </c:numCache>
            </c:numRef>
          </c:val>
          <c:extLst>
            <c:ext xmlns:c16="http://schemas.microsoft.com/office/drawing/2014/chart" uri="{C3380CC4-5D6E-409C-BE32-E72D297353CC}">
              <c16:uniqueId val="{00000000-AF38-45AC-8FC8-D57F7D7DE685}"/>
            </c:ext>
          </c:extLst>
        </c:ser>
        <c:dLbls>
          <c:showLegendKey val="0"/>
          <c:showVal val="1"/>
          <c:showCatName val="0"/>
          <c:showSerName val="0"/>
          <c:showPercent val="0"/>
          <c:showBubbleSize val="0"/>
        </c:dLbls>
        <c:gapWidth val="51"/>
        <c:overlap val="100"/>
        <c:axId val="1299972176"/>
        <c:axId val="1299979248"/>
      </c:barChart>
      <c:catAx>
        <c:axId val="1299972176"/>
        <c:scaling>
          <c:orientation val="maxMin"/>
        </c:scaling>
        <c:delete val="0"/>
        <c:axPos val="b"/>
        <c:numFmt formatCode="[$-409]d\-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baseline="0">
                <a:solidFill>
                  <a:sysClr val="windowText" lastClr="000000"/>
                </a:solidFill>
                <a:latin typeface="+mn-lt"/>
                <a:ea typeface="+mn-ea"/>
                <a:cs typeface="+mn-cs"/>
              </a:defRPr>
            </a:pPr>
            <a:endParaRPr lang="en-US"/>
          </a:p>
        </c:txPr>
        <c:crossAx val="1299979248"/>
        <c:crosses val="autoZero"/>
        <c:auto val="0"/>
        <c:lblAlgn val="ctr"/>
        <c:lblOffset val="100"/>
        <c:noMultiLvlLbl val="1"/>
      </c:catAx>
      <c:valAx>
        <c:axId val="1299979248"/>
        <c:scaling>
          <c:orientation val="minMax"/>
        </c:scaling>
        <c:delete val="1"/>
        <c:axPos val="r"/>
        <c:numFmt formatCode="#,##0.00" sourceLinked="1"/>
        <c:majorTickMark val="none"/>
        <c:minorTickMark val="none"/>
        <c:tickLblPos val="nextTo"/>
        <c:crossAx val="12999721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1454251401200214E-2"/>
          <c:y val="5.628659182470494E-2"/>
          <c:w val="0.93709149719759954"/>
          <c:h val="0.68654892078307905"/>
        </c:manualLayout>
      </c:layout>
      <c:bar3DChart>
        <c:barDir val="col"/>
        <c:grouping val="clustered"/>
        <c:varyColors val="0"/>
        <c:ser>
          <c:idx val="0"/>
          <c:order val="0"/>
          <c:tx>
            <c:strRef>
              <c:f>Auction!$A$16</c:f>
              <c:strCache>
                <c:ptCount val="1"/>
                <c:pt idx="0">
                  <c:v>Bids</c:v>
                </c:pt>
              </c:strCache>
            </c:strRef>
          </c:tx>
          <c:spPr>
            <a:solidFill>
              <a:schemeClr val="accent1"/>
            </a:solidFill>
            <a:ln>
              <a:noFill/>
            </a:ln>
            <a:effectLst/>
            <a:scene3d>
              <a:camera prst="orthographicFront"/>
              <a:lightRig rig="threePt" dir="t"/>
            </a:scene3d>
            <a:sp3d>
              <a:bevelT/>
            </a:sp3d>
          </c:spPr>
          <c:invertIfNegative val="0"/>
          <c:dLbls>
            <c:dLbl>
              <c:idx val="0"/>
              <c:layout>
                <c:manualLayout>
                  <c:x val="7.6624239909107933E-3"/>
                  <c:y val="0.298704080249423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E8-4AB9-B2C6-1A4CCE19921F}"/>
                </c:ext>
              </c:extLst>
            </c:dLbl>
            <c:dLbl>
              <c:idx val="1"/>
              <c:layout>
                <c:manualLayout>
                  <c:x val="9.1444317168228786E-3"/>
                  <c:y val="0.416118793087052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E8-4AB9-B2C6-1A4CCE19921F}"/>
                </c:ext>
              </c:extLst>
            </c:dLbl>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t" anchorCtr="0">
                <a:spAutoFit/>
              </a:bodyPr>
              <a:lstStyle/>
              <a:p>
                <a:pPr>
                  <a:defRPr sz="14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Auction!$B$15:$C$15</c:f>
              <c:strCache>
                <c:ptCount val="2"/>
                <c:pt idx="0">
                  <c:v>11.75%2029 ‘A’</c:v>
                </c:pt>
                <c:pt idx="1">
                  <c:v>11.25%2031 ‘A’</c:v>
                </c:pt>
              </c:strCache>
            </c:strRef>
          </c:cat>
          <c:val>
            <c:numRef>
              <c:f>Auction!$B$16:$C$16</c:f>
              <c:numCache>
                <c:formatCode>#,##0</c:formatCode>
                <c:ptCount val="2"/>
                <c:pt idx="0">
                  <c:v>190651</c:v>
                </c:pt>
                <c:pt idx="1">
                  <c:v>130108</c:v>
                </c:pt>
              </c:numCache>
            </c:numRef>
          </c:val>
          <c:shape val="cylinder"/>
          <c:extLst>
            <c:ext xmlns:c16="http://schemas.microsoft.com/office/drawing/2014/chart" uri="{C3380CC4-5D6E-409C-BE32-E72D297353CC}">
              <c16:uniqueId val="{00000003-F2E8-4AB9-B2C6-1A4CCE19921F}"/>
            </c:ext>
          </c:extLst>
        </c:ser>
        <c:ser>
          <c:idx val="1"/>
          <c:order val="1"/>
          <c:tx>
            <c:strRef>
              <c:f>Auction!$A$17</c:f>
              <c:strCache>
                <c:ptCount val="1"/>
                <c:pt idx="0">
                  <c:v>Offered </c:v>
                </c:pt>
              </c:strCache>
            </c:strRef>
          </c:tx>
          <c:spPr>
            <a:solidFill>
              <a:schemeClr val="accent1">
                <a:lumMod val="40000"/>
                <a:lumOff val="60000"/>
              </a:schemeClr>
            </a:solidFill>
            <a:ln>
              <a:noFill/>
            </a:ln>
            <a:effectLst/>
            <a:scene3d>
              <a:camera prst="orthographicFront"/>
              <a:lightRig rig="threePt" dir="t"/>
            </a:scene3d>
            <a:sp3d>
              <a:bevelT/>
            </a:sp3d>
          </c:spPr>
          <c:invertIfNegative val="0"/>
          <c:dLbls>
            <c:dLbl>
              <c:idx val="0"/>
              <c:layout>
                <c:manualLayout>
                  <c:x val="1.6293896643414661E-2"/>
                  <c:y val="0.422479220827363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E8-4AB9-B2C6-1A4CCE19921F}"/>
                </c:ext>
              </c:extLst>
            </c:dLbl>
            <c:dLbl>
              <c:idx val="1"/>
              <c:layout>
                <c:manualLayout>
                  <c:x val="1.0072388073318422E-2"/>
                  <c:y val="0.27596570570212409"/>
                </c:manualLayout>
              </c:layout>
              <c:numFmt formatCode="#,##0" sourceLinked="0"/>
              <c:spPr>
                <a:solidFill>
                  <a:schemeClr val="accent3">
                    <a:lumMod val="20000"/>
                    <a:lumOff val="80000"/>
                  </a:schemeClr>
                </a:solidFill>
                <a:ln>
                  <a:noFill/>
                </a:ln>
                <a:effectLst/>
              </c:spPr>
              <c:txPr>
                <a:bodyPr rot="5400000" spcFirstLastPara="1" vertOverflow="overflow" horzOverflow="overflow" vert="horz" wrap="square" lIns="38100" tIns="19050" rIns="38100" bIns="19050" anchor="t" anchorCtr="1">
                  <a:spAutoFit/>
                </a:bodyPr>
                <a:lstStyle/>
                <a:p>
                  <a:pPr>
                    <a:defRPr sz="14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F2E8-4AB9-B2C6-1A4CCE19921F}"/>
                </c:ext>
              </c:extLst>
            </c:dLbl>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t" anchorCtr="1">
                <a:spAutoFit/>
              </a:bodyPr>
              <a:lstStyle/>
              <a:p>
                <a:pPr>
                  <a:defRPr sz="14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Auction!$B$15:$C$15</c:f>
              <c:strCache>
                <c:ptCount val="2"/>
                <c:pt idx="0">
                  <c:v>11.75%2029 ‘A’</c:v>
                </c:pt>
                <c:pt idx="1">
                  <c:v>11.25%2031 ‘A’</c:v>
                </c:pt>
              </c:strCache>
            </c:strRef>
          </c:cat>
          <c:val>
            <c:numRef>
              <c:f>Auction!$B$17:$C$17</c:f>
              <c:numCache>
                <c:formatCode>#,##0</c:formatCode>
                <c:ptCount val="2"/>
                <c:pt idx="0">
                  <c:v>60000</c:v>
                </c:pt>
                <c:pt idx="1">
                  <c:v>55000</c:v>
                </c:pt>
              </c:numCache>
            </c:numRef>
          </c:val>
          <c:shape val="cylinder"/>
          <c:extLst>
            <c:ext xmlns:c16="http://schemas.microsoft.com/office/drawing/2014/chart" uri="{C3380CC4-5D6E-409C-BE32-E72D297353CC}">
              <c16:uniqueId val="{00000007-F2E8-4AB9-B2C6-1A4CCE19921F}"/>
            </c:ext>
          </c:extLst>
        </c:ser>
        <c:ser>
          <c:idx val="2"/>
          <c:order val="2"/>
          <c:tx>
            <c:strRef>
              <c:f>Auction!$A$18</c:f>
              <c:strCache>
                <c:ptCount val="1"/>
                <c:pt idx="0">
                  <c:v>Accepted</c:v>
                </c:pt>
              </c:strCache>
            </c:strRef>
          </c:tx>
          <c:spPr>
            <a:solidFill>
              <a:schemeClr val="accent3"/>
            </a:solidFill>
            <a:ln>
              <a:noFill/>
            </a:ln>
            <a:effectLst/>
            <a:scene3d>
              <a:camera prst="orthographicFront"/>
              <a:lightRig rig="threePt" dir="t"/>
            </a:scene3d>
            <a:sp3d>
              <a:bevelT/>
            </a:sp3d>
          </c:spPr>
          <c:invertIfNegative val="0"/>
          <c:dLbls>
            <c:dLbl>
              <c:idx val="0"/>
              <c:layout>
                <c:manualLayout>
                  <c:x val="1.3325625890429285E-2"/>
                  <c:y val="0.1248253085713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B6-4CB2-93A0-D5A92CB922E3}"/>
                </c:ext>
              </c:extLst>
            </c:dLbl>
            <c:dLbl>
              <c:idx val="1"/>
              <c:layout>
                <c:manualLayout>
                  <c:x val="1.269347199069437E-2"/>
                  <c:y val="0.216847344061658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B6-4CB2-93A0-D5A92CB922E3}"/>
                </c:ext>
              </c:extLst>
            </c:dLbl>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Auction!$B$15:$C$15</c:f>
              <c:strCache>
                <c:ptCount val="2"/>
                <c:pt idx="0">
                  <c:v>11.75%2029 ‘A’</c:v>
                </c:pt>
                <c:pt idx="1">
                  <c:v>11.25%2031 ‘A’</c:v>
                </c:pt>
              </c:strCache>
            </c:strRef>
          </c:cat>
          <c:val>
            <c:numRef>
              <c:f>Auction!$B$18:$C$18</c:f>
              <c:numCache>
                <c:formatCode>#,##0</c:formatCode>
                <c:ptCount val="2"/>
                <c:pt idx="0">
                  <c:v>60000</c:v>
                </c:pt>
                <c:pt idx="1">
                  <c:v>55000</c:v>
                </c:pt>
              </c:numCache>
            </c:numRef>
          </c:val>
          <c:shape val="cylinder"/>
          <c:extLst>
            <c:ext xmlns:c16="http://schemas.microsoft.com/office/drawing/2014/chart" uri="{C3380CC4-5D6E-409C-BE32-E72D297353CC}">
              <c16:uniqueId val="{0000000C-F2E8-4AB9-B2C6-1A4CCE19921F}"/>
            </c:ext>
          </c:extLst>
        </c:ser>
        <c:dLbls>
          <c:showLegendKey val="0"/>
          <c:showVal val="0"/>
          <c:showCatName val="0"/>
          <c:showSerName val="0"/>
          <c:showPercent val="0"/>
          <c:showBubbleSize val="0"/>
        </c:dLbls>
        <c:gapWidth val="91"/>
        <c:gapDepth val="0"/>
        <c:shape val="box"/>
        <c:axId val="1303552480"/>
        <c:axId val="1303553024"/>
        <c:axId val="0"/>
      </c:bar3DChart>
      <c:catAx>
        <c:axId val="130355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303553024"/>
        <c:crosses val="autoZero"/>
        <c:auto val="1"/>
        <c:lblAlgn val="ctr"/>
        <c:lblOffset val="100"/>
        <c:noMultiLvlLbl val="0"/>
      </c:catAx>
      <c:valAx>
        <c:axId val="130355302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130355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2160909090576371"/>
          <c:y val="5.4784829347413466E-2"/>
          <c:w val="0.50866976074849402"/>
          <c:h val="0.89043034130517307"/>
        </c:manualLayout>
      </c:layout>
      <c:bar3DChart>
        <c:barDir val="col"/>
        <c:grouping val="percentStacked"/>
        <c:varyColors val="0"/>
        <c:ser>
          <c:idx val="0"/>
          <c:order val="0"/>
          <c:tx>
            <c:strRef>
              <c:f>Auction!$M$3</c:f>
              <c:strCache>
                <c:ptCount val="1"/>
                <c:pt idx="0">
                  <c:v>T-Bill</c:v>
                </c:pt>
              </c:strCache>
            </c:strRef>
          </c:tx>
          <c:spPr>
            <a:solidFill>
              <a:schemeClr val="accent1"/>
            </a:solidFill>
            <a:ln>
              <a:solidFill>
                <a:schemeClr val="accent1"/>
              </a:solidFill>
            </a:ln>
            <a:effectLst/>
            <a:scene3d>
              <a:camera prst="orthographicFront"/>
              <a:lightRig rig="threePt" dir="t"/>
            </a:scene3d>
            <a:sp3d>
              <a:bevelT/>
              <a:contourClr>
                <a:schemeClr val="accent1"/>
              </a:contourClr>
            </a:sp3d>
          </c:spPr>
          <c:invertIfNegative val="0"/>
          <c:dLbls>
            <c:spPr>
              <a:solidFill>
                <a:schemeClr val="bg2"/>
              </a:solidFill>
              <a:ln>
                <a:solidFill>
                  <a:schemeClr val="bg2"/>
                </a:solid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Auction!$N$3</c:f>
              <c:numCache>
                <c:formatCode>#,##0</c:formatCode>
                <c:ptCount val="1"/>
                <c:pt idx="0">
                  <c:v>104475</c:v>
                </c:pt>
              </c:numCache>
            </c:numRef>
          </c:val>
          <c:extLst>
            <c:ext xmlns:c16="http://schemas.microsoft.com/office/drawing/2014/chart" uri="{C3380CC4-5D6E-409C-BE32-E72D297353CC}">
              <c16:uniqueId val="{00000000-E608-4B5B-A981-C7860770FB82}"/>
            </c:ext>
          </c:extLst>
        </c:ser>
        <c:dLbls>
          <c:showLegendKey val="0"/>
          <c:showVal val="1"/>
          <c:showCatName val="0"/>
          <c:showSerName val="0"/>
          <c:showPercent val="0"/>
          <c:showBubbleSize val="0"/>
        </c:dLbls>
        <c:gapWidth val="67"/>
        <c:gapDepth val="33"/>
        <c:shape val="box"/>
        <c:axId val="1299975984"/>
        <c:axId val="1299976528"/>
        <c:axId val="0"/>
        <c:extLst>
          <c:ext xmlns:c15="http://schemas.microsoft.com/office/drawing/2012/chart" uri="{02D57815-91ED-43cb-92C2-25804820EDAC}">
            <c15:filteredBarSeries>
              <c15:ser>
                <c:idx val="1"/>
                <c:order val="1"/>
                <c:tx>
                  <c:strRef>
                    <c:extLst>
                      <c:ext uri="{02D57815-91ED-43cb-92C2-25804820EDAC}">
                        <c15:formulaRef>
                          <c15:sqref>Auction!$M$4</c15:sqref>
                        </c15:formulaRef>
                      </c:ext>
                    </c:extLst>
                    <c:strCache>
                      <c:ptCount val="1"/>
                      <c:pt idx="0">
                        <c:v>Bond</c:v>
                      </c:pt>
                    </c:strCache>
                  </c:strRef>
                </c:tx>
                <c:spPr>
                  <a:solidFill>
                    <a:schemeClr val="accent3"/>
                  </a:solidFill>
                  <a:ln>
                    <a:noFill/>
                  </a:ln>
                  <a:effectLst/>
                  <a:sp3d/>
                </c:spPr>
                <c:invertIfNegative val="0"/>
                <c:dLbls>
                  <c:spPr>
                    <a:solidFill>
                      <a:schemeClr val="bg2"/>
                    </a:solidFill>
                    <a:ln>
                      <a:solidFill>
                        <a:schemeClr val="bg2"/>
                      </a:solid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Auction!$N$4</c15:sqref>
                        </c15:formulaRef>
                      </c:ext>
                    </c:extLst>
                    <c:numCache>
                      <c:formatCode>#,##0</c:formatCode>
                      <c:ptCount val="1"/>
                      <c:pt idx="0">
                        <c:v>0</c:v>
                      </c:pt>
                    </c:numCache>
                  </c:numRef>
                </c:val>
                <c:extLst>
                  <c:ext xmlns:c16="http://schemas.microsoft.com/office/drawing/2014/chart" uri="{C3380CC4-5D6E-409C-BE32-E72D297353CC}">
                    <c16:uniqueId val="{00000002-70EC-42BC-9D16-658ADBA565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Auction!$M$5</c15:sqref>
                        </c15:formulaRef>
                      </c:ext>
                    </c:extLst>
                    <c:strCache>
                      <c:ptCount val="1"/>
                      <c:pt idx="0">
                        <c:v>Bond interest</c:v>
                      </c:pt>
                    </c:strCache>
                  </c:strRef>
                </c:tx>
                <c:spPr>
                  <a:solidFill>
                    <a:schemeClr val="accent5">
                      <a:lumMod val="75000"/>
                    </a:schemeClr>
                  </a:solidFill>
                  <a:ln>
                    <a:noFill/>
                  </a:ln>
                  <a:effectLst/>
                  <a:sp3d/>
                </c:spPr>
                <c:invertIfNegative val="0"/>
                <c:dLbls>
                  <c:spPr>
                    <a:solidFill>
                      <a:schemeClr val="bg2"/>
                    </a:solidFill>
                    <a:ln>
                      <a:solidFill>
                        <a:schemeClr val="bg2"/>
                      </a:solid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Auction!$N$5</c15:sqref>
                        </c15:formulaRef>
                      </c:ext>
                    </c:extLst>
                    <c:numCache>
                      <c:formatCode>#,##0</c:formatCode>
                      <c:ptCount val="1"/>
                      <c:pt idx="0">
                        <c:v>0</c:v>
                      </c:pt>
                    </c:numCache>
                  </c:numRef>
                </c:val>
                <c:extLst xmlns:c15="http://schemas.microsoft.com/office/drawing/2012/chart">
                  <c:ext xmlns:c16="http://schemas.microsoft.com/office/drawing/2014/chart" uri="{C3380CC4-5D6E-409C-BE32-E72D297353CC}">
                    <c16:uniqueId val="{00000003-70EC-42BC-9D16-658ADBA565D1}"/>
                  </c:ext>
                </c:extLst>
              </c15:ser>
            </c15:filteredBarSeries>
          </c:ext>
        </c:extLst>
      </c:bar3DChart>
      <c:catAx>
        <c:axId val="1299975984"/>
        <c:scaling>
          <c:orientation val="minMax"/>
        </c:scaling>
        <c:delete val="1"/>
        <c:axPos val="b"/>
        <c:numFmt formatCode="General" sourceLinked="1"/>
        <c:majorTickMark val="none"/>
        <c:minorTickMark val="none"/>
        <c:tickLblPos val="nextTo"/>
        <c:crossAx val="1299976528"/>
        <c:crosses val="autoZero"/>
        <c:auto val="1"/>
        <c:lblAlgn val="ctr"/>
        <c:lblOffset val="100"/>
        <c:noMultiLvlLbl val="0"/>
      </c:catAx>
      <c:valAx>
        <c:axId val="1299976528"/>
        <c:scaling>
          <c:orientation val="minMax"/>
        </c:scaling>
        <c:delete val="1"/>
        <c:axPos val="l"/>
        <c:numFmt formatCode="0%" sourceLinked="1"/>
        <c:majorTickMark val="none"/>
        <c:minorTickMark val="none"/>
        <c:tickLblPos val="nextTo"/>
        <c:crossAx val="1299975984"/>
        <c:crosses val="autoZero"/>
        <c:crossBetween val="between"/>
      </c:valAx>
      <c:spPr>
        <a:noFill/>
        <a:ln>
          <a:noFill/>
        </a:ln>
        <a:effectLst/>
      </c:spPr>
    </c:plotArea>
    <c:legend>
      <c:legendPos val="l"/>
      <c:layout>
        <c:manualLayout>
          <c:xMode val="edge"/>
          <c:yMode val="edge"/>
          <c:x val="3.6086923875309075E-2"/>
          <c:y val="0.35864085484877145"/>
          <c:w val="0.35995248763597498"/>
          <c:h val="0.2621117662447426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b="1"/>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94976108755637"/>
          <c:y val="0.14101891538744554"/>
          <c:w val="0.70712772746314279"/>
          <c:h val="0.80533661957194858"/>
        </c:manualLayout>
      </c:layout>
      <c:pie3DChart>
        <c:varyColors val="1"/>
        <c:ser>
          <c:idx val="0"/>
          <c:order val="0"/>
          <c:explosion val="37"/>
          <c:dPt>
            <c:idx val="0"/>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6495-4B5A-A3B4-C6C060D00B14}"/>
              </c:ext>
            </c:extLst>
          </c:dPt>
          <c:dPt>
            <c:idx val="1"/>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3-6495-4B5A-A3B4-C6C060D00B14}"/>
              </c:ext>
            </c:extLst>
          </c:dPt>
          <c:dLbls>
            <c:dLbl>
              <c:idx val="0"/>
              <c:layout>
                <c:manualLayout>
                  <c:x val="4.9668115913590265E-2"/>
                  <c:y val="3.3384319353495021E-3"/>
                </c:manualLayout>
              </c:layout>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0">
                  <a:spAutoFit/>
                </a:bodyPr>
                <a:lstStyle/>
                <a:p>
                  <a:pPr algn="ctr">
                    <a:defRPr lang="en-US" sz="14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7962"/>
                        <a:gd name="adj2" fmla="val -56729"/>
                      </a:avLst>
                    </a:prstGeom>
                    <a:noFill/>
                    <a:ln>
                      <a:noFill/>
                    </a:ln>
                  </c15:spPr>
                  <c15:layout>
                    <c:manualLayout>
                      <c:w val="0.15815679931046303"/>
                      <c:h val="0.29626846416278652"/>
                    </c:manualLayout>
                  </c15:layout>
                </c:ext>
                <c:ext xmlns:c16="http://schemas.microsoft.com/office/drawing/2014/chart" uri="{C3380CC4-5D6E-409C-BE32-E72D297353CC}">
                  <c16:uniqueId val="{00000001-6495-4B5A-A3B4-C6C060D00B14}"/>
                </c:ext>
              </c:extLst>
            </c:dLbl>
            <c:dLbl>
              <c:idx val="1"/>
              <c:layout>
                <c:manualLayout>
                  <c:x val="1.5754302969408888E-2"/>
                  <c:y val="1.9487902484598793E-2"/>
                </c:manualLayout>
              </c:layout>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0">
                  <a:spAutoFit/>
                </a:bodyPr>
                <a:lstStyle/>
                <a:p>
                  <a:pPr algn="ctr">
                    <a:defRPr lang="en-US" sz="14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47416"/>
                        <a:gd name="adj2" fmla="val -108786"/>
                      </a:avLst>
                    </a:prstGeom>
                    <a:noFill/>
                    <a:ln>
                      <a:noFill/>
                    </a:ln>
                  </c15:spPr>
                </c:ext>
                <c:ext xmlns:c16="http://schemas.microsoft.com/office/drawing/2014/chart" uri="{C3380CC4-5D6E-409C-BE32-E72D297353CC}">
                  <c16:uniqueId val="{00000003-6495-4B5A-A3B4-C6C060D00B14}"/>
                </c:ext>
              </c:extLst>
            </c:dLbl>
            <c:spPr>
              <a:no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0">
                <a:spAutoFit/>
              </a:bodyPr>
              <a:lstStyle/>
              <a:p>
                <a:pPr algn="ctr">
                  <a:defRPr lang="en-US" sz="1400" b="1"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Auction!$O$17:$O$18</c:f>
              <c:strCache>
                <c:ptCount val="2"/>
                <c:pt idx="0">
                  <c:v>T-Bills</c:v>
                </c:pt>
                <c:pt idx="1">
                  <c:v>T-Bonds</c:v>
                </c:pt>
              </c:strCache>
            </c:strRef>
          </c:cat>
          <c:val>
            <c:numRef>
              <c:f>Auction!$P$17:$P$18</c:f>
              <c:numCache>
                <c:formatCode>#,##0</c:formatCode>
                <c:ptCount val="2"/>
                <c:pt idx="0">
                  <c:v>3972.547</c:v>
                </c:pt>
                <c:pt idx="1">
                  <c:v>14709.342000000001</c:v>
                </c:pt>
              </c:numCache>
            </c:numRef>
          </c:val>
          <c:extLst>
            <c:ext xmlns:c16="http://schemas.microsoft.com/office/drawing/2014/chart" uri="{C3380CC4-5D6E-409C-BE32-E72D297353CC}">
              <c16:uniqueId val="{00000004-6495-4B5A-A3B4-C6C060D00B14}"/>
            </c:ext>
          </c:extLst>
        </c:ser>
        <c:dLbls>
          <c:showLegendKey val="0"/>
          <c:showVal val="0"/>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52758258579885"/>
          <c:y val="0.12201374828146483"/>
          <c:w val="0.68023572805592281"/>
          <c:h val="0.63111490968491624"/>
        </c:manualLayout>
      </c:layout>
      <c:barChart>
        <c:barDir val="col"/>
        <c:grouping val="clustered"/>
        <c:varyColors val="0"/>
        <c:ser>
          <c:idx val="1"/>
          <c:order val="1"/>
          <c:tx>
            <c:strRef>
              <c:f>OMO!$G$2</c:f>
              <c:strCache>
                <c:ptCount val="1"/>
                <c:pt idx="0">
                  <c:v>CBSL Holdings of GS</c:v>
                </c:pt>
              </c:strCache>
            </c:strRef>
          </c:tx>
          <c:spPr>
            <a:gradFill>
              <a:gsLst>
                <a:gs pos="83000">
                  <a:schemeClr val="accent1">
                    <a:lumMod val="60000"/>
                    <a:lumOff val="40000"/>
                  </a:schemeClr>
                </a:gs>
                <a:gs pos="29000">
                  <a:schemeClr val="accent5">
                    <a:lumMod val="89000"/>
                  </a:schemeClr>
                </a:gs>
              </a:gsLst>
              <a:path path="circle">
                <a:fillToRect l="100000" b="100000"/>
              </a:path>
            </a:gradFill>
            <a:scene3d>
              <a:camera prst="orthographicFront"/>
              <a:lightRig rig="threePt" dir="t"/>
            </a:scene3d>
            <a:sp3d>
              <a:bevelT/>
            </a:sp3d>
          </c:spPr>
          <c:invertIfNegative val="0"/>
          <c:cat>
            <c:numRef>
              <c:f>OMO!$E$3:$E$11</c:f>
              <c:numCache>
                <c:formatCode>d\-mmm\-yy</c:formatCode>
                <c:ptCount val="9"/>
                <c:pt idx="0">
                  <c:v>45777</c:v>
                </c:pt>
                <c:pt idx="1">
                  <c:v>45776</c:v>
                </c:pt>
                <c:pt idx="2">
                  <c:v>45775</c:v>
                </c:pt>
                <c:pt idx="3">
                  <c:v>45772</c:v>
                </c:pt>
                <c:pt idx="4">
                  <c:v>45771</c:v>
                </c:pt>
                <c:pt idx="5">
                  <c:v>45770</c:v>
                </c:pt>
                <c:pt idx="6">
                  <c:v>45769</c:v>
                </c:pt>
                <c:pt idx="7">
                  <c:v>45768</c:v>
                </c:pt>
                <c:pt idx="8">
                  <c:v>45764</c:v>
                </c:pt>
              </c:numCache>
            </c:numRef>
          </c:cat>
          <c:val>
            <c:numRef>
              <c:f>OMO!$G$3:$G$11</c:f>
              <c:numCache>
                <c:formatCode>#,##0.0</c:formatCode>
                <c:ptCount val="9"/>
                <c:pt idx="0">
                  <c:v>2511.92</c:v>
                </c:pt>
                <c:pt idx="1">
                  <c:v>2511.92</c:v>
                </c:pt>
                <c:pt idx="2">
                  <c:v>2511.92</c:v>
                </c:pt>
                <c:pt idx="3">
                  <c:v>2511.92</c:v>
                </c:pt>
                <c:pt idx="4">
                  <c:v>2511.92</c:v>
                </c:pt>
                <c:pt idx="5">
                  <c:v>2511.92</c:v>
                </c:pt>
                <c:pt idx="6">
                  <c:v>2511.92</c:v>
                </c:pt>
                <c:pt idx="7">
                  <c:v>2511.92</c:v>
                </c:pt>
                <c:pt idx="8">
                  <c:v>2511.92</c:v>
                </c:pt>
              </c:numCache>
            </c:numRef>
          </c:val>
          <c:extLst>
            <c:ext xmlns:c16="http://schemas.microsoft.com/office/drawing/2014/chart" uri="{C3380CC4-5D6E-409C-BE32-E72D297353CC}">
              <c16:uniqueId val="{00000000-3AB6-4CBE-B0D2-BD8CA5762E97}"/>
            </c:ext>
          </c:extLst>
        </c:ser>
        <c:dLbls>
          <c:showLegendKey val="0"/>
          <c:showVal val="0"/>
          <c:showCatName val="0"/>
          <c:showSerName val="0"/>
          <c:showPercent val="0"/>
          <c:showBubbleSize val="0"/>
        </c:dLbls>
        <c:gapWidth val="98"/>
        <c:overlap val="-27"/>
        <c:axId val="1299971088"/>
        <c:axId val="1299982512"/>
      </c:barChart>
      <c:lineChart>
        <c:grouping val="standard"/>
        <c:varyColors val="0"/>
        <c:ser>
          <c:idx val="0"/>
          <c:order val="0"/>
          <c:tx>
            <c:strRef>
              <c:f>OMO!$F$2</c:f>
              <c:strCache>
                <c:ptCount val="1"/>
                <c:pt idx="0">
                  <c:v>Excess Liquidity</c:v>
                </c:pt>
              </c:strCache>
            </c:strRef>
          </c:tx>
          <c:spPr>
            <a:ln w="47625">
              <a:solidFill>
                <a:schemeClr val="accent4"/>
              </a:solidFill>
            </a:ln>
          </c:spPr>
          <c:marker>
            <c:symbol val="circle"/>
            <c:size val="9"/>
            <c:spPr>
              <a:solidFill>
                <a:schemeClr val="bg1"/>
              </a:solidFill>
              <a:ln w="25400">
                <a:solidFill>
                  <a:schemeClr val="accent4"/>
                </a:solidFill>
              </a:ln>
            </c:spPr>
          </c:marker>
          <c:cat>
            <c:numRef>
              <c:f>OMO!$E$3:$E$11</c:f>
              <c:numCache>
                <c:formatCode>d\-mmm\-yy</c:formatCode>
                <c:ptCount val="9"/>
                <c:pt idx="0">
                  <c:v>45777</c:v>
                </c:pt>
                <c:pt idx="1">
                  <c:v>45776</c:v>
                </c:pt>
                <c:pt idx="2">
                  <c:v>45775</c:v>
                </c:pt>
                <c:pt idx="3">
                  <c:v>45772</c:v>
                </c:pt>
                <c:pt idx="4">
                  <c:v>45771</c:v>
                </c:pt>
                <c:pt idx="5">
                  <c:v>45770</c:v>
                </c:pt>
                <c:pt idx="6">
                  <c:v>45769</c:v>
                </c:pt>
                <c:pt idx="7">
                  <c:v>45768</c:v>
                </c:pt>
                <c:pt idx="8">
                  <c:v>45764</c:v>
                </c:pt>
              </c:numCache>
            </c:numRef>
          </c:cat>
          <c:val>
            <c:numRef>
              <c:f>OMO!$F$3:$F$11</c:f>
              <c:numCache>
                <c:formatCode>0.00</c:formatCode>
                <c:ptCount val="9"/>
                <c:pt idx="0">
                  <c:v>168.88</c:v>
                </c:pt>
                <c:pt idx="1">
                  <c:v>145.47</c:v>
                </c:pt>
                <c:pt idx="2">
                  <c:v>144.02000000000001</c:v>
                </c:pt>
                <c:pt idx="3">
                  <c:v>120.76</c:v>
                </c:pt>
                <c:pt idx="4">
                  <c:v>105.88</c:v>
                </c:pt>
                <c:pt idx="5">
                  <c:v>94.66</c:v>
                </c:pt>
                <c:pt idx="6">
                  <c:v>83.22</c:v>
                </c:pt>
                <c:pt idx="7">
                  <c:v>81.489999999999995</c:v>
                </c:pt>
                <c:pt idx="8">
                  <c:v>57.33</c:v>
                </c:pt>
              </c:numCache>
            </c:numRef>
          </c:val>
          <c:smooth val="1"/>
          <c:extLst>
            <c:ext xmlns:c16="http://schemas.microsoft.com/office/drawing/2014/chart" uri="{C3380CC4-5D6E-409C-BE32-E72D297353CC}">
              <c16:uniqueId val="{00000001-3AB6-4CBE-B0D2-BD8CA5762E97}"/>
            </c:ext>
          </c:extLst>
        </c:ser>
        <c:dLbls>
          <c:showLegendKey val="0"/>
          <c:showVal val="0"/>
          <c:showCatName val="0"/>
          <c:showSerName val="0"/>
          <c:showPercent val="0"/>
          <c:showBubbleSize val="0"/>
        </c:dLbls>
        <c:marker val="1"/>
        <c:smooth val="0"/>
        <c:axId val="1299983600"/>
        <c:axId val="1299981424"/>
      </c:lineChart>
      <c:catAx>
        <c:axId val="1299983600"/>
        <c:scaling>
          <c:orientation val="maxMin"/>
        </c:scaling>
        <c:delete val="0"/>
        <c:axPos val="b"/>
        <c:numFmt formatCode="[$-409]d\-mmm;@" sourceLinked="0"/>
        <c:majorTickMark val="out"/>
        <c:minorTickMark val="none"/>
        <c:tickLblPos val="low"/>
        <c:spPr>
          <a:noFill/>
          <a:ln w="9525" cap="flat" cmpd="sng" algn="ctr">
            <a:solidFill>
              <a:schemeClr val="bg1">
                <a:lumMod val="50000"/>
              </a:schemeClr>
            </a:solidFill>
            <a:round/>
          </a:ln>
          <a:effectLst/>
        </c:spPr>
        <c:txPr>
          <a:bodyPr rot="-2700000"/>
          <a:lstStyle/>
          <a:p>
            <a:pPr>
              <a:defRPr/>
            </a:pPr>
            <a:endParaRPr lang="en-US"/>
          </a:p>
        </c:txPr>
        <c:crossAx val="1299981424"/>
        <c:crosses val="autoZero"/>
        <c:auto val="0"/>
        <c:lblAlgn val="ctr"/>
        <c:lblOffset val="100"/>
        <c:noMultiLvlLbl val="0"/>
      </c:catAx>
      <c:valAx>
        <c:axId val="1299981424"/>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a:lstStyle/>
              <a:p>
                <a:pPr>
                  <a:defRPr/>
                </a:pPr>
                <a:r>
                  <a:rPr lang="en-US"/>
                  <a:t>CBSL Holdings (LKR 'Bn)</a:t>
                </a:r>
              </a:p>
            </c:rich>
          </c:tx>
          <c:layout>
            <c:manualLayout>
              <c:xMode val="edge"/>
              <c:yMode val="edge"/>
              <c:x val="0.94290984878969886"/>
              <c:y val="0.18047441365165348"/>
            </c:manualLayout>
          </c:layout>
          <c:overlay val="0"/>
          <c:spPr>
            <a:noFill/>
            <a:ln>
              <a:noFill/>
            </a:ln>
            <a:effectLst/>
          </c:spPr>
        </c:title>
        <c:numFmt formatCode="0.0" sourceLinked="0"/>
        <c:majorTickMark val="out"/>
        <c:minorTickMark val="none"/>
        <c:tickLblPos val="high"/>
        <c:spPr>
          <a:noFill/>
          <a:ln>
            <a:solidFill>
              <a:schemeClr val="bg1">
                <a:lumMod val="50000"/>
              </a:schemeClr>
            </a:solidFill>
          </a:ln>
          <a:effectLst/>
        </c:spPr>
        <c:txPr>
          <a:bodyPr rot="-60000000" vert="horz"/>
          <a:lstStyle/>
          <a:p>
            <a:pPr>
              <a:defRPr/>
            </a:pPr>
            <a:endParaRPr lang="en-US"/>
          </a:p>
        </c:txPr>
        <c:crossAx val="1299983600"/>
        <c:crosses val="autoZero"/>
        <c:crossBetween val="between"/>
      </c:valAx>
      <c:valAx>
        <c:axId val="1299982512"/>
        <c:scaling>
          <c:orientation val="minMax"/>
          <c:max val="2513"/>
          <c:min val="2502"/>
        </c:scaling>
        <c:delete val="0"/>
        <c:axPos val="l"/>
        <c:title>
          <c:tx>
            <c:rich>
              <a:bodyPr rot="-5400000" vert="horz"/>
              <a:lstStyle/>
              <a:p>
                <a:pPr>
                  <a:defRPr/>
                </a:pPr>
                <a:r>
                  <a:rPr lang="en-US"/>
                  <a:t>Excess Liquidity (LKR 'Bn)</a:t>
                </a:r>
              </a:p>
            </c:rich>
          </c:tx>
          <c:layout>
            <c:manualLayout>
              <c:xMode val="edge"/>
              <c:yMode val="edge"/>
              <c:x val="1.5129270231262249E-2"/>
              <c:y val="0.14294832408843652"/>
            </c:manualLayout>
          </c:layout>
          <c:overlay val="0"/>
          <c:spPr>
            <a:noFill/>
            <a:ln>
              <a:noFill/>
            </a:ln>
            <a:effectLst/>
          </c:spPr>
        </c:title>
        <c:numFmt formatCode="0.0" sourceLinked="0"/>
        <c:majorTickMark val="out"/>
        <c:minorTickMark val="none"/>
        <c:tickLblPos val="low"/>
        <c:spPr>
          <a:noFill/>
          <a:ln>
            <a:solidFill>
              <a:schemeClr val="bg1">
                <a:lumMod val="50000"/>
              </a:schemeClr>
            </a:solidFill>
          </a:ln>
          <a:effectLst/>
        </c:spPr>
        <c:txPr>
          <a:bodyPr rot="-60000000" vert="horz"/>
          <a:lstStyle/>
          <a:p>
            <a:pPr>
              <a:defRPr/>
            </a:pPr>
            <a:endParaRPr lang="en-US"/>
          </a:p>
        </c:txPr>
        <c:crossAx val="1299971088"/>
        <c:crosses val="max"/>
        <c:crossBetween val="between"/>
        <c:majorUnit val="2"/>
        <c:minorUnit val="0.2"/>
      </c:valAx>
      <c:catAx>
        <c:axId val="1299971088"/>
        <c:scaling>
          <c:orientation val="maxMin"/>
        </c:scaling>
        <c:delete val="1"/>
        <c:axPos val="b"/>
        <c:numFmt formatCode="d\-mmm\-yy" sourceLinked="1"/>
        <c:majorTickMark val="out"/>
        <c:minorTickMark val="none"/>
        <c:tickLblPos val="nextTo"/>
        <c:crossAx val="1299982512"/>
        <c:crosses val="autoZero"/>
        <c:auto val="0"/>
        <c:lblAlgn val="ctr"/>
        <c:lblOffset val="100"/>
        <c:noMultiLvlLbl val="0"/>
      </c:catAx>
      <c:spPr>
        <a:noFill/>
        <a:ln>
          <a:noFill/>
        </a:ln>
        <a:effectLst/>
      </c:spPr>
    </c:plotArea>
    <c:legend>
      <c:legendPos val="t"/>
      <c:layout>
        <c:manualLayout>
          <c:xMode val="edge"/>
          <c:yMode val="edge"/>
          <c:x val="0.15053669072615922"/>
          <c:y val="2.1146343193587287E-2"/>
          <c:w val="0.73390200983735199"/>
          <c:h val="7.111544823336049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1400" b="1">
          <a:solidFill>
            <a:schemeClr val="tx1">
              <a:lumMod val="65000"/>
              <a:lumOff val="35000"/>
            </a:schemeClr>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2301805647788"/>
          <c:y val="0.13065564652100606"/>
          <c:w val="0.82821193056166231"/>
          <c:h val="0.79977570387607044"/>
        </c:manualLayout>
      </c:layout>
      <c:lineChart>
        <c:grouping val="standard"/>
        <c:varyColors val="0"/>
        <c:ser>
          <c:idx val="0"/>
          <c:order val="0"/>
          <c:tx>
            <c:strRef>
              <c:f>Fixed!$I$4</c:f>
              <c:strCache>
                <c:ptCount val="1"/>
                <c:pt idx="0">
                  <c:v>23-Apr-25</c:v>
                </c:pt>
              </c:strCache>
            </c:strRef>
          </c:tx>
          <c:spPr>
            <a:ln w="47625" cap="rnd">
              <a:solidFill>
                <a:srgbClr val="FFC000"/>
              </a:solidFill>
              <a:prstDash val="solid"/>
              <a:round/>
            </a:ln>
            <a:effectLst/>
          </c:spPr>
          <c:marker>
            <c:symbol val="circle"/>
            <c:size val="7"/>
            <c:spPr>
              <a:solidFill>
                <a:schemeClr val="bg1"/>
              </a:solidFill>
              <a:ln w="25400">
                <a:solidFill>
                  <a:schemeClr val="accent4"/>
                </a:solidFill>
              </a:ln>
            </c:spPr>
          </c:marker>
          <c:cat>
            <c:strRef>
              <c:extLst>
                <c:ext xmlns:c15="http://schemas.microsoft.com/office/drawing/2012/chart" uri="{02D57815-91ED-43cb-92C2-25804820EDAC}">
                  <c15:fullRef>
                    <c15:sqref>Fixed!$J$2:$W$2</c15:sqref>
                  </c15:fullRef>
                </c:ext>
              </c:extLst>
              <c:f>Fixed!$J$2:$U$2</c:f>
              <c:strCache>
                <c:ptCount val="12"/>
                <c:pt idx="0">
                  <c:v>3M</c:v>
                </c:pt>
                <c:pt idx="1">
                  <c:v>6M</c:v>
                </c:pt>
                <c:pt idx="2">
                  <c:v>1Y</c:v>
                </c:pt>
                <c:pt idx="3">
                  <c:v>2Y</c:v>
                </c:pt>
                <c:pt idx="4">
                  <c:v>3Y</c:v>
                </c:pt>
                <c:pt idx="5">
                  <c:v>4Y</c:v>
                </c:pt>
                <c:pt idx="6">
                  <c:v>5Y</c:v>
                </c:pt>
                <c:pt idx="7">
                  <c:v>6Y</c:v>
                </c:pt>
                <c:pt idx="8">
                  <c:v>7Y</c:v>
                </c:pt>
                <c:pt idx="9">
                  <c:v>8Y</c:v>
                </c:pt>
                <c:pt idx="10">
                  <c:v>9Y</c:v>
                </c:pt>
                <c:pt idx="11">
                  <c:v>10Y</c:v>
                </c:pt>
              </c:strCache>
            </c:strRef>
          </c:cat>
          <c:val>
            <c:numRef>
              <c:extLst>
                <c:ext xmlns:c15="http://schemas.microsoft.com/office/drawing/2012/chart" uri="{02D57815-91ED-43cb-92C2-25804820EDAC}">
                  <c15:fullRef>
                    <c15:sqref>Fixed!$J$4:$W$4</c15:sqref>
                  </c15:fullRef>
                </c:ext>
              </c:extLst>
              <c:f>Fixed!$J$4:$U$4</c:f>
              <c:numCache>
                <c:formatCode>0.00%</c:formatCode>
                <c:ptCount val="12"/>
                <c:pt idx="0">
                  <c:v>7.85E-2</c:v>
                </c:pt>
                <c:pt idx="1">
                  <c:v>8.2000000000000003E-2</c:v>
                </c:pt>
                <c:pt idx="2">
                  <c:v>8.6499999999999994E-2</c:v>
                </c:pt>
                <c:pt idx="3">
                  <c:v>9.4500000000000001E-2</c:v>
                </c:pt>
                <c:pt idx="4">
                  <c:v>9.9750000000000005E-2</c:v>
                </c:pt>
                <c:pt idx="5">
                  <c:v>0.1045</c:v>
                </c:pt>
                <c:pt idx="6">
                  <c:v>0.10775</c:v>
                </c:pt>
                <c:pt idx="7">
                  <c:v>0.109</c:v>
                </c:pt>
                <c:pt idx="8">
                  <c:v>0.11</c:v>
                </c:pt>
                <c:pt idx="9">
                  <c:v>0.11</c:v>
                </c:pt>
                <c:pt idx="10">
                  <c:v>0.1105</c:v>
                </c:pt>
                <c:pt idx="11">
                  <c:v>0.11125</c:v>
                </c:pt>
              </c:numCache>
            </c:numRef>
          </c:val>
          <c:smooth val="1"/>
          <c:extLst>
            <c:ext xmlns:c16="http://schemas.microsoft.com/office/drawing/2014/chart" uri="{C3380CC4-5D6E-409C-BE32-E72D297353CC}">
              <c16:uniqueId val="{00000000-2F58-4677-A253-44E8CFD3F325}"/>
            </c:ext>
          </c:extLst>
        </c:ser>
        <c:ser>
          <c:idx val="1"/>
          <c:order val="1"/>
          <c:tx>
            <c:strRef>
              <c:f>Fixed!$I$3</c:f>
              <c:strCache>
                <c:ptCount val="1"/>
                <c:pt idx="0">
                  <c:v>30-Apr-25</c:v>
                </c:pt>
              </c:strCache>
            </c:strRef>
          </c:tx>
          <c:spPr>
            <a:ln w="47625" cap="rnd">
              <a:solidFill>
                <a:srgbClr val="002060"/>
              </a:solidFill>
              <a:round/>
            </a:ln>
            <a:effectLst/>
          </c:spPr>
          <c:marker>
            <c:symbol val="circle"/>
            <c:size val="7"/>
            <c:spPr>
              <a:solidFill>
                <a:schemeClr val="bg1"/>
              </a:solidFill>
              <a:ln w="25400">
                <a:solidFill>
                  <a:srgbClr val="002060"/>
                </a:solidFill>
              </a:ln>
            </c:spPr>
          </c:marker>
          <c:cat>
            <c:strRef>
              <c:extLst>
                <c:ext xmlns:c15="http://schemas.microsoft.com/office/drawing/2012/chart" uri="{02D57815-91ED-43cb-92C2-25804820EDAC}">
                  <c15:fullRef>
                    <c15:sqref>Fixed!$J$2:$W$2</c15:sqref>
                  </c15:fullRef>
                </c:ext>
              </c:extLst>
              <c:f>Fixed!$J$2:$U$2</c:f>
              <c:strCache>
                <c:ptCount val="12"/>
                <c:pt idx="0">
                  <c:v>3M</c:v>
                </c:pt>
                <c:pt idx="1">
                  <c:v>6M</c:v>
                </c:pt>
                <c:pt idx="2">
                  <c:v>1Y</c:v>
                </c:pt>
                <c:pt idx="3">
                  <c:v>2Y</c:v>
                </c:pt>
                <c:pt idx="4">
                  <c:v>3Y</c:v>
                </c:pt>
                <c:pt idx="5">
                  <c:v>4Y</c:v>
                </c:pt>
                <c:pt idx="6">
                  <c:v>5Y</c:v>
                </c:pt>
                <c:pt idx="7">
                  <c:v>6Y</c:v>
                </c:pt>
                <c:pt idx="8">
                  <c:v>7Y</c:v>
                </c:pt>
                <c:pt idx="9">
                  <c:v>8Y</c:v>
                </c:pt>
                <c:pt idx="10">
                  <c:v>9Y</c:v>
                </c:pt>
                <c:pt idx="11">
                  <c:v>10Y</c:v>
                </c:pt>
              </c:strCache>
            </c:strRef>
          </c:cat>
          <c:val>
            <c:numRef>
              <c:extLst>
                <c:ext xmlns:c15="http://schemas.microsoft.com/office/drawing/2012/chart" uri="{02D57815-91ED-43cb-92C2-25804820EDAC}">
                  <c15:fullRef>
                    <c15:sqref>Fixed!$J$3:$W$3</c15:sqref>
                  </c15:fullRef>
                </c:ext>
              </c:extLst>
              <c:f>Fixed!$J$3:$U$3</c:f>
              <c:numCache>
                <c:formatCode>0.00%</c:formatCode>
                <c:ptCount val="12"/>
                <c:pt idx="0">
                  <c:v>7.85E-2</c:v>
                </c:pt>
                <c:pt idx="1">
                  <c:v>8.2000000000000003E-2</c:v>
                </c:pt>
                <c:pt idx="2">
                  <c:v>8.4000000000000005E-2</c:v>
                </c:pt>
                <c:pt idx="3">
                  <c:v>9.2999999999999999E-2</c:v>
                </c:pt>
                <c:pt idx="4">
                  <c:v>9.9500000000000005E-2</c:v>
                </c:pt>
                <c:pt idx="5">
                  <c:v>0.10249999999999999</c:v>
                </c:pt>
                <c:pt idx="6">
                  <c:v>0.1045</c:v>
                </c:pt>
                <c:pt idx="7">
                  <c:v>0.109</c:v>
                </c:pt>
                <c:pt idx="8">
                  <c:v>0.10975</c:v>
                </c:pt>
                <c:pt idx="9">
                  <c:v>0.11</c:v>
                </c:pt>
                <c:pt idx="10">
                  <c:v>0.111</c:v>
                </c:pt>
                <c:pt idx="11">
                  <c:v>0.11175</c:v>
                </c:pt>
              </c:numCache>
            </c:numRef>
          </c:val>
          <c:smooth val="1"/>
          <c:extLst>
            <c:ext xmlns:c16="http://schemas.microsoft.com/office/drawing/2014/chart" uri="{C3380CC4-5D6E-409C-BE32-E72D297353CC}">
              <c16:uniqueId val="{00000001-2F58-4677-A253-44E8CFD3F325}"/>
            </c:ext>
          </c:extLst>
        </c:ser>
        <c:dLbls>
          <c:showLegendKey val="0"/>
          <c:showVal val="0"/>
          <c:showCatName val="0"/>
          <c:showSerName val="0"/>
          <c:showPercent val="0"/>
          <c:showBubbleSize val="0"/>
        </c:dLbls>
        <c:marker val="1"/>
        <c:smooth val="0"/>
        <c:axId val="1299969456"/>
        <c:axId val="1299977072"/>
      </c:lineChart>
      <c:catAx>
        <c:axId val="129996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a:lstStyle/>
          <a:p>
            <a:pPr>
              <a:defRPr/>
            </a:pPr>
            <a:endParaRPr lang="en-US"/>
          </a:p>
        </c:txPr>
        <c:crossAx val="1299977072"/>
        <c:crosses val="autoZero"/>
        <c:auto val="1"/>
        <c:lblAlgn val="ctr"/>
        <c:lblOffset val="100"/>
        <c:noMultiLvlLbl val="0"/>
      </c:catAx>
      <c:valAx>
        <c:axId val="1299977072"/>
        <c:scaling>
          <c:orientation val="minMax"/>
          <c:max val="0.12000000000000001"/>
          <c:min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vert="horz"/>
          <a:lstStyle/>
          <a:p>
            <a:pPr>
              <a:defRPr/>
            </a:pPr>
            <a:endParaRPr lang="en-US"/>
          </a:p>
        </c:txPr>
        <c:crossAx val="1299969456"/>
        <c:crosses val="autoZero"/>
        <c:crossBetween val="between"/>
      </c:valAx>
      <c:spPr>
        <a:noFill/>
        <a:ln>
          <a:noFill/>
        </a:ln>
        <a:effectLst/>
      </c:spPr>
    </c:plotArea>
    <c:legend>
      <c:legendPos val="b"/>
      <c:layout>
        <c:manualLayout>
          <c:xMode val="edge"/>
          <c:yMode val="edge"/>
          <c:x val="0.41827157062156495"/>
          <c:y val="0.79092180613606111"/>
          <c:w val="0.51756450752085448"/>
          <c:h val="6.370147149059433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lang="en-US" sz="1400" b="1" i="0" u="none" strike="noStrike" kern="1200" baseline="0">
          <a:solidFill>
            <a:schemeClr val="tx1">
              <a:lumMod val="65000"/>
              <a:lumOff val="35000"/>
            </a:schemeClr>
          </a:solidFill>
          <a:latin typeface="+mn-lt"/>
          <a:ea typeface="+mn-ea"/>
          <a:cs typeface="+mn-cs"/>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00075519160893E-2"/>
          <c:y val="0.10271531874975978"/>
          <c:w val="0.87684194627545087"/>
          <c:h val="0.74993219079112849"/>
        </c:manualLayout>
      </c:layout>
      <c:barChart>
        <c:barDir val="col"/>
        <c:grouping val="stacked"/>
        <c:varyColors val="0"/>
        <c:ser>
          <c:idx val="0"/>
          <c:order val="0"/>
          <c:spPr>
            <a:gradFill>
              <a:gsLst>
                <a:gs pos="16000">
                  <a:schemeClr val="accent5">
                    <a:lumMod val="40000"/>
                    <a:lumOff val="60000"/>
                  </a:schemeClr>
                </a:gs>
                <a:gs pos="51000">
                  <a:schemeClr val="accent1">
                    <a:lumMod val="60000"/>
                    <a:lumOff val="40000"/>
                  </a:schemeClr>
                </a:gs>
                <a:gs pos="94000">
                  <a:schemeClr val="accent1">
                    <a:lumMod val="75000"/>
                  </a:schemeClr>
                </a:gs>
              </a:gsLst>
              <a:path path="circle">
                <a:fillToRect l="50000" t="130000" r="50000" b="-30000"/>
              </a:path>
            </a:gradFill>
            <a:ln>
              <a:noFill/>
            </a:ln>
            <a:effectLst/>
            <a:scene3d>
              <a:camera prst="orthographicFront"/>
              <a:lightRig rig="threePt" dir="t"/>
            </a:scene3d>
            <a:sp3d>
              <a:bevelT/>
            </a:sp3d>
          </c:spPr>
          <c:invertIfNegative val="0"/>
          <c:dLbls>
            <c:numFmt formatCode="#,##0" sourceLinked="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100" b="1" i="0" u="none" strike="noStrike"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Auction!$I$25:$I$31</c15:sqref>
                  </c15:fullRef>
                </c:ext>
              </c:extLst>
              <c:f>Auction!$I$25:$I$30</c:f>
              <c:numCache>
                <c:formatCode>d\-mmm\-yy</c:formatCode>
                <c:ptCount val="6"/>
                <c:pt idx="0">
                  <c:v>45771</c:v>
                </c:pt>
                <c:pt idx="1">
                  <c:v>45763</c:v>
                </c:pt>
                <c:pt idx="2">
                  <c:v>45757</c:v>
                </c:pt>
                <c:pt idx="3">
                  <c:v>45750</c:v>
                </c:pt>
                <c:pt idx="4">
                  <c:v>45743</c:v>
                </c:pt>
                <c:pt idx="5">
                  <c:v>45736</c:v>
                </c:pt>
              </c:numCache>
            </c:numRef>
          </c:cat>
          <c:val>
            <c:numRef>
              <c:extLst>
                <c:ext xmlns:c15="http://schemas.microsoft.com/office/drawing/2012/chart" uri="{02D57815-91ED-43cb-92C2-25804820EDAC}">
                  <c15:fullRef>
                    <c15:sqref>Auction!$J$25:$J$31</c15:sqref>
                  </c15:fullRef>
                </c:ext>
              </c:extLst>
              <c:f>Auction!$J$25:$J$30</c:f>
              <c:numCache>
                <c:formatCode>#,##0.00</c:formatCode>
                <c:ptCount val="6"/>
                <c:pt idx="0">
                  <c:v>91153</c:v>
                </c:pt>
                <c:pt idx="1">
                  <c:v>87828</c:v>
                </c:pt>
                <c:pt idx="2">
                  <c:v>89289</c:v>
                </c:pt>
                <c:pt idx="3">
                  <c:v>97855</c:v>
                </c:pt>
                <c:pt idx="4">
                  <c:v>94769</c:v>
                </c:pt>
                <c:pt idx="5">
                  <c:v>93355</c:v>
                </c:pt>
              </c:numCache>
            </c:numRef>
          </c:val>
          <c:extLst>
            <c:ext xmlns:c16="http://schemas.microsoft.com/office/drawing/2014/chart" uri="{C3380CC4-5D6E-409C-BE32-E72D297353CC}">
              <c16:uniqueId val="{00000000-4CE7-4273-88E5-85D6E22069C0}"/>
            </c:ext>
          </c:extLst>
        </c:ser>
        <c:dLbls>
          <c:showLegendKey val="0"/>
          <c:showVal val="1"/>
          <c:showCatName val="0"/>
          <c:showSerName val="0"/>
          <c:showPercent val="0"/>
          <c:showBubbleSize val="0"/>
        </c:dLbls>
        <c:gapWidth val="51"/>
        <c:overlap val="100"/>
        <c:axId val="1299972176"/>
        <c:axId val="1299979248"/>
      </c:barChart>
      <c:catAx>
        <c:axId val="1299972176"/>
        <c:scaling>
          <c:orientation val="maxMin"/>
        </c:scaling>
        <c:delete val="0"/>
        <c:axPos val="b"/>
        <c:numFmt formatCode="[$-409]d\-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baseline="0">
                <a:solidFill>
                  <a:sysClr val="windowText" lastClr="000000"/>
                </a:solidFill>
                <a:latin typeface="+mn-lt"/>
                <a:ea typeface="+mn-ea"/>
                <a:cs typeface="+mn-cs"/>
              </a:defRPr>
            </a:pPr>
            <a:endParaRPr lang="en-US"/>
          </a:p>
        </c:txPr>
        <c:crossAx val="1299979248"/>
        <c:crosses val="autoZero"/>
        <c:auto val="0"/>
        <c:lblAlgn val="ctr"/>
        <c:lblOffset val="100"/>
        <c:noMultiLvlLbl val="1"/>
      </c:catAx>
      <c:valAx>
        <c:axId val="1299979248"/>
        <c:scaling>
          <c:orientation val="minMax"/>
        </c:scaling>
        <c:delete val="1"/>
        <c:axPos val="r"/>
        <c:numFmt formatCode="#,##0.00" sourceLinked="1"/>
        <c:majorTickMark val="none"/>
        <c:minorTickMark val="none"/>
        <c:tickLblPos val="nextTo"/>
        <c:crossAx val="12999721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192664285019929E-2"/>
          <c:y val="6.2529692400748266E-2"/>
          <c:w val="0.9189504957713619"/>
          <c:h val="0.66030806139187126"/>
        </c:manualLayout>
      </c:layout>
      <c:bar3DChart>
        <c:barDir val="col"/>
        <c:grouping val="clustered"/>
        <c:varyColors val="0"/>
        <c:ser>
          <c:idx val="0"/>
          <c:order val="0"/>
          <c:tx>
            <c:strRef>
              <c:f>Auction!$A$16</c:f>
              <c:strCache>
                <c:ptCount val="1"/>
                <c:pt idx="0">
                  <c:v>Bids</c:v>
                </c:pt>
              </c:strCache>
              <c:extLst xmlns:c15="http://schemas.microsoft.com/office/drawing/2012/chart"/>
            </c:strRef>
          </c:tx>
          <c:spPr>
            <a:solidFill>
              <a:schemeClr val="accent1"/>
            </a:solidFill>
            <a:ln>
              <a:noFill/>
            </a:ln>
            <a:effectLst/>
            <a:scene3d>
              <a:camera prst="orthographicFront"/>
              <a:lightRig rig="threePt" dir="t"/>
            </a:scene3d>
            <a:sp3d>
              <a:bevelT/>
            </a:sp3d>
          </c:spPr>
          <c:invertIfNegative val="0"/>
          <c:dLbls>
            <c:dLbl>
              <c:idx val="0"/>
              <c:layout>
                <c:manualLayout>
                  <c:x val="7.7753405356151967E-3"/>
                  <c:y val="0.43730174209400846"/>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EE9C-4C1E-B660-BDBEBC485DD0}"/>
                </c:ext>
              </c:extLst>
            </c:dLbl>
            <c:dLbl>
              <c:idx val="1"/>
              <c:layout>
                <c:manualLayout>
                  <c:x val="7.9805491737473481E-3"/>
                  <c:y val="0.36939490091122135"/>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EE9C-4C1E-B660-BDBEBC485DD0}"/>
                </c:ext>
              </c:extLst>
            </c:dLbl>
            <c:dLbl>
              <c:idx val="2"/>
              <c:layout>
                <c:manualLayout>
                  <c:x val="7.1806783813733151E-3"/>
                  <c:y val="0.37100231712723769"/>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7307-468E-B96C-931EE1DA55CE}"/>
                </c:ext>
              </c:extLst>
            </c:dLbl>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t" anchorCtr="0">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Auction!$B$15:$D$15</c:f>
              <c:strCache>
                <c:ptCount val="3"/>
                <c:pt idx="0">
                  <c:v>11.75%2029 ‘A’</c:v>
                </c:pt>
                <c:pt idx="1">
                  <c:v>11.25%2031 ‘A’</c:v>
                </c:pt>
                <c:pt idx="2">
                  <c:v>11.50%2035 ‘A’</c:v>
                </c:pt>
              </c:strCache>
              <c:extLst xmlns:c15="http://schemas.microsoft.com/office/drawing/2012/chart"/>
            </c:strRef>
          </c:cat>
          <c:val>
            <c:numRef>
              <c:f>Auction!$B$16:$D$16</c:f>
              <c:numCache>
                <c:formatCode>#,##0</c:formatCode>
                <c:ptCount val="3"/>
                <c:pt idx="0">
                  <c:v>190651</c:v>
                </c:pt>
                <c:pt idx="1">
                  <c:v>130108</c:v>
                </c:pt>
                <c:pt idx="2">
                  <c:v>130481</c:v>
                </c:pt>
              </c:numCache>
              <c:extLst xmlns:c15="http://schemas.microsoft.com/office/drawing/2012/chart"/>
            </c:numRef>
          </c:val>
          <c:shape val="cylinder"/>
          <c:extLst xmlns:c15="http://schemas.microsoft.com/office/drawing/2012/chart">
            <c:ext xmlns:c16="http://schemas.microsoft.com/office/drawing/2014/chart" uri="{C3380CC4-5D6E-409C-BE32-E72D297353CC}">
              <c16:uniqueId val="{00000002-EE9C-4C1E-B660-BDBEBC485DD0}"/>
            </c:ext>
          </c:extLst>
        </c:ser>
        <c:ser>
          <c:idx val="1"/>
          <c:order val="1"/>
          <c:tx>
            <c:strRef>
              <c:f>Auction!$A$17</c:f>
              <c:strCache>
                <c:ptCount val="1"/>
                <c:pt idx="0">
                  <c:v>Offered </c:v>
                </c:pt>
              </c:strCache>
            </c:strRef>
          </c:tx>
          <c:spPr>
            <a:solidFill>
              <a:schemeClr val="accent1">
                <a:lumMod val="40000"/>
                <a:lumOff val="60000"/>
              </a:schemeClr>
            </a:solidFill>
            <a:ln>
              <a:noFill/>
            </a:ln>
            <a:effectLst/>
            <a:scene3d>
              <a:camera prst="orthographicFront"/>
              <a:lightRig rig="threePt" dir="t"/>
            </a:scene3d>
            <a:sp3d>
              <a:bevelT/>
            </a:sp3d>
          </c:spPr>
          <c:invertIfNegative val="0"/>
          <c:dLbls>
            <c:dLbl>
              <c:idx val="0"/>
              <c:layout>
                <c:manualLayout>
                  <c:x val="8.0517816686385395E-3"/>
                  <c:y val="8.2914015339796171E-2"/>
                </c:manualLayout>
              </c:layout>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t" anchorCtr="1">
                  <a:no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242109875495931E-2"/>
                      <c:h val="9.0221793499628181E-2"/>
                    </c:manualLayout>
                  </c15:layout>
                </c:ext>
                <c:ext xmlns:c16="http://schemas.microsoft.com/office/drawing/2014/chart" uri="{C3380CC4-5D6E-409C-BE32-E72D297353CC}">
                  <c16:uniqueId val="{00000003-EE9C-4C1E-B660-BDBEBC485DD0}"/>
                </c:ext>
              </c:extLst>
            </c:dLbl>
            <c:dLbl>
              <c:idx val="1"/>
              <c:layout>
                <c:manualLayout>
                  <c:x val="1.0650106870887086E-2"/>
                  <c:y val="7.1235262599682034E-2"/>
                </c:manualLayout>
              </c:layout>
              <c:numFmt formatCode="#,##0" sourceLinked="0"/>
              <c:spPr>
                <a:solidFill>
                  <a:schemeClr val="accent3">
                    <a:lumMod val="20000"/>
                    <a:lumOff val="80000"/>
                  </a:schemeClr>
                </a:solidFill>
                <a:ln>
                  <a:noFill/>
                </a:ln>
                <a:effectLst/>
              </c:spPr>
              <c:txPr>
                <a:bodyPr rot="5400000" spcFirstLastPara="1" vertOverflow="overflow" horzOverflow="overflow" vert="horz" wrap="square" lIns="38100" tIns="19050" rIns="38100" bIns="19050" anchor="t"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7.7357160762809213E-2"/>
                      <c:h val="7.90011389717203E-2"/>
                    </c:manualLayout>
                  </c15:layout>
                </c:ext>
                <c:ext xmlns:c16="http://schemas.microsoft.com/office/drawing/2014/chart" uri="{C3380CC4-5D6E-409C-BE32-E72D297353CC}">
                  <c16:uniqueId val="{00000004-EE9C-4C1E-B660-BDBEBC485DD0}"/>
                </c:ext>
              </c:extLst>
            </c:dLbl>
            <c:dLbl>
              <c:idx val="2"/>
              <c:layout>
                <c:manualLayout>
                  <c:x val="1.0818748583604952E-2"/>
                  <c:y val="9.794368095403402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7307-468E-B96C-931EE1DA55CE}"/>
                </c:ext>
              </c:extLst>
            </c:dLbl>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t"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Auction!$B$15:$D$15</c:f>
              <c:strCache>
                <c:ptCount val="3"/>
                <c:pt idx="0">
                  <c:v>11.75%2029 ‘A’</c:v>
                </c:pt>
                <c:pt idx="1">
                  <c:v>11.25%2031 ‘A’</c:v>
                </c:pt>
                <c:pt idx="2">
                  <c:v>11.50%2035 ‘A’</c:v>
                </c:pt>
              </c:strCache>
            </c:strRef>
          </c:cat>
          <c:val>
            <c:numRef>
              <c:f>Auction!$B$17:$D$17</c:f>
              <c:numCache>
                <c:formatCode>#,##0</c:formatCode>
                <c:ptCount val="3"/>
                <c:pt idx="0">
                  <c:v>60000</c:v>
                </c:pt>
                <c:pt idx="1">
                  <c:v>55000</c:v>
                </c:pt>
                <c:pt idx="2">
                  <c:v>40000</c:v>
                </c:pt>
              </c:numCache>
            </c:numRef>
          </c:val>
          <c:shape val="cylinder"/>
          <c:extLst>
            <c:ext xmlns:c16="http://schemas.microsoft.com/office/drawing/2014/chart" uri="{C3380CC4-5D6E-409C-BE32-E72D297353CC}">
              <c16:uniqueId val="{00000005-EE9C-4C1E-B660-BDBEBC485DD0}"/>
            </c:ext>
          </c:extLst>
        </c:ser>
        <c:ser>
          <c:idx val="2"/>
          <c:order val="2"/>
          <c:tx>
            <c:strRef>
              <c:f>Auction!$A$18</c:f>
              <c:strCache>
                <c:ptCount val="1"/>
                <c:pt idx="0">
                  <c:v>Accepted</c:v>
                </c:pt>
              </c:strCache>
              <c:extLst xmlns:c15="http://schemas.microsoft.com/office/drawing/2012/chart"/>
            </c:strRef>
          </c:tx>
          <c:spPr>
            <a:solidFill>
              <a:schemeClr val="accent3"/>
            </a:solidFill>
            <a:ln>
              <a:noFill/>
            </a:ln>
            <a:effectLst/>
            <a:scene3d>
              <a:camera prst="orthographicFront"/>
              <a:lightRig rig="threePt" dir="t"/>
            </a:scene3d>
            <a:sp3d>
              <a:bevelT/>
            </a:sp3d>
          </c:spPr>
          <c:invertIfNegative val="0"/>
          <c:dLbls>
            <c:dLbl>
              <c:idx val="0"/>
              <c:layout>
                <c:manualLayout>
                  <c:x val="1.0969361316902111E-2"/>
                  <c:y val="0.18103354529272717"/>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EE9C-4C1E-B660-BDBEBC485DD0}"/>
                </c:ext>
              </c:extLst>
            </c:dLbl>
            <c:dLbl>
              <c:idx val="1"/>
              <c:layout>
                <c:manualLayout>
                  <c:x val="1.027106141879776E-2"/>
                  <c:y val="0.13759940687178138"/>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EE9C-4C1E-B660-BDBEBC485DD0}"/>
                </c:ext>
              </c:extLst>
            </c:dLbl>
            <c:dLbl>
              <c:idx val="2"/>
              <c:layout>
                <c:manualLayout>
                  <c:x val="3.5903749680186738E-3"/>
                  <c:y val="0.10366978805242416"/>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7307-468E-B96C-931EE1DA55CE}"/>
                </c:ext>
              </c:extLst>
            </c:dLbl>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Auction!$B$15:$D$15</c:f>
              <c:strCache>
                <c:ptCount val="3"/>
                <c:pt idx="0">
                  <c:v>11.75%2029 ‘A’</c:v>
                </c:pt>
                <c:pt idx="1">
                  <c:v>11.25%2031 ‘A’</c:v>
                </c:pt>
                <c:pt idx="2">
                  <c:v>11.50%2035 ‘A’</c:v>
                </c:pt>
              </c:strCache>
              <c:extLst xmlns:c15="http://schemas.microsoft.com/office/drawing/2012/chart"/>
            </c:strRef>
          </c:cat>
          <c:val>
            <c:numRef>
              <c:f>Auction!$B$18:$D$18</c:f>
              <c:numCache>
                <c:formatCode>#,##0</c:formatCode>
                <c:ptCount val="3"/>
                <c:pt idx="0">
                  <c:v>60000</c:v>
                </c:pt>
                <c:pt idx="1">
                  <c:v>55000</c:v>
                </c:pt>
                <c:pt idx="2">
                  <c:v>40000</c:v>
                </c:pt>
              </c:numCache>
              <c:extLst xmlns:c15="http://schemas.microsoft.com/office/drawing/2012/chart"/>
            </c:numRef>
          </c:val>
          <c:shape val="cylinder"/>
          <c:extLst xmlns:c15="http://schemas.microsoft.com/office/drawing/2012/chart">
            <c:ext xmlns:c16="http://schemas.microsoft.com/office/drawing/2014/chart" uri="{C3380CC4-5D6E-409C-BE32-E72D297353CC}">
              <c16:uniqueId val="{00000008-EE9C-4C1E-B660-BDBEBC485DD0}"/>
            </c:ext>
          </c:extLst>
        </c:ser>
        <c:dLbls>
          <c:showLegendKey val="0"/>
          <c:showVal val="0"/>
          <c:showCatName val="0"/>
          <c:showSerName val="0"/>
          <c:showPercent val="0"/>
          <c:showBubbleSize val="0"/>
        </c:dLbls>
        <c:gapWidth val="91"/>
        <c:gapDepth val="0"/>
        <c:shape val="box"/>
        <c:axId val="1303552480"/>
        <c:axId val="1303553024"/>
        <c:axId val="0"/>
        <c:extLst/>
      </c:bar3DChart>
      <c:catAx>
        <c:axId val="130355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303553024"/>
        <c:crosses val="autoZero"/>
        <c:auto val="1"/>
        <c:lblAlgn val="ctr"/>
        <c:lblOffset val="100"/>
        <c:noMultiLvlLbl val="0"/>
      </c:catAx>
      <c:valAx>
        <c:axId val="130355302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1303552480"/>
        <c:crosses val="autoZero"/>
        <c:crossBetween val="between"/>
      </c:valAx>
      <c:spPr>
        <a:noFill/>
        <a:ln>
          <a:noFill/>
        </a:ln>
        <a:effectLst/>
      </c:spPr>
    </c:plotArea>
    <c:legend>
      <c:legendPos val="b"/>
      <c:layout>
        <c:manualLayout>
          <c:xMode val="edge"/>
          <c:yMode val="edge"/>
          <c:x val="0.2999905827743754"/>
          <c:y val="0.89277573147626177"/>
          <c:w val="0.40001883445124914"/>
          <c:h val="0.10722426852373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6193963919605"/>
          <c:y val="5.3393006752510283E-2"/>
          <c:w val="0.82821193056166231"/>
          <c:h val="0.79977570387607044"/>
        </c:manualLayout>
      </c:layout>
      <c:lineChart>
        <c:grouping val="standard"/>
        <c:varyColors val="0"/>
        <c:ser>
          <c:idx val="0"/>
          <c:order val="0"/>
          <c:tx>
            <c:strRef>
              <c:f>Fixed!$I$4</c:f>
              <c:strCache>
                <c:ptCount val="1"/>
                <c:pt idx="0">
                  <c:v>23-Apr-25</c:v>
                </c:pt>
              </c:strCache>
            </c:strRef>
          </c:tx>
          <c:spPr>
            <a:ln w="47625" cap="rnd">
              <a:solidFill>
                <a:srgbClr val="FFC000"/>
              </a:solidFill>
              <a:prstDash val="solid"/>
              <a:round/>
            </a:ln>
            <a:effectLst/>
          </c:spPr>
          <c:marker>
            <c:symbol val="circle"/>
            <c:size val="7"/>
            <c:spPr>
              <a:solidFill>
                <a:schemeClr val="bg1"/>
              </a:solidFill>
              <a:ln w="25400">
                <a:solidFill>
                  <a:schemeClr val="accent4"/>
                </a:solidFill>
              </a:ln>
            </c:spPr>
          </c:marker>
          <c:cat>
            <c:strRef>
              <c:f>Fixed!$J$2:$W$2</c:f>
              <c:strCache>
                <c:ptCount val="14"/>
                <c:pt idx="0">
                  <c:v>3M</c:v>
                </c:pt>
                <c:pt idx="1">
                  <c:v>6M</c:v>
                </c:pt>
                <c:pt idx="2">
                  <c:v>1Y</c:v>
                </c:pt>
                <c:pt idx="3">
                  <c:v>2Y</c:v>
                </c:pt>
                <c:pt idx="4">
                  <c:v>3Y</c:v>
                </c:pt>
                <c:pt idx="5">
                  <c:v>4Y</c:v>
                </c:pt>
                <c:pt idx="6">
                  <c:v>5Y</c:v>
                </c:pt>
                <c:pt idx="7">
                  <c:v>6Y</c:v>
                </c:pt>
                <c:pt idx="8">
                  <c:v>7Y</c:v>
                </c:pt>
                <c:pt idx="9">
                  <c:v>8Y</c:v>
                </c:pt>
                <c:pt idx="10">
                  <c:v>9Y</c:v>
                </c:pt>
                <c:pt idx="11">
                  <c:v>10Y</c:v>
                </c:pt>
                <c:pt idx="12">
                  <c:v>12Y</c:v>
                </c:pt>
                <c:pt idx="13">
                  <c:v>15Y</c:v>
                </c:pt>
              </c:strCache>
            </c:strRef>
          </c:cat>
          <c:val>
            <c:numRef>
              <c:f>Fixed!$J$4:$W$4</c:f>
              <c:numCache>
                <c:formatCode>0.00%</c:formatCode>
                <c:ptCount val="14"/>
                <c:pt idx="0">
                  <c:v>7.85E-2</c:v>
                </c:pt>
                <c:pt idx="1">
                  <c:v>8.2000000000000003E-2</c:v>
                </c:pt>
                <c:pt idx="2">
                  <c:v>8.6499999999999994E-2</c:v>
                </c:pt>
                <c:pt idx="3">
                  <c:v>9.4500000000000001E-2</c:v>
                </c:pt>
                <c:pt idx="4">
                  <c:v>9.9750000000000005E-2</c:v>
                </c:pt>
                <c:pt idx="5">
                  <c:v>0.1045</c:v>
                </c:pt>
                <c:pt idx="6">
                  <c:v>0.10775</c:v>
                </c:pt>
                <c:pt idx="7">
                  <c:v>0.109</c:v>
                </c:pt>
                <c:pt idx="8">
                  <c:v>0.11</c:v>
                </c:pt>
                <c:pt idx="9">
                  <c:v>0.11</c:v>
                </c:pt>
                <c:pt idx="10">
                  <c:v>0.1105</c:v>
                </c:pt>
                <c:pt idx="11">
                  <c:v>0.11125</c:v>
                </c:pt>
                <c:pt idx="12">
                  <c:v>0</c:v>
                </c:pt>
                <c:pt idx="13">
                  <c:v>0</c:v>
                </c:pt>
              </c:numCache>
            </c:numRef>
          </c:val>
          <c:smooth val="1"/>
          <c:extLst>
            <c:ext xmlns:c16="http://schemas.microsoft.com/office/drawing/2014/chart" uri="{C3380CC4-5D6E-409C-BE32-E72D297353CC}">
              <c16:uniqueId val="{00000000-B9E6-4F7D-8B9D-50327E3A0E24}"/>
            </c:ext>
          </c:extLst>
        </c:ser>
        <c:ser>
          <c:idx val="1"/>
          <c:order val="1"/>
          <c:tx>
            <c:strRef>
              <c:f>Fixed!$I$3</c:f>
              <c:strCache>
                <c:ptCount val="1"/>
                <c:pt idx="0">
                  <c:v>30-Apr-25</c:v>
                </c:pt>
              </c:strCache>
            </c:strRef>
          </c:tx>
          <c:spPr>
            <a:ln w="47625" cap="rnd">
              <a:solidFill>
                <a:srgbClr val="002060"/>
              </a:solidFill>
              <a:round/>
            </a:ln>
            <a:effectLst/>
          </c:spPr>
          <c:marker>
            <c:symbol val="circle"/>
            <c:size val="7"/>
            <c:spPr>
              <a:solidFill>
                <a:schemeClr val="bg1"/>
              </a:solidFill>
              <a:ln w="25400">
                <a:solidFill>
                  <a:srgbClr val="002060"/>
                </a:solidFill>
              </a:ln>
            </c:spPr>
          </c:marker>
          <c:cat>
            <c:strRef>
              <c:f>Fixed!$J$2:$W$2</c:f>
              <c:strCache>
                <c:ptCount val="14"/>
                <c:pt idx="0">
                  <c:v>3M</c:v>
                </c:pt>
                <c:pt idx="1">
                  <c:v>6M</c:v>
                </c:pt>
                <c:pt idx="2">
                  <c:v>1Y</c:v>
                </c:pt>
                <c:pt idx="3">
                  <c:v>2Y</c:v>
                </c:pt>
                <c:pt idx="4">
                  <c:v>3Y</c:v>
                </c:pt>
                <c:pt idx="5">
                  <c:v>4Y</c:v>
                </c:pt>
                <c:pt idx="6">
                  <c:v>5Y</c:v>
                </c:pt>
                <c:pt idx="7">
                  <c:v>6Y</c:v>
                </c:pt>
                <c:pt idx="8">
                  <c:v>7Y</c:v>
                </c:pt>
                <c:pt idx="9">
                  <c:v>8Y</c:v>
                </c:pt>
                <c:pt idx="10">
                  <c:v>9Y</c:v>
                </c:pt>
                <c:pt idx="11">
                  <c:v>10Y</c:v>
                </c:pt>
                <c:pt idx="12">
                  <c:v>12Y</c:v>
                </c:pt>
                <c:pt idx="13">
                  <c:v>15Y</c:v>
                </c:pt>
              </c:strCache>
            </c:strRef>
          </c:cat>
          <c:val>
            <c:numRef>
              <c:f>Fixed!$J$3:$W$3</c:f>
              <c:numCache>
                <c:formatCode>0.00%</c:formatCode>
                <c:ptCount val="14"/>
                <c:pt idx="0">
                  <c:v>7.85E-2</c:v>
                </c:pt>
                <c:pt idx="1">
                  <c:v>8.2000000000000003E-2</c:v>
                </c:pt>
                <c:pt idx="2">
                  <c:v>8.4000000000000005E-2</c:v>
                </c:pt>
                <c:pt idx="3">
                  <c:v>9.2999999999999999E-2</c:v>
                </c:pt>
                <c:pt idx="4">
                  <c:v>9.9500000000000005E-2</c:v>
                </c:pt>
                <c:pt idx="5">
                  <c:v>0.10249999999999999</c:v>
                </c:pt>
                <c:pt idx="6">
                  <c:v>0.1045</c:v>
                </c:pt>
                <c:pt idx="7">
                  <c:v>0.109</c:v>
                </c:pt>
                <c:pt idx="8">
                  <c:v>0.10975</c:v>
                </c:pt>
                <c:pt idx="9">
                  <c:v>0.11</c:v>
                </c:pt>
                <c:pt idx="10">
                  <c:v>0.111</c:v>
                </c:pt>
                <c:pt idx="11">
                  <c:v>0.11175</c:v>
                </c:pt>
                <c:pt idx="12">
                  <c:v>0</c:v>
                </c:pt>
                <c:pt idx="13">
                  <c:v>0</c:v>
                </c:pt>
              </c:numCache>
            </c:numRef>
          </c:val>
          <c:smooth val="1"/>
          <c:extLst>
            <c:ext xmlns:c16="http://schemas.microsoft.com/office/drawing/2014/chart" uri="{C3380CC4-5D6E-409C-BE32-E72D297353CC}">
              <c16:uniqueId val="{00000001-B9E6-4F7D-8B9D-50327E3A0E24}"/>
            </c:ext>
          </c:extLst>
        </c:ser>
        <c:dLbls>
          <c:showLegendKey val="0"/>
          <c:showVal val="0"/>
          <c:showCatName val="0"/>
          <c:showSerName val="0"/>
          <c:showPercent val="0"/>
          <c:showBubbleSize val="0"/>
        </c:dLbls>
        <c:marker val="1"/>
        <c:smooth val="0"/>
        <c:axId val="1299978704"/>
        <c:axId val="1303550304"/>
      </c:lineChart>
      <c:catAx>
        <c:axId val="129997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a:lstStyle/>
          <a:p>
            <a:pPr>
              <a:defRPr/>
            </a:pPr>
            <a:endParaRPr lang="en-US"/>
          </a:p>
        </c:txPr>
        <c:crossAx val="1303550304"/>
        <c:crosses val="autoZero"/>
        <c:auto val="1"/>
        <c:lblAlgn val="ctr"/>
        <c:lblOffset val="100"/>
        <c:noMultiLvlLbl val="0"/>
      </c:catAx>
      <c:valAx>
        <c:axId val="1303550304"/>
        <c:scaling>
          <c:orientation val="minMax"/>
          <c:max val="0.16000000000000003"/>
          <c:min val="8.0000000000000016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vert="horz"/>
          <a:lstStyle/>
          <a:p>
            <a:pPr>
              <a:defRPr/>
            </a:pPr>
            <a:endParaRPr lang="en-US"/>
          </a:p>
        </c:txPr>
        <c:crossAx val="1299978704"/>
        <c:crosses val="autoZero"/>
        <c:crossBetween val="between"/>
      </c:valAx>
      <c:spPr>
        <a:noFill/>
        <a:ln>
          <a:noFill/>
        </a:ln>
        <a:effectLst/>
      </c:spPr>
    </c:plotArea>
    <c:legend>
      <c:legendPos val="b"/>
      <c:layout>
        <c:manualLayout>
          <c:xMode val="edge"/>
          <c:yMode val="edge"/>
          <c:x val="0.41827157062156495"/>
          <c:y val="0.79092180613606111"/>
          <c:w val="0.51756450752085448"/>
          <c:h val="6.370147149059433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lang="en-US" sz="1400" b="1" i="0" u="none" strike="noStrike" kern="1200" baseline="0">
          <a:solidFill>
            <a:schemeClr val="tx1">
              <a:lumMod val="65000"/>
              <a:lumOff val="35000"/>
            </a:schemeClr>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1454213644658884E-2"/>
          <c:y val="0.13739310849128902"/>
          <c:w val="0.93709149719759954"/>
          <c:h val="0.68654892078307905"/>
        </c:manualLayout>
      </c:layout>
      <c:bar3DChart>
        <c:barDir val="col"/>
        <c:grouping val="clustered"/>
        <c:varyColors val="0"/>
        <c:ser>
          <c:idx val="0"/>
          <c:order val="0"/>
          <c:tx>
            <c:strRef>
              <c:f>Auction!$A$16</c:f>
              <c:strCache>
                <c:ptCount val="1"/>
                <c:pt idx="0">
                  <c:v>Bids</c:v>
                </c:pt>
              </c:strCache>
            </c:strRef>
          </c:tx>
          <c:spPr>
            <a:solidFill>
              <a:schemeClr val="accent1"/>
            </a:solidFill>
            <a:ln>
              <a:noFill/>
            </a:ln>
            <a:effectLst/>
            <a:scene3d>
              <a:camera prst="orthographicFront"/>
              <a:lightRig rig="threePt" dir="t"/>
            </a:scene3d>
            <a:sp3d>
              <a:bevelT/>
            </a:sp3d>
          </c:spPr>
          <c:invertIfNegative val="0"/>
          <c:dLbls>
            <c:dLbl>
              <c:idx val="0"/>
              <c:layout>
                <c:manualLayout>
                  <c:x val="7.6624239909107933E-3"/>
                  <c:y val="0.298704080249423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E8-41E0-9DDA-BB2F6453E19D}"/>
                </c:ext>
              </c:extLst>
            </c:dLbl>
            <c:dLbl>
              <c:idx val="1"/>
              <c:layout>
                <c:manualLayout>
                  <c:x val="9.1444317168228786E-3"/>
                  <c:y val="0.416118793087052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E8-41E0-9DDA-BB2F6453E19D}"/>
                </c:ext>
              </c:extLst>
            </c:dLbl>
            <c:dLbl>
              <c:idx val="2"/>
              <c:layout>
                <c:manualLayout>
                  <c:x val="1.0604964408064689E-2"/>
                  <c:y val="0.27010980073200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E8-41E0-9DDA-BB2F6453E19D}"/>
                </c:ext>
              </c:extLst>
            </c:dLbl>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t" anchorCtr="0">
                <a:spAutoFit/>
              </a:bodyPr>
              <a:lstStyle/>
              <a:p>
                <a:pPr>
                  <a:defRPr sz="14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Auction!$B$15:$D$15</c:f>
              <c:strCache>
                <c:ptCount val="3"/>
                <c:pt idx="0">
                  <c:v>11.75%2029 ‘A’</c:v>
                </c:pt>
                <c:pt idx="1">
                  <c:v>11.25%2031 ‘A’</c:v>
                </c:pt>
                <c:pt idx="2">
                  <c:v>11.50%2035 ‘A’</c:v>
                </c:pt>
              </c:strCache>
            </c:strRef>
          </c:cat>
          <c:val>
            <c:numRef>
              <c:f>Auction!$B$16:$D$16</c:f>
              <c:numCache>
                <c:formatCode>#,##0</c:formatCode>
                <c:ptCount val="3"/>
                <c:pt idx="0">
                  <c:v>190651</c:v>
                </c:pt>
                <c:pt idx="1">
                  <c:v>130108</c:v>
                </c:pt>
                <c:pt idx="2">
                  <c:v>130481</c:v>
                </c:pt>
              </c:numCache>
            </c:numRef>
          </c:val>
          <c:shape val="cylinder"/>
          <c:extLst>
            <c:ext xmlns:c16="http://schemas.microsoft.com/office/drawing/2014/chart" uri="{C3380CC4-5D6E-409C-BE32-E72D297353CC}">
              <c16:uniqueId val="{00000003-72E8-41E0-9DDA-BB2F6453E19D}"/>
            </c:ext>
          </c:extLst>
        </c:ser>
        <c:ser>
          <c:idx val="1"/>
          <c:order val="1"/>
          <c:tx>
            <c:strRef>
              <c:f>Auction!$A$17</c:f>
              <c:strCache>
                <c:ptCount val="1"/>
                <c:pt idx="0">
                  <c:v>Offered </c:v>
                </c:pt>
              </c:strCache>
            </c:strRef>
          </c:tx>
          <c:spPr>
            <a:solidFill>
              <a:schemeClr val="accent1">
                <a:lumMod val="40000"/>
                <a:lumOff val="60000"/>
              </a:schemeClr>
            </a:solidFill>
            <a:ln>
              <a:noFill/>
            </a:ln>
            <a:effectLst/>
            <a:scene3d>
              <a:camera prst="orthographicFront"/>
              <a:lightRig rig="threePt" dir="t"/>
            </a:scene3d>
            <a:sp3d>
              <a:bevelT/>
            </a:sp3d>
          </c:spPr>
          <c:invertIfNegative val="0"/>
          <c:dLbls>
            <c:dLbl>
              <c:idx val="0"/>
              <c:layout>
                <c:manualLayout>
                  <c:x val="1.6293896643414661E-2"/>
                  <c:y val="0.422479220827363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E8-41E0-9DDA-BB2F6453E19D}"/>
                </c:ext>
              </c:extLst>
            </c:dLbl>
            <c:dLbl>
              <c:idx val="1"/>
              <c:layout>
                <c:manualLayout>
                  <c:x val="1.0072388073318422E-2"/>
                  <c:y val="0.27596570570212409"/>
                </c:manualLayout>
              </c:layout>
              <c:numFmt formatCode="#,##0" sourceLinked="0"/>
              <c:spPr>
                <a:solidFill>
                  <a:schemeClr val="accent3">
                    <a:lumMod val="20000"/>
                    <a:lumOff val="80000"/>
                  </a:schemeClr>
                </a:solidFill>
                <a:ln>
                  <a:noFill/>
                </a:ln>
                <a:effectLst/>
              </c:spPr>
              <c:txPr>
                <a:bodyPr rot="5400000" spcFirstLastPara="1" vertOverflow="overflow" horzOverflow="overflow" vert="horz" wrap="square" lIns="38100" tIns="19050" rIns="38100" bIns="19050" anchor="t" anchorCtr="1">
                  <a:spAutoFit/>
                </a:bodyPr>
                <a:lstStyle/>
                <a:p>
                  <a:pPr>
                    <a:defRPr sz="14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72E8-41E0-9DDA-BB2F6453E19D}"/>
                </c:ext>
              </c:extLst>
            </c:dLbl>
            <c:dLbl>
              <c:idx val="2"/>
              <c:layout>
                <c:manualLayout>
                  <c:x val="1.5272430798467282E-2"/>
                  <c:y val="0.148473440616588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E8-41E0-9DDA-BB2F6453E19D}"/>
                </c:ext>
              </c:extLst>
            </c:dLbl>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t" anchorCtr="1">
                <a:spAutoFit/>
              </a:bodyPr>
              <a:lstStyle/>
              <a:p>
                <a:pPr>
                  <a:defRPr sz="14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Auction!$B$15:$D$15</c:f>
              <c:strCache>
                <c:ptCount val="3"/>
                <c:pt idx="0">
                  <c:v>11.75%2029 ‘A’</c:v>
                </c:pt>
                <c:pt idx="1">
                  <c:v>11.25%2031 ‘A’</c:v>
                </c:pt>
                <c:pt idx="2">
                  <c:v>11.50%2035 ‘A’</c:v>
                </c:pt>
              </c:strCache>
            </c:strRef>
          </c:cat>
          <c:val>
            <c:numRef>
              <c:f>Auction!$B$17:$D$17</c:f>
              <c:numCache>
                <c:formatCode>#,##0</c:formatCode>
                <c:ptCount val="3"/>
                <c:pt idx="0">
                  <c:v>60000</c:v>
                </c:pt>
                <c:pt idx="1">
                  <c:v>55000</c:v>
                </c:pt>
                <c:pt idx="2">
                  <c:v>40000</c:v>
                </c:pt>
              </c:numCache>
            </c:numRef>
          </c:val>
          <c:shape val="cylinder"/>
          <c:extLst>
            <c:ext xmlns:c16="http://schemas.microsoft.com/office/drawing/2014/chart" uri="{C3380CC4-5D6E-409C-BE32-E72D297353CC}">
              <c16:uniqueId val="{00000007-72E8-41E0-9DDA-BB2F6453E19D}"/>
            </c:ext>
          </c:extLst>
        </c:ser>
        <c:ser>
          <c:idx val="2"/>
          <c:order val="2"/>
          <c:tx>
            <c:strRef>
              <c:f>Auction!$A$18</c:f>
              <c:strCache>
                <c:ptCount val="1"/>
                <c:pt idx="0">
                  <c:v>Accepted</c:v>
                </c:pt>
              </c:strCache>
            </c:strRef>
          </c:tx>
          <c:spPr>
            <a:solidFill>
              <a:schemeClr val="accent3"/>
            </a:solidFill>
            <a:ln>
              <a:noFill/>
            </a:ln>
            <a:effectLst/>
            <a:scene3d>
              <a:camera prst="orthographicFront"/>
              <a:lightRig rig="threePt" dir="t"/>
            </a:scene3d>
            <a:sp3d>
              <a:bevelT/>
            </a:sp3d>
          </c:spPr>
          <c:invertIfNegative val="0"/>
          <c:dLbls>
            <c:dLbl>
              <c:idx val="0"/>
              <c:layout>
                <c:manualLayout>
                  <c:x val="1.3325625890429285E-2"/>
                  <c:y val="0.1248253085713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E8-41E0-9DDA-BB2F6453E19D}"/>
                </c:ext>
              </c:extLst>
            </c:dLbl>
            <c:dLbl>
              <c:idx val="1"/>
              <c:layout>
                <c:manualLayout>
                  <c:x val="1.269347199069437E-2"/>
                  <c:y val="0.216847344061658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2E8-41E0-9DDA-BB2F6453E19D}"/>
                </c:ext>
              </c:extLst>
            </c:dLbl>
            <c:dLbl>
              <c:idx val="2"/>
              <c:layout>
                <c:manualLayout>
                  <c:x val="1.1459498043703912E-2"/>
                  <c:y val="0.141969054396870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E8-41E0-9DDA-BB2F6453E19D}"/>
                </c:ext>
              </c:extLst>
            </c:dLbl>
            <c:numFmt formatCode="#,##0" sourceLinked="0"/>
            <c:spPr>
              <a:solidFill>
                <a:schemeClr val="accent3">
                  <a:lumMod val="20000"/>
                  <a:lumOff val="80000"/>
                </a:schemeClr>
              </a:solidFill>
              <a:ln>
                <a:noFill/>
              </a:ln>
              <a:effectLst/>
            </c:spPr>
            <c:txPr>
              <a:bodyPr rot="5400000" spcFirstLastPara="1" vertOverflow="ellipsis"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Auction!$B$15:$D$15</c:f>
              <c:strCache>
                <c:ptCount val="3"/>
                <c:pt idx="0">
                  <c:v>11.75%2029 ‘A’</c:v>
                </c:pt>
                <c:pt idx="1">
                  <c:v>11.25%2031 ‘A’</c:v>
                </c:pt>
                <c:pt idx="2">
                  <c:v>11.50%2035 ‘A’</c:v>
                </c:pt>
              </c:strCache>
            </c:strRef>
          </c:cat>
          <c:val>
            <c:numRef>
              <c:f>Auction!$B$18:$D$18</c:f>
              <c:numCache>
                <c:formatCode>#,##0</c:formatCode>
                <c:ptCount val="3"/>
                <c:pt idx="0">
                  <c:v>60000</c:v>
                </c:pt>
                <c:pt idx="1">
                  <c:v>55000</c:v>
                </c:pt>
                <c:pt idx="2">
                  <c:v>40000</c:v>
                </c:pt>
              </c:numCache>
            </c:numRef>
          </c:val>
          <c:shape val="cylinder"/>
          <c:extLst>
            <c:ext xmlns:c16="http://schemas.microsoft.com/office/drawing/2014/chart" uri="{C3380CC4-5D6E-409C-BE32-E72D297353CC}">
              <c16:uniqueId val="{0000000B-72E8-41E0-9DDA-BB2F6453E19D}"/>
            </c:ext>
          </c:extLst>
        </c:ser>
        <c:dLbls>
          <c:showLegendKey val="0"/>
          <c:showVal val="0"/>
          <c:showCatName val="0"/>
          <c:showSerName val="0"/>
          <c:showPercent val="0"/>
          <c:showBubbleSize val="0"/>
        </c:dLbls>
        <c:gapWidth val="91"/>
        <c:gapDepth val="0"/>
        <c:shape val="box"/>
        <c:axId val="1303552480"/>
        <c:axId val="1303553024"/>
        <c:axId val="0"/>
      </c:bar3DChart>
      <c:catAx>
        <c:axId val="130355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303553024"/>
        <c:crosses val="autoZero"/>
        <c:auto val="1"/>
        <c:lblAlgn val="ctr"/>
        <c:lblOffset val="100"/>
        <c:noMultiLvlLbl val="0"/>
      </c:catAx>
      <c:valAx>
        <c:axId val="130355302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130355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chart" Target="../charts/chart4.xml"/><Relationship Id="rId1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image" Target="../media/image5.svg"/><Relationship Id="rId12" Type="http://schemas.openxmlformats.org/officeDocument/2006/relationships/chart" Target="../charts/chart3.xml"/><Relationship Id="rId17" Type="http://schemas.openxmlformats.org/officeDocument/2006/relationships/chart" Target="../charts/chart6.xml"/><Relationship Id="rId2" Type="http://schemas.openxmlformats.org/officeDocument/2006/relationships/chart" Target="../charts/chart1.xml"/><Relationship Id="rId16" Type="http://schemas.openxmlformats.org/officeDocument/2006/relationships/image" Target="../media/image11.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image" Target="../media/image3.svg"/><Relationship Id="rId15" Type="http://schemas.openxmlformats.org/officeDocument/2006/relationships/image" Target="../media/image10.png"/><Relationship Id="rId10" Type="http://schemas.openxmlformats.org/officeDocument/2006/relationships/image" Target="../media/image8.png"/><Relationship Id="rId4" Type="http://schemas.openxmlformats.org/officeDocument/2006/relationships/image" Target="../media/image2.png"/><Relationship Id="rId9" Type="http://schemas.openxmlformats.org/officeDocument/2006/relationships/image" Target="../media/image7.svg"/><Relationship Id="rId1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emf"/><Relationship Id="rId1" Type="http://schemas.openxmlformats.org/officeDocument/2006/relationships/image" Target="../media/image15.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11</xdr:col>
      <xdr:colOff>97300</xdr:colOff>
      <xdr:row>14</xdr:row>
      <xdr:rowOff>0</xdr:rowOff>
    </xdr:from>
    <xdr:to>
      <xdr:col>17</xdr:col>
      <xdr:colOff>15308</xdr:colOff>
      <xdr:row>15</xdr:row>
      <xdr:rowOff>0</xdr:rowOff>
    </xdr:to>
    <xdr:sp macro="" textlink="">
      <xdr:nvSpPr>
        <xdr:cNvPr id="10" name="TextBox 18">
          <a:extLst>
            <a:ext uri="{FF2B5EF4-FFF2-40B4-BE49-F238E27FC236}">
              <a16:creationId xmlns:a16="http://schemas.microsoft.com/office/drawing/2014/main" id="{00000000-0008-0000-0000-00000A000000}"/>
            </a:ext>
          </a:extLst>
        </xdr:cNvPr>
        <xdr:cNvSpPr txBox="1"/>
      </xdr:nvSpPr>
      <xdr:spPr>
        <a:xfrm>
          <a:off x="6017454" y="3446585"/>
          <a:ext cx="4525177" cy="52753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1" baseline="0"/>
            <a:t>First Capital Equity Fund</a:t>
          </a:r>
          <a:endParaRPr lang="en-US" sz="2800" b="1" baseline="0">
            <a:solidFill>
              <a:srgbClr val="002060"/>
            </a:solidFill>
          </a:endParaRPr>
        </a:p>
      </xdr:txBody>
    </xdr:sp>
    <xdr:clientData/>
  </xdr:twoCellAnchor>
  <xdr:twoCellAnchor>
    <xdr:from>
      <xdr:col>11</xdr:col>
      <xdr:colOff>115026</xdr:colOff>
      <xdr:row>12</xdr:row>
      <xdr:rowOff>0</xdr:rowOff>
    </xdr:from>
    <xdr:to>
      <xdr:col>16</xdr:col>
      <xdr:colOff>839530</xdr:colOff>
      <xdr:row>13</xdr:row>
      <xdr:rowOff>0</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6035180" y="2391508"/>
          <a:ext cx="4464165" cy="52753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1" baseline="0"/>
            <a:t>First Capital Gilt Edge Fund</a:t>
          </a:r>
          <a:endParaRPr lang="en-US" sz="2800" b="1" baseline="0">
            <a:solidFill>
              <a:srgbClr val="002060"/>
            </a:solidFill>
          </a:endParaRPr>
        </a:p>
      </xdr:txBody>
    </xdr:sp>
    <xdr:clientData/>
  </xdr:twoCellAnchor>
  <xdr:twoCellAnchor>
    <xdr:from>
      <xdr:col>16</xdr:col>
      <xdr:colOff>479280</xdr:colOff>
      <xdr:row>14</xdr:row>
      <xdr:rowOff>977</xdr:rowOff>
    </xdr:from>
    <xdr:to>
      <xdr:col>18</xdr:col>
      <xdr:colOff>98279</xdr:colOff>
      <xdr:row>15</xdr:row>
      <xdr:rowOff>0</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10139095" y="3218962"/>
          <a:ext cx="1934307" cy="450361"/>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1" baseline="0">
              <a:solidFill>
                <a:schemeClr val="dk1"/>
              </a:solidFill>
              <a:latin typeface="+mn-lt"/>
              <a:ea typeface="+mn-ea"/>
              <a:cs typeface="+mn-cs"/>
            </a:rPr>
            <a:t>FCEF</a:t>
          </a:r>
        </a:p>
      </xdr:txBody>
    </xdr:sp>
    <xdr:clientData/>
  </xdr:twoCellAnchor>
  <xdr:twoCellAnchor>
    <xdr:from>
      <xdr:col>16</xdr:col>
      <xdr:colOff>472441</xdr:colOff>
      <xdr:row>12</xdr:row>
      <xdr:rowOff>0</xdr:rowOff>
    </xdr:from>
    <xdr:to>
      <xdr:col>18</xdr:col>
      <xdr:colOff>91440</xdr:colOff>
      <xdr:row>13</xdr:row>
      <xdr:rowOff>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10132256" y="2315308"/>
          <a:ext cx="1934307" cy="45133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1" baseline="0">
              <a:solidFill>
                <a:schemeClr val="dk1"/>
              </a:solidFill>
              <a:latin typeface="+mn-lt"/>
              <a:ea typeface="+mn-ea"/>
              <a:cs typeface="+mn-cs"/>
            </a:rPr>
            <a:t>FCGEF</a:t>
          </a:r>
        </a:p>
      </xdr:txBody>
    </xdr:sp>
    <xdr:clientData/>
  </xdr:twoCellAnchor>
  <xdr:twoCellAnchor editAs="oneCell">
    <xdr:from>
      <xdr:col>2</xdr:col>
      <xdr:colOff>351845</xdr:colOff>
      <xdr:row>3</xdr:row>
      <xdr:rowOff>147680</xdr:rowOff>
    </xdr:from>
    <xdr:to>
      <xdr:col>10</xdr:col>
      <xdr:colOff>164108</xdr:colOff>
      <xdr:row>26</xdr:row>
      <xdr:rowOff>126708</xdr:rowOff>
    </xdr:to>
    <xdr:pic>
      <xdr:nvPicPr>
        <xdr:cNvPr id="80" name="Picture 28" descr="A blue background with white text&#10;&#10;Description automatically generated">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
        <a:stretch>
          <a:fillRect/>
        </a:stretch>
      </xdr:blipFill>
      <xdr:spPr>
        <a:xfrm>
          <a:off x="1098605" y="772520"/>
          <a:ext cx="5009103" cy="8284828"/>
        </a:xfrm>
        <a:prstGeom prst="rect">
          <a:avLst/>
        </a:prstGeom>
      </xdr:spPr>
    </xdr:pic>
    <xdr:clientData/>
  </xdr:twoCellAnchor>
  <xdr:twoCellAnchor>
    <xdr:from>
      <xdr:col>10</xdr:col>
      <xdr:colOff>544285</xdr:colOff>
      <xdr:row>45</xdr:row>
      <xdr:rowOff>186613</xdr:rowOff>
    </xdr:from>
    <xdr:to>
      <xdr:col>17</xdr:col>
      <xdr:colOff>326571</xdr:colOff>
      <xdr:row>60</xdr:row>
      <xdr:rowOff>76202</xdr:rowOff>
    </xdr:to>
    <xdr:graphicFrame macro="">
      <xdr:nvGraphicFramePr>
        <xdr:cNvPr id="9" name="Chart 28">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485273</xdr:colOff>
      <xdr:row>44</xdr:row>
      <xdr:rowOff>49796</xdr:rowOff>
    </xdr:from>
    <xdr:to>
      <xdr:col>34</xdr:col>
      <xdr:colOff>289330</xdr:colOff>
      <xdr:row>46</xdr:row>
      <xdr:rowOff>49966</xdr:rowOff>
    </xdr:to>
    <xdr:sp macro="" textlink="">
      <xdr:nvSpPr>
        <xdr:cNvPr id="68" name="Rounded Rectangle 56">
          <a:extLst>
            <a:ext uri="{FF2B5EF4-FFF2-40B4-BE49-F238E27FC236}">
              <a16:creationId xmlns:a16="http://schemas.microsoft.com/office/drawing/2014/main" id="{00000000-0008-0000-0000-000074000000}"/>
            </a:ext>
          </a:extLst>
        </xdr:cNvPr>
        <xdr:cNvSpPr/>
      </xdr:nvSpPr>
      <xdr:spPr>
        <a:xfrm>
          <a:off x="19492940" y="13278963"/>
          <a:ext cx="1941890" cy="360003"/>
        </a:xfrm>
        <a:prstGeom prst="roundRect">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r>
            <a:rPr lang="en-US" sz="1500" b="1" baseline="0">
              <a:solidFill>
                <a:schemeClr val="lt1"/>
              </a:solidFill>
              <a:effectLst/>
              <a:latin typeface="+mn-lt"/>
              <a:ea typeface="+mn-ea"/>
              <a:cs typeface="+mn-cs"/>
            </a:rPr>
            <a:t>Auction Date    </a:t>
          </a:r>
          <a:endParaRPr lang="en-GB" sz="1500">
            <a:effectLst/>
          </a:endParaRPr>
        </a:p>
      </xdr:txBody>
    </xdr:sp>
    <xdr:clientData/>
  </xdr:twoCellAnchor>
  <xdr:twoCellAnchor>
    <xdr:from>
      <xdr:col>37</xdr:col>
      <xdr:colOff>381001</xdr:colOff>
      <xdr:row>48</xdr:row>
      <xdr:rowOff>185057</xdr:rowOff>
    </xdr:from>
    <xdr:to>
      <xdr:col>43</xdr:col>
      <xdr:colOff>182881</xdr:colOff>
      <xdr:row>59</xdr:row>
      <xdr:rowOff>9896</xdr:rowOff>
    </xdr:to>
    <xdr:graphicFrame macro="">
      <xdr:nvGraphicFramePr>
        <xdr:cNvPr id="2" name="Chart 96">
          <a:extLst>
            <a:ext uri="{FF2B5EF4-FFF2-40B4-BE49-F238E27FC236}">
              <a16:creationId xmlns:a16="http://schemas.microsoft.com/office/drawing/2014/main" id="{00000000-0008-0000-00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54429</xdr:colOff>
      <xdr:row>48</xdr:row>
      <xdr:rowOff>43543</xdr:rowOff>
    </xdr:from>
    <xdr:to>
      <xdr:col>21</xdr:col>
      <xdr:colOff>87086</xdr:colOff>
      <xdr:row>49</xdr:row>
      <xdr:rowOff>32657</xdr:rowOff>
    </xdr:to>
    <xdr:sp macro="" textlink="">
      <xdr:nvSpPr>
        <xdr:cNvPr id="92" name="Rounded Rectangle 56">
          <a:extLst>
            <a:ext uri="{FF2B5EF4-FFF2-40B4-BE49-F238E27FC236}">
              <a16:creationId xmlns:a16="http://schemas.microsoft.com/office/drawing/2014/main" id="{00000000-0008-0000-0000-00005C000000}"/>
            </a:ext>
          </a:extLst>
        </xdr:cNvPr>
        <xdr:cNvSpPr/>
      </xdr:nvSpPr>
      <xdr:spPr>
        <a:xfrm>
          <a:off x="7979229" y="9633857"/>
          <a:ext cx="1665514" cy="293914"/>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baseline="0">
              <a:solidFill>
                <a:schemeClr val="lt1"/>
              </a:solidFill>
              <a:effectLst/>
              <a:latin typeface="+mn-lt"/>
              <a:ea typeface="+mn-ea"/>
              <a:cs typeface="+mn-cs"/>
            </a:rPr>
            <a:t>Settlement Date             </a:t>
          </a:r>
          <a:endParaRPr lang="en-GB" sz="1500">
            <a:effectLst/>
          </a:endParaRPr>
        </a:p>
      </xdr:txBody>
    </xdr:sp>
    <xdr:clientData/>
  </xdr:twoCellAnchor>
  <xdr:twoCellAnchor>
    <xdr:from>
      <xdr:col>31</xdr:col>
      <xdr:colOff>24972</xdr:colOff>
      <xdr:row>3</xdr:row>
      <xdr:rowOff>1280</xdr:rowOff>
    </xdr:from>
    <xdr:to>
      <xdr:col>42</xdr:col>
      <xdr:colOff>121920</xdr:colOff>
      <xdr:row>6</xdr:row>
      <xdr:rowOff>0</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8648252" y="443240"/>
          <a:ext cx="6909228" cy="547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cap="all" baseline="0">
              <a:solidFill>
                <a:srgbClr val="002060"/>
              </a:solidFill>
            </a:rPr>
            <a:t>Excess Liquidity and </a:t>
          </a:r>
          <a:r>
            <a:rPr lang="en-US" sz="2000" b="1">
              <a:solidFill>
                <a:srgbClr val="002060"/>
              </a:solidFill>
            </a:rPr>
            <a:t>CBSL HOLDINGS</a:t>
          </a:r>
          <a:r>
            <a:rPr lang="en-US" sz="2000" b="1" baseline="0">
              <a:solidFill>
                <a:srgbClr val="002060"/>
              </a:solidFill>
            </a:rPr>
            <a:t> </a:t>
          </a:r>
          <a:endParaRPr lang="en-US" sz="2000" b="1">
            <a:solidFill>
              <a:srgbClr val="002060"/>
            </a:solidFill>
          </a:endParaRPr>
        </a:p>
      </xdr:txBody>
    </xdr:sp>
    <xdr:clientData/>
  </xdr:twoCellAnchor>
  <xdr:twoCellAnchor>
    <xdr:from>
      <xdr:col>11</xdr:col>
      <xdr:colOff>1025</xdr:colOff>
      <xdr:row>2</xdr:row>
      <xdr:rowOff>175451</xdr:rowOff>
    </xdr:from>
    <xdr:to>
      <xdr:col>17</xdr:col>
      <xdr:colOff>213361</xdr:colOff>
      <xdr:row>5</xdr:row>
      <xdr:rowOff>108857</xdr:rowOff>
    </xdr:to>
    <xdr:sp macro="" textlink="">
      <xdr:nvSpPr>
        <xdr:cNvPr id="91" name="TextBox 14">
          <a:extLst>
            <a:ext uri="{FF2B5EF4-FFF2-40B4-BE49-F238E27FC236}">
              <a16:creationId xmlns:a16="http://schemas.microsoft.com/office/drawing/2014/main" id="{00000000-0008-0000-0000-00005B000000}"/>
            </a:ext>
          </a:extLst>
        </xdr:cNvPr>
        <xdr:cNvSpPr txBox="1"/>
      </xdr:nvSpPr>
      <xdr:spPr>
        <a:xfrm>
          <a:off x="6081785" y="434531"/>
          <a:ext cx="4662416" cy="482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cap="all" baseline="0">
              <a:solidFill>
                <a:srgbClr val="002060"/>
              </a:solidFill>
            </a:rPr>
            <a:t>UNIT TRUSTS</a:t>
          </a:r>
        </a:p>
      </xdr:txBody>
    </xdr:sp>
    <xdr:clientData/>
  </xdr:twoCellAnchor>
  <xdr:twoCellAnchor>
    <xdr:from>
      <xdr:col>11</xdr:col>
      <xdr:colOff>119577</xdr:colOff>
      <xdr:row>11</xdr:row>
      <xdr:rowOff>40696</xdr:rowOff>
    </xdr:from>
    <xdr:to>
      <xdr:col>16</xdr:col>
      <xdr:colOff>866336</xdr:colOff>
      <xdr:row>11</xdr:row>
      <xdr:rowOff>423876</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6039731" y="1904665"/>
          <a:ext cx="4486420" cy="383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800" b="1" baseline="0">
              <a:solidFill>
                <a:schemeClr val="dk1"/>
              </a:solidFill>
              <a:latin typeface="+mn-lt"/>
              <a:ea typeface="+mn-ea"/>
              <a:cs typeface="+mn-cs"/>
            </a:rPr>
            <a:t>First Capital Money Market Fund</a:t>
          </a:r>
          <a:endParaRPr lang="en-US" sz="1800" b="1" baseline="0">
            <a:solidFill>
              <a:srgbClr val="002060"/>
            </a:solidFill>
          </a:endParaRPr>
        </a:p>
      </xdr:txBody>
    </xdr:sp>
    <xdr:clientData/>
  </xdr:twoCellAnchor>
  <xdr:twoCellAnchor>
    <xdr:from>
      <xdr:col>11</xdr:col>
      <xdr:colOff>112932</xdr:colOff>
      <xdr:row>13</xdr:row>
      <xdr:rowOff>52058</xdr:rowOff>
    </xdr:from>
    <xdr:to>
      <xdr:col>16</xdr:col>
      <xdr:colOff>842182</xdr:colOff>
      <xdr:row>13</xdr:row>
      <xdr:rowOff>392723</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6033086" y="2818704"/>
          <a:ext cx="4468911" cy="340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800" b="1" baseline="0"/>
            <a:t>First Capital Wealth Fund</a:t>
          </a:r>
          <a:endParaRPr lang="en-US" sz="2800" b="1" baseline="0">
            <a:solidFill>
              <a:srgbClr val="002060"/>
            </a:solidFill>
          </a:endParaRPr>
        </a:p>
      </xdr:txBody>
    </xdr:sp>
    <xdr:clientData/>
  </xdr:twoCellAnchor>
  <xdr:twoCellAnchor>
    <xdr:from>
      <xdr:col>11</xdr:col>
      <xdr:colOff>60959</xdr:colOff>
      <xdr:row>5</xdr:row>
      <xdr:rowOff>104776</xdr:rowOff>
    </xdr:from>
    <xdr:to>
      <xdr:col>29</xdr:col>
      <xdr:colOff>598714</xdr:colOff>
      <xdr:row>8</xdr:row>
      <xdr:rowOff>121920</xdr:rowOff>
    </xdr:to>
    <xdr:sp macro="" textlink="">
      <xdr:nvSpPr>
        <xdr:cNvPr id="69" name="TextBox 20">
          <a:extLst>
            <a:ext uri="{FF2B5EF4-FFF2-40B4-BE49-F238E27FC236}">
              <a16:creationId xmlns:a16="http://schemas.microsoft.com/office/drawing/2014/main" id="{00000000-0008-0000-0000-000045000000}"/>
            </a:ext>
          </a:extLst>
        </xdr:cNvPr>
        <xdr:cNvSpPr txBox="1"/>
      </xdr:nvSpPr>
      <xdr:spPr>
        <a:xfrm>
          <a:off x="6141719" y="912496"/>
          <a:ext cx="12165875" cy="565784"/>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US" sz="2000" b="1" baseline="0">
              <a:solidFill>
                <a:schemeClr val="bg1"/>
              </a:solidFill>
              <a:latin typeface="+mn-lt"/>
              <a:ea typeface="+mn-ea"/>
              <a:cs typeface="+mn-cs"/>
            </a:rPr>
            <a:t>  First Capital Unit Trust Funds                                   	                     Sell Price                   Buy Price            Avg. Yield    </a:t>
          </a:r>
        </a:p>
      </xdr:txBody>
    </xdr:sp>
    <xdr:clientData/>
  </xdr:twoCellAnchor>
  <xdr:twoCellAnchor>
    <xdr:from>
      <xdr:col>18</xdr:col>
      <xdr:colOff>353444</xdr:colOff>
      <xdr:row>19</xdr:row>
      <xdr:rowOff>185718</xdr:rowOff>
    </xdr:from>
    <xdr:to>
      <xdr:col>28</xdr:col>
      <xdr:colOff>187224</xdr:colOff>
      <xdr:row>20</xdr:row>
      <xdr:rowOff>12534</xdr:rowOff>
    </xdr:to>
    <xdr:sp macro="" textlink="">
      <xdr:nvSpPr>
        <xdr:cNvPr id="90" name="TextBox 43">
          <a:extLst>
            <a:ext uri="{FF2B5EF4-FFF2-40B4-BE49-F238E27FC236}">
              <a16:creationId xmlns:a16="http://schemas.microsoft.com/office/drawing/2014/main" id="{00000000-0008-0000-0000-00005A000000}"/>
            </a:ext>
          </a:extLst>
        </xdr:cNvPr>
        <xdr:cNvSpPr txBox="1"/>
      </xdr:nvSpPr>
      <xdr:spPr>
        <a:xfrm>
          <a:off x="12149790" y="5197333"/>
          <a:ext cx="4933319" cy="720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002060"/>
              </a:solidFill>
            </a:rPr>
            <a:t>BILLS AND BONDS YIELDS</a:t>
          </a:r>
        </a:p>
      </xdr:txBody>
    </xdr:sp>
    <xdr:clientData/>
  </xdr:twoCellAnchor>
  <xdr:twoCellAnchor>
    <xdr:from>
      <xdr:col>41</xdr:col>
      <xdr:colOff>66396</xdr:colOff>
      <xdr:row>19</xdr:row>
      <xdr:rowOff>188072</xdr:rowOff>
    </xdr:from>
    <xdr:to>
      <xdr:col>43</xdr:col>
      <xdr:colOff>182879</xdr:colOff>
      <xdr:row>19</xdr:row>
      <xdr:rowOff>670560</xdr:rowOff>
    </xdr:to>
    <xdr:sp macro="" textlink="">
      <xdr:nvSpPr>
        <xdr:cNvPr id="51" name="Rounded Rectangle 89">
          <a:extLst>
            <a:ext uri="{FF2B5EF4-FFF2-40B4-BE49-F238E27FC236}">
              <a16:creationId xmlns:a16="http://schemas.microsoft.com/office/drawing/2014/main" id="{00000000-0008-0000-0000-000033000000}"/>
            </a:ext>
          </a:extLst>
        </xdr:cNvPr>
        <xdr:cNvSpPr/>
      </xdr:nvSpPr>
      <xdr:spPr>
        <a:xfrm>
          <a:off x="26444296" y="5572872"/>
          <a:ext cx="1272183" cy="482488"/>
        </a:xfrm>
        <a:prstGeom prst="roundRect">
          <a:avLst/>
        </a:prstGeom>
        <a:gradFill>
          <a:gsLst>
            <a:gs pos="24000">
              <a:srgbClr val="92D050"/>
            </a:gs>
            <a:gs pos="76000">
              <a:srgbClr val="FF0000"/>
            </a:gs>
          </a:gsLst>
          <a:lin ang="0" scaled="1"/>
        </a:gra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Change (bps)</a:t>
          </a:r>
        </a:p>
      </xdr:txBody>
    </xdr:sp>
    <xdr:clientData/>
  </xdr:twoCellAnchor>
  <xdr:twoCellAnchor>
    <xdr:from>
      <xdr:col>10</xdr:col>
      <xdr:colOff>561033</xdr:colOff>
      <xdr:row>45</xdr:row>
      <xdr:rowOff>11407</xdr:rowOff>
    </xdr:from>
    <xdr:to>
      <xdr:col>14</xdr:col>
      <xdr:colOff>591127</xdr:colOff>
      <xdr:row>47</xdr:row>
      <xdr:rowOff>18471</xdr:rowOff>
    </xdr:to>
    <xdr:sp macro="" textlink="">
      <xdr:nvSpPr>
        <xdr:cNvPr id="96" name="TextBox 53">
          <a:extLst>
            <a:ext uri="{FF2B5EF4-FFF2-40B4-BE49-F238E27FC236}">
              <a16:creationId xmlns:a16="http://schemas.microsoft.com/office/drawing/2014/main" id="{00000000-0008-0000-0000-000060000000}"/>
            </a:ext>
          </a:extLst>
        </xdr:cNvPr>
        <xdr:cNvSpPr txBox="1"/>
      </xdr:nvSpPr>
      <xdr:spPr>
        <a:xfrm>
          <a:off x="4168988" y="8973566"/>
          <a:ext cx="2425775" cy="3822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cap="all" baseline="0">
              <a:solidFill>
                <a:srgbClr val="002060"/>
              </a:solidFill>
            </a:rPr>
            <a:t>T-Bill Auction </a:t>
          </a:r>
          <a:r>
            <a:rPr lang="en-US" sz="1200" b="1" cap="all" baseline="0">
              <a:solidFill>
                <a:srgbClr val="002060"/>
              </a:solidFill>
              <a:effectLst/>
              <a:latin typeface="+mn-lt"/>
              <a:ea typeface="+mn-ea"/>
              <a:cs typeface="+mn-cs"/>
            </a:rPr>
            <a:t>(LKR Mn)</a:t>
          </a:r>
          <a:r>
            <a:rPr lang="en-US" sz="1200" b="1" cap="all" baseline="0">
              <a:solidFill>
                <a:srgbClr val="002060"/>
              </a:solidFill>
            </a:rPr>
            <a:t> </a:t>
          </a:r>
          <a:endParaRPr lang="en-US" sz="2000" b="1" cap="all" baseline="0">
            <a:solidFill>
              <a:srgbClr val="002060"/>
            </a:solidFill>
          </a:endParaRPr>
        </a:p>
      </xdr:txBody>
    </xdr:sp>
    <xdr:clientData/>
  </xdr:twoCellAnchor>
  <xdr:twoCellAnchor>
    <xdr:from>
      <xdr:col>37</xdr:col>
      <xdr:colOff>598714</xdr:colOff>
      <xdr:row>44</xdr:row>
      <xdr:rowOff>43538</xdr:rowOff>
    </xdr:from>
    <xdr:to>
      <xdr:col>42</xdr:col>
      <xdr:colOff>500743</xdr:colOff>
      <xdr:row>46</xdr:row>
      <xdr:rowOff>54424</xdr:rowOff>
    </xdr:to>
    <xdr:sp macro="" textlink="">
      <xdr:nvSpPr>
        <xdr:cNvPr id="55" name="TextBox 54">
          <a:extLst>
            <a:ext uri="{FF2B5EF4-FFF2-40B4-BE49-F238E27FC236}">
              <a16:creationId xmlns:a16="http://schemas.microsoft.com/office/drawing/2014/main" id="{00000000-0008-0000-0000-000037000000}"/>
            </a:ext>
          </a:extLst>
        </xdr:cNvPr>
        <xdr:cNvSpPr txBox="1"/>
      </xdr:nvSpPr>
      <xdr:spPr>
        <a:xfrm>
          <a:off x="17580428" y="9067795"/>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cap="all" baseline="0">
              <a:solidFill>
                <a:srgbClr val="002060"/>
              </a:solidFill>
            </a:rPr>
            <a:t>maturity table </a:t>
          </a:r>
          <a:r>
            <a:rPr lang="en-US" sz="1200" b="1" cap="all" baseline="0">
              <a:solidFill>
                <a:srgbClr val="002060"/>
              </a:solidFill>
            </a:rPr>
            <a:t>(LKR Mn)</a:t>
          </a:r>
        </a:p>
      </xdr:txBody>
    </xdr:sp>
    <xdr:clientData/>
  </xdr:twoCellAnchor>
  <xdr:twoCellAnchor>
    <xdr:from>
      <xdr:col>17</xdr:col>
      <xdr:colOff>778357</xdr:colOff>
      <xdr:row>52</xdr:row>
      <xdr:rowOff>65031</xdr:rowOff>
    </xdr:from>
    <xdr:to>
      <xdr:col>19</xdr:col>
      <xdr:colOff>40631</xdr:colOff>
      <xdr:row>53</xdr:row>
      <xdr:rowOff>0</xdr:rowOff>
    </xdr:to>
    <xdr:sp macro="" textlink="">
      <xdr:nvSpPr>
        <xdr:cNvPr id="89" name="TextBox 39">
          <a:extLst>
            <a:ext uri="{FF2B5EF4-FFF2-40B4-BE49-F238E27FC236}">
              <a16:creationId xmlns:a16="http://schemas.microsoft.com/office/drawing/2014/main" id="{00000000-0008-0000-0000-000059000000}"/>
            </a:ext>
          </a:extLst>
        </xdr:cNvPr>
        <xdr:cNvSpPr txBox="1"/>
      </xdr:nvSpPr>
      <xdr:spPr>
        <a:xfrm>
          <a:off x="9213697" y="10260591"/>
          <a:ext cx="1921654" cy="315969"/>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300" b="1" baseline="0">
              <a:solidFill>
                <a:schemeClr val="bg1"/>
              </a:solidFill>
              <a:latin typeface="+mn-lt"/>
              <a:ea typeface="+mn-ea"/>
              <a:cs typeface="+mn-cs"/>
            </a:rPr>
            <a:t>91 days</a:t>
          </a:r>
        </a:p>
      </xdr:txBody>
    </xdr:sp>
    <xdr:clientData/>
  </xdr:twoCellAnchor>
  <xdr:twoCellAnchor>
    <xdr:from>
      <xdr:col>18</xdr:col>
      <xdr:colOff>65315</xdr:colOff>
      <xdr:row>45</xdr:row>
      <xdr:rowOff>32656</xdr:rowOff>
    </xdr:from>
    <xdr:to>
      <xdr:col>21</xdr:col>
      <xdr:colOff>21774</xdr:colOff>
      <xdr:row>46</xdr:row>
      <xdr:rowOff>10886</xdr:rowOff>
    </xdr:to>
    <xdr:sp macro="" textlink="">
      <xdr:nvSpPr>
        <xdr:cNvPr id="88" name="Rounded Rectangle 56">
          <a:extLst>
            <a:ext uri="{FF2B5EF4-FFF2-40B4-BE49-F238E27FC236}">
              <a16:creationId xmlns:a16="http://schemas.microsoft.com/office/drawing/2014/main" id="{00000000-0008-0000-0000-000058000000}"/>
            </a:ext>
          </a:extLst>
        </xdr:cNvPr>
        <xdr:cNvSpPr/>
      </xdr:nvSpPr>
      <xdr:spPr>
        <a:xfrm>
          <a:off x="7990115" y="9122227"/>
          <a:ext cx="1589316" cy="283030"/>
        </a:xfrm>
        <a:prstGeom prst="rect">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baseline="0">
              <a:solidFill>
                <a:schemeClr val="lt1"/>
              </a:solidFill>
              <a:effectLst/>
              <a:latin typeface="+mn-lt"/>
              <a:ea typeface="+mn-ea"/>
              <a:cs typeface="+mn-cs"/>
            </a:rPr>
            <a:t>Auction Date                   </a:t>
          </a:r>
          <a:endParaRPr lang="en-GB" sz="1500">
            <a:effectLst/>
          </a:endParaRPr>
        </a:p>
      </xdr:txBody>
    </xdr:sp>
    <xdr:clientData/>
  </xdr:twoCellAnchor>
  <xdr:twoCellAnchor>
    <xdr:from>
      <xdr:col>11</xdr:col>
      <xdr:colOff>2892</xdr:colOff>
      <xdr:row>20</xdr:row>
      <xdr:rowOff>131884</xdr:rowOff>
    </xdr:from>
    <xdr:to>
      <xdr:col>13</xdr:col>
      <xdr:colOff>210736</xdr:colOff>
      <xdr:row>21</xdr:row>
      <xdr:rowOff>254054</xdr:rowOff>
    </xdr:to>
    <xdr:sp macro="" textlink="">
      <xdr:nvSpPr>
        <xdr:cNvPr id="42" name="Rectangle: Rounded Corners 12">
          <a:extLst>
            <a:ext uri="{FF2B5EF4-FFF2-40B4-BE49-F238E27FC236}">
              <a16:creationId xmlns:a16="http://schemas.microsoft.com/office/drawing/2014/main" id="{00000000-0008-0000-0000-00002A000000}"/>
            </a:ext>
          </a:extLst>
        </xdr:cNvPr>
        <xdr:cNvSpPr/>
      </xdr:nvSpPr>
      <xdr:spPr>
        <a:xfrm>
          <a:off x="5937700" y="6037384"/>
          <a:ext cx="1438767" cy="517824"/>
        </a:xfrm>
        <a:prstGeom prst="homePlate">
          <a:avLst/>
        </a:prstGeom>
        <a:solidFill>
          <a:srgbClr val="002060"/>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200" b="1" kern="1200">
              <a:solidFill>
                <a:schemeClr val="bg1"/>
              </a:solidFill>
              <a:latin typeface="+mn-lt"/>
              <a:ea typeface="+mn-ea"/>
              <a:cs typeface="+mn-cs"/>
            </a:rPr>
            <a:t>TOTAL (LKR Mn)</a:t>
          </a:r>
        </a:p>
      </xdr:txBody>
    </xdr:sp>
    <xdr:clientData/>
  </xdr:twoCellAnchor>
  <xdr:twoCellAnchor>
    <xdr:from>
      <xdr:col>10</xdr:col>
      <xdr:colOff>604343</xdr:colOff>
      <xdr:row>19</xdr:row>
      <xdr:rowOff>175057</xdr:rowOff>
    </xdr:from>
    <xdr:to>
      <xdr:col>17</xdr:col>
      <xdr:colOff>457746</xdr:colOff>
      <xdr:row>20</xdr:row>
      <xdr:rowOff>175109</xdr:rowOff>
    </xdr:to>
    <xdr:sp macro="" textlink="">
      <xdr:nvSpPr>
        <xdr:cNvPr id="87" name="TextBox 56">
          <a:extLst>
            <a:ext uri="{FF2B5EF4-FFF2-40B4-BE49-F238E27FC236}">
              <a16:creationId xmlns:a16="http://schemas.microsoft.com/office/drawing/2014/main" id="{00000000-0008-0000-0000-000057000000}"/>
            </a:ext>
          </a:extLst>
        </xdr:cNvPr>
        <xdr:cNvSpPr txBox="1"/>
      </xdr:nvSpPr>
      <xdr:spPr>
        <a:xfrm>
          <a:off x="4368623" y="5356657"/>
          <a:ext cx="4699723" cy="899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cap="all" baseline="0">
              <a:solidFill>
                <a:srgbClr val="002060"/>
              </a:solidFill>
            </a:rPr>
            <a:t>OUTSTANDING STOCK [GSEC]</a:t>
          </a:r>
        </a:p>
      </xdr:txBody>
    </xdr:sp>
    <xdr:clientData/>
  </xdr:twoCellAnchor>
  <xdr:twoCellAnchor>
    <xdr:from>
      <xdr:col>10</xdr:col>
      <xdr:colOff>576946</xdr:colOff>
      <xdr:row>29</xdr:row>
      <xdr:rowOff>148319</xdr:rowOff>
    </xdr:from>
    <xdr:to>
      <xdr:col>15</xdr:col>
      <xdr:colOff>204108</xdr:colOff>
      <xdr:row>31</xdr:row>
      <xdr:rowOff>338100</xdr:rowOff>
    </xdr:to>
    <xdr:sp macro="" textlink="">
      <xdr:nvSpPr>
        <xdr:cNvPr id="59" name="TextBox 58">
          <a:extLst>
            <a:ext uri="{FF2B5EF4-FFF2-40B4-BE49-F238E27FC236}">
              <a16:creationId xmlns:a16="http://schemas.microsoft.com/office/drawing/2014/main" id="{00000000-0008-0000-0000-00003B000000}"/>
            </a:ext>
          </a:extLst>
        </xdr:cNvPr>
        <xdr:cNvSpPr txBox="1"/>
      </xdr:nvSpPr>
      <xdr:spPr>
        <a:xfrm>
          <a:off x="4343403" y="8835119"/>
          <a:ext cx="2718705" cy="973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cap="all" baseline="0">
              <a:solidFill>
                <a:srgbClr val="002060"/>
              </a:solidFill>
            </a:rPr>
            <a:t>FOREIGN HOLDING </a:t>
          </a:r>
          <a:r>
            <a:rPr lang="en-US" sz="1200" b="1" cap="all" baseline="0">
              <a:solidFill>
                <a:srgbClr val="002060"/>
              </a:solidFill>
            </a:rPr>
            <a:t>(LKR Mn)</a:t>
          </a:r>
          <a:endParaRPr lang="en-US" sz="1200" b="1">
            <a:solidFill>
              <a:srgbClr val="002060"/>
            </a:solidFill>
          </a:endParaRPr>
        </a:p>
      </xdr:txBody>
    </xdr:sp>
    <xdr:clientData/>
  </xdr:twoCellAnchor>
  <xdr:twoCellAnchor>
    <xdr:from>
      <xdr:col>37</xdr:col>
      <xdr:colOff>664028</xdr:colOff>
      <xdr:row>47</xdr:row>
      <xdr:rowOff>0</xdr:rowOff>
    </xdr:from>
    <xdr:to>
      <xdr:col>40</xdr:col>
      <xdr:colOff>315684</xdr:colOff>
      <xdr:row>49</xdr:row>
      <xdr:rowOff>0</xdr:rowOff>
    </xdr:to>
    <xdr:sp macro="" textlink="">
      <xdr:nvSpPr>
        <xdr:cNvPr id="62" name="Rounded Rectangle 56">
          <a:extLst>
            <a:ext uri="{FF2B5EF4-FFF2-40B4-BE49-F238E27FC236}">
              <a16:creationId xmlns:a16="http://schemas.microsoft.com/office/drawing/2014/main" id="{00000000-0008-0000-0000-00003E000000}"/>
            </a:ext>
          </a:extLst>
        </xdr:cNvPr>
        <xdr:cNvSpPr/>
      </xdr:nvSpPr>
      <xdr:spPr>
        <a:xfrm>
          <a:off x="17645742" y="9470571"/>
          <a:ext cx="1262742" cy="424543"/>
        </a:xfrm>
        <a:prstGeom prst="rect">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baseline="0">
              <a:solidFill>
                <a:schemeClr val="lt1"/>
              </a:solidFill>
              <a:effectLst/>
              <a:latin typeface="+mn-lt"/>
              <a:ea typeface="+mn-ea"/>
              <a:cs typeface="+mn-cs"/>
            </a:rPr>
            <a:t>Week ending </a:t>
          </a:r>
          <a:endParaRPr lang="en-GB" sz="1500">
            <a:effectLst/>
          </a:endParaRPr>
        </a:p>
      </xdr:txBody>
    </xdr:sp>
    <xdr:clientData/>
  </xdr:twoCellAnchor>
  <xdr:twoCellAnchor editAs="oneCell">
    <xdr:from>
      <xdr:col>17</xdr:col>
      <xdr:colOff>940989</xdr:colOff>
      <xdr:row>11</xdr:row>
      <xdr:rowOff>61251</xdr:rowOff>
    </xdr:from>
    <xdr:to>
      <xdr:col>17</xdr:col>
      <xdr:colOff>1348154</xdr:colOff>
      <xdr:row>11</xdr:row>
      <xdr:rowOff>439716</xdr:rowOff>
    </xdr:to>
    <xdr:pic>
      <xdr:nvPicPr>
        <xdr:cNvPr id="23" name="Graphic 22" descr="Coins with solid fill">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468312" y="1925220"/>
          <a:ext cx="407165" cy="378465"/>
        </a:xfrm>
        <a:prstGeom prst="rect">
          <a:avLst/>
        </a:prstGeom>
      </xdr:spPr>
    </xdr:pic>
    <xdr:clientData/>
  </xdr:twoCellAnchor>
  <xdr:twoCellAnchor editAs="oneCell">
    <xdr:from>
      <xdr:col>17</xdr:col>
      <xdr:colOff>939816</xdr:colOff>
      <xdr:row>12</xdr:row>
      <xdr:rowOff>3698</xdr:rowOff>
    </xdr:from>
    <xdr:to>
      <xdr:col>17</xdr:col>
      <xdr:colOff>1354015</xdr:colOff>
      <xdr:row>12</xdr:row>
      <xdr:rowOff>421506</xdr:rowOff>
    </xdr:to>
    <xdr:pic>
      <xdr:nvPicPr>
        <xdr:cNvPr id="26" name="Graphic 25" descr="Bank with solid fill">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1467139" y="2319006"/>
          <a:ext cx="414199" cy="417808"/>
        </a:xfrm>
        <a:prstGeom prst="rect">
          <a:avLst/>
        </a:prstGeom>
      </xdr:spPr>
    </xdr:pic>
    <xdr:clientData/>
  </xdr:twoCellAnchor>
  <xdr:twoCellAnchor editAs="oneCell">
    <xdr:from>
      <xdr:col>17</xdr:col>
      <xdr:colOff>968847</xdr:colOff>
      <xdr:row>13</xdr:row>
      <xdr:rowOff>15934</xdr:rowOff>
    </xdr:from>
    <xdr:to>
      <xdr:col>17</xdr:col>
      <xdr:colOff>1336431</xdr:colOff>
      <xdr:row>13</xdr:row>
      <xdr:rowOff>405506</xdr:rowOff>
    </xdr:to>
    <xdr:pic>
      <xdr:nvPicPr>
        <xdr:cNvPr id="37" name="Graphic 36" descr="Money with solid fill">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1496170" y="2782580"/>
          <a:ext cx="367584" cy="389572"/>
        </a:xfrm>
        <a:prstGeom prst="rect">
          <a:avLst/>
        </a:prstGeom>
      </xdr:spPr>
    </xdr:pic>
    <xdr:clientData/>
  </xdr:twoCellAnchor>
  <xdr:twoCellAnchor editAs="oneCell">
    <xdr:from>
      <xdr:col>17</xdr:col>
      <xdr:colOff>943373</xdr:colOff>
      <xdr:row>14</xdr:row>
      <xdr:rowOff>74412</xdr:rowOff>
    </xdr:from>
    <xdr:to>
      <xdr:col>17</xdr:col>
      <xdr:colOff>1377462</xdr:colOff>
      <xdr:row>14</xdr:row>
      <xdr:rowOff>472209</xdr:rowOff>
    </xdr:to>
    <xdr:pic>
      <xdr:nvPicPr>
        <xdr:cNvPr id="64" name="Graphic 63" descr="Bar graph with upward trend with solid fill">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1470696" y="3292397"/>
          <a:ext cx="434089" cy="391935"/>
        </a:xfrm>
        <a:prstGeom prst="rect">
          <a:avLst/>
        </a:prstGeom>
      </xdr:spPr>
    </xdr:pic>
    <xdr:clientData/>
  </xdr:twoCellAnchor>
  <xdr:twoCellAnchor>
    <xdr:from>
      <xdr:col>19</xdr:col>
      <xdr:colOff>169544</xdr:colOff>
      <xdr:row>9</xdr:row>
      <xdr:rowOff>15239</xdr:rowOff>
    </xdr:from>
    <xdr:to>
      <xdr:col>22</xdr:col>
      <xdr:colOff>248195</xdr:colOff>
      <xdr:row>10</xdr:row>
      <xdr:rowOff>91440</xdr:rowOff>
    </xdr:to>
    <xdr:sp macro="" textlink="">
      <xdr:nvSpPr>
        <xdr:cNvPr id="82" name="TextBox 81">
          <a:extLst>
            <a:ext uri="{FF2B5EF4-FFF2-40B4-BE49-F238E27FC236}">
              <a16:creationId xmlns:a16="http://schemas.microsoft.com/office/drawing/2014/main" id="{00000000-0008-0000-0000-000052000000}"/>
            </a:ext>
          </a:extLst>
        </xdr:cNvPr>
        <xdr:cNvSpPr txBox="1"/>
      </xdr:nvSpPr>
      <xdr:spPr>
        <a:xfrm>
          <a:off x="10837544" y="1554479"/>
          <a:ext cx="1282611" cy="259081"/>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baseline="0">
              <a:solidFill>
                <a:schemeClr val="bg1"/>
              </a:solidFill>
              <a:latin typeface="+mn-lt"/>
              <a:ea typeface="+mn-ea"/>
              <a:cs typeface="+mn-cs"/>
            </a:rPr>
            <a:t>LKR</a:t>
          </a:r>
        </a:p>
      </xdr:txBody>
    </xdr:sp>
    <xdr:clientData/>
  </xdr:twoCellAnchor>
  <xdr:twoCellAnchor>
    <xdr:from>
      <xdr:col>32</xdr:col>
      <xdr:colOff>61233</xdr:colOff>
      <xdr:row>19</xdr:row>
      <xdr:rowOff>203038</xdr:rowOff>
    </xdr:from>
    <xdr:to>
      <xdr:col>34</xdr:col>
      <xdr:colOff>977347</xdr:colOff>
      <xdr:row>19</xdr:row>
      <xdr:rowOff>695740</xdr:rowOff>
    </xdr:to>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20241533" y="5587838"/>
          <a:ext cx="2287714" cy="492702"/>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baseline="0">
              <a:solidFill>
                <a:schemeClr val="bg1"/>
              </a:solidFill>
              <a:latin typeface="+mn-lt"/>
              <a:ea typeface="+mn-ea"/>
              <a:cs typeface="+mn-cs"/>
            </a:rPr>
            <a:t>Tenure</a:t>
          </a:r>
        </a:p>
      </xdr:txBody>
    </xdr:sp>
    <xdr:clientData/>
  </xdr:twoCellAnchor>
  <xdr:twoCellAnchor>
    <xdr:from>
      <xdr:col>35</xdr:col>
      <xdr:colOff>42933</xdr:colOff>
      <xdr:row>19</xdr:row>
      <xdr:rowOff>188072</xdr:rowOff>
    </xdr:from>
    <xdr:to>
      <xdr:col>38</xdr:col>
      <xdr:colOff>45720</xdr:colOff>
      <xdr:row>19</xdr:row>
      <xdr:rowOff>685800</xdr:rowOff>
    </xdr:to>
    <xdr:sp macro="" textlink="">
      <xdr:nvSpPr>
        <xdr:cNvPr id="77" name="TextBox 76">
          <a:extLst>
            <a:ext uri="{FF2B5EF4-FFF2-40B4-BE49-F238E27FC236}">
              <a16:creationId xmlns:a16="http://schemas.microsoft.com/office/drawing/2014/main" id="{00000000-0008-0000-0000-00004D000000}"/>
            </a:ext>
          </a:extLst>
        </xdr:cNvPr>
        <xdr:cNvSpPr txBox="1"/>
      </xdr:nvSpPr>
      <xdr:spPr>
        <a:xfrm>
          <a:off x="22648933" y="5572872"/>
          <a:ext cx="1844287" cy="497728"/>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n-US" sz="1400" b="1" baseline="0">
              <a:solidFill>
                <a:schemeClr val="bg1"/>
              </a:solidFill>
              <a:latin typeface="+mn-lt"/>
              <a:ea typeface="+mn-ea"/>
              <a:cs typeface="+mn-cs"/>
            </a:rPr>
            <a:t>       Bid           Offer</a:t>
          </a:r>
        </a:p>
      </xdr:txBody>
    </xdr:sp>
    <xdr:clientData/>
  </xdr:twoCellAnchor>
  <xdr:twoCellAnchor>
    <xdr:from>
      <xdr:col>38</xdr:col>
      <xdr:colOff>118061</xdr:colOff>
      <xdr:row>19</xdr:row>
      <xdr:rowOff>192152</xdr:rowOff>
    </xdr:from>
    <xdr:to>
      <xdr:col>41</xdr:col>
      <xdr:colOff>6520</xdr:colOff>
      <xdr:row>19</xdr:row>
      <xdr:rowOff>670560</xdr:rowOff>
    </xdr:to>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24565561" y="5576952"/>
          <a:ext cx="1818859" cy="478408"/>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n-US" sz="1400" b="1" baseline="0">
              <a:solidFill>
                <a:schemeClr val="bg1"/>
              </a:solidFill>
              <a:latin typeface="+mn-lt"/>
              <a:ea typeface="+mn-ea"/>
              <a:cs typeface="+mn-cs"/>
            </a:rPr>
            <a:t> Today    Last Week</a:t>
          </a:r>
        </a:p>
      </xdr:txBody>
    </xdr:sp>
    <xdr:clientData/>
  </xdr:twoCellAnchor>
  <xdr:twoCellAnchor>
    <xdr:from>
      <xdr:col>11</xdr:col>
      <xdr:colOff>167640</xdr:colOff>
      <xdr:row>21</xdr:row>
      <xdr:rowOff>45721</xdr:rowOff>
    </xdr:from>
    <xdr:to>
      <xdr:col>18</xdr:col>
      <xdr:colOff>45720</xdr:colOff>
      <xdr:row>28</xdr:row>
      <xdr:rowOff>259080</xdr:rowOff>
    </xdr:to>
    <xdr:graphicFrame macro="">
      <xdr:nvGraphicFramePr>
        <xdr:cNvPr id="98" name="Chart 26">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87922</xdr:colOff>
      <xdr:row>20</xdr:row>
      <xdr:rowOff>130628</xdr:rowOff>
    </xdr:from>
    <xdr:to>
      <xdr:col>15</xdr:col>
      <xdr:colOff>87922</xdr:colOff>
      <xdr:row>22</xdr:row>
      <xdr:rowOff>21771</xdr:rowOff>
    </xdr:to>
    <xdr:cxnSp macro="">
      <xdr:nvCxnSpPr>
        <xdr:cNvPr id="38" name="Straight Connector 37">
          <a:extLst>
            <a:ext uri="{FF2B5EF4-FFF2-40B4-BE49-F238E27FC236}">
              <a16:creationId xmlns:a16="http://schemas.microsoft.com/office/drawing/2014/main" id="{00000000-0008-0000-0000-000026000000}"/>
            </a:ext>
          </a:extLst>
        </xdr:cNvPr>
        <xdr:cNvCxnSpPr/>
      </xdr:nvCxnSpPr>
      <xdr:spPr>
        <a:xfrm>
          <a:off x="6916614" y="5464628"/>
          <a:ext cx="0" cy="653143"/>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631372</xdr:colOff>
      <xdr:row>47</xdr:row>
      <xdr:rowOff>0</xdr:rowOff>
    </xdr:from>
    <xdr:to>
      <xdr:col>43</xdr:col>
      <xdr:colOff>1</xdr:colOff>
      <xdr:row>49</xdr:row>
      <xdr:rowOff>10885</xdr:rowOff>
    </xdr:to>
    <xdr:sp macro="" textlink="">
      <xdr:nvSpPr>
        <xdr:cNvPr id="35" name="Flowchart: Alternate Process 101">
          <a:extLst>
            <a:ext uri="{FF2B5EF4-FFF2-40B4-BE49-F238E27FC236}">
              <a16:creationId xmlns:a16="http://schemas.microsoft.com/office/drawing/2014/main" id="{00000000-0008-0000-0000-000023000000}"/>
            </a:ext>
          </a:extLst>
        </xdr:cNvPr>
        <xdr:cNvSpPr/>
      </xdr:nvSpPr>
      <xdr:spPr>
        <a:xfrm>
          <a:off x="17613086" y="9470571"/>
          <a:ext cx="2906486" cy="435428"/>
        </a:xfrm>
        <a:prstGeom prst="flowChartAlternateProcess">
          <a:avLst/>
        </a:prstGeom>
        <a:noFill/>
        <a:ln w="571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113631</xdr:colOff>
      <xdr:row>29</xdr:row>
      <xdr:rowOff>152400</xdr:rowOff>
    </xdr:from>
    <xdr:to>
      <xdr:col>16</xdr:col>
      <xdr:colOff>265701</xdr:colOff>
      <xdr:row>30</xdr:row>
      <xdr:rowOff>157281</xdr:rowOff>
    </xdr:to>
    <xdr:sp macro="" textlink="">
      <xdr:nvSpPr>
        <xdr:cNvPr id="7" name="TextBox 102">
          <a:extLst>
            <a:ext uri="{FF2B5EF4-FFF2-40B4-BE49-F238E27FC236}">
              <a16:creationId xmlns:a16="http://schemas.microsoft.com/office/drawing/2014/main" id="{00000000-0008-0000-0000-000007000000}"/>
            </a:ext>
          </a:extLst>
        </xdr:cNvPr>
        <xdr:cNvSpPr txBox="1"/>
      </xdr:nvSpPr>
      <xdr:spPr>
        <a:xfrm>
          <a:off x="8730093" y="9618785"/>
          <a:ext cx="1016646" cy="400534"/>
        </a:xfrm>
        <a:prstGeom prst="round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en-US" sz="1400" b="1" baseline="0">
              <a:solidFill>
                <a:sysClr val="windowText" lastClr="000000"/>
              </a:solidFill>
              <a:latin typeface="+mn-lt"/>
              <a:ea typeface="+mn-ea"/>
              <a:cs typeface="+mn-cs"/>
            </a:rPr>
            <a:t>WoW</a:t>
          </a:r>
        </a:p>
      </xdr:txBody>
    </xdr:sp>
    <xdr:clientData/>
  </xdr:twoCellAnchor>
  <xdr:twoCellAnchor>
    <xdr:from>
      <xdr:col>2</xdr:col>
      <xdr:colOff>248478</xdr:colOff>
      <xdr:row>3</xdr:row>
      <xdr:rowOff>16565</xdr:rowOff>
    </xdr:from>
    <xdr:to>
      <xdr:col>10</xdr:col>
      <xdr:colOff>182880</xdr:colOff>
      <xdr:row>26</xdr:row>
      <xdr:rowOff>350519</xdr:rowOff>
    </xdr:to>
    <xdr:sp macro="" textlink="">
      <xdr:nvSpPr>
        <xdr:cNvPr id="19" name="Rectangle: Rounded Corners 1">
          <a:extLst>
            <a:ext uri="{FF2B5EF4-FFF2-40B4-BE49-F238E27FC236}">
              <a16:creationId xmlns:a16="http://schemas.microsoft.com/office/drawing/2014/main" id="{00000000-0008-0000-0000-00000C000000}"/>
            </a:ext>
          </a:extLst>
        </xdr:cNvPr>
        <xdr:cNvSpPr/>
      </xdr:nvSpPr>
      <xdr:spPr>
        <a:xfrm>
          <a:off x="993913" y="629478"/>
          <a:ext cx="5135880" cy="8599998"/>
        </a:xfrm>
        <a:custGeom>
          <a:avLst/>
          <a:gdLst>
            <a:gd name="connsiteX0" fmla="*/ 0 w 4754880"/>
            <a:gd name="connsiteY0" fmla="*/ 792496 h 11860481"/>
            <a:gd name="connsiteX1" fmla="*/ 792496 w 4754880"/>
            <a:gd name="connsiteY1" fmla="*/ 0 h 11860481"/>
            <a:gd name="connsiteX2" fmla="*/ 3962384 w 4754880"/>
            <a:gd name="connsiteY2" fmla="*/ 0 h 11860481"/>
            <a:gd name="connsiteX3" fmla="*/ 4754880 w 4754880"/>
            <a:gd name="connsiteY3" fmla="*/ 792496 h 11860481"/>
            <a:gd name="connsiteX4" fmla="*/ 4754880 w 4754880"/>
            <a:gd name="connsiteY4" fmla="*/ 11067985 h 11860481"/>
            <a:gd name="connsiteX5" fmla="*/ 3962384 w 4754880"/>
            <a:gd name="connsiteY5" fmla="*/ 11860481 h 11860481"/>
            <a:gd name="connsiteX6" fmla="*/ 792496 w 4754880"/>
            <a:gd name="connsiteY6" fmla="*/ 11860481 h 11860481"/>
            <a:gd name="connsiteX7" fmla="*/ 0 w 4754880"/>
            <a:gd name="connsiteY7" fmla="*/ 11067985 h 11860481"/>
            <a:gd name="connsiteX8" fmla="*/ 0 w 4754880"/>
            <a:gd name="connsiteY8" fmla="*/ 792496 h 11860481"/>
            <a:gd name="connsiteX0" fmla="*/ 0 w 4765281"/>
            <a:gd name="connsiteY0" fmla="*/ 792496 h 11860481"/>
            <a:gd name="connsiteX1" fmla="*/ 792496 w 4765281"/>
            <a:gd name="connsiteY1" fmla="*/ 0 h 11860481"/>
            <a:gd name="connsiteX2" fmla="*/ 3962384 w 4765281"/>
            <a:gd name="connsiteY2" fmla="*/ 0 h 11860481"/>
            <a:gd name="connsiteX3" fmla="*/ 4754880 w 4765281"/>
            <a:gd name="connsiteY3" fmla="*/ 792496 h 11860481"/>
            <a:gd name="connsiteX4" fmla="*/ 4754880 w 4765281"/>
            <a:gd name="connsiteY4" fmla="*/ 11067985 h 11860481"/>
            <a:gd name="connsiteX5" fmla="*/ 4419584 w 4765281"/>
            <a:gd name="connsiteY5" fmla="*/ 11846627 h 11860481"/>
            <a:gd name="connsiteX6" fmla="*/ 792496 w 4765281"/>
            <a:gd name="connsiteY6" fmla="*/ 11860481 h 11860481"/>
            <a:gd name="connsiteX7" fmla="*/ 0 w 4765281"/>
            <a:gd name="connsiteY7" fmla="*/ 11067985 h 11860481"/>
            <a:gd name="connsiteX8" fmla="*/ 0 w 4765281"/>
            <a:gd name="connsiteY8" fmla="*/ 792496 h 11860481"/>
            <a:gd name="connsiteX0" fmla="*/ 126 w 4765407"/>
            <a:gd name="connsiteY0" fmla="*/ 792496 h 11860481"/>
            <a:gd name="connsiteX1" fmla="*/ 792622 w 4765407"/>
            <a:gd name="connsiteY1" fmla="*/ 0 h 11860481"/>
            <a:gd name="connsiteX2" fmla="*/ 3962510 w 4765407"/>
            <a:gd name="connsiteY2" fmla="*/ 0 h 11860481"/>
            <a:gd name="connsiteX3" fmla="*/ 4755006 w 4765407"/>
            <a:gd name="connsiteY3" fmla="*/ 792496 h 11860481"/>
            <a:gd name="connsiteX4" fmla="*/ 4755006 w 4765407"/>
            <a:gd name="connsiteY4" fmla="*/ 11067985 h 11860481"/>
            <a:gd name="connsiteX5" fmla="*/ 4419710 w 4765407"/>
            <a:gd name="connsiteY5" fmla="*/ 11846627 h 11860481"/>
            <a:gd name="connsiteX6" fmla="*/ 418550 w 4765407"/>
            <a:gd name="connsiteY6" fmla="*/ 11860481 h 11860481"/>
            <a:gd name="connsiteX7" fmla="*/ 126 w 4765407"/>
            <a:gd name="connsiteY7" fmla="*/ 11067985 h 11860481"/>
            <a:gd name="connsiteX8" fmla="*/ 126 w 4765407"/>
            <a:gd name="connsiteY8" fmla="*/ 792496 h 11860481"/>
            <a:gd name="connsiteX0" fmla="*/ 126 w 4765407"/>
            <a:gd name="connsiteY0" fmla="*/ 834059 h 11902044"/>
            <a:gd name="connsiteX1" fmla="*/ 792622 w 4765407"/>
            <a:gd name="connsiteY1" fmla="*/ 41563 h 11902044"/>
            <a:gd name="connsiteX2" fmla="*/ 4336582 w 4765407"/>
            <a:gd name="connsiteY2" fmla="*/ 0 h 11902044"/>
            <a:gd name="connsiteX3" fmla="*/ 4755006 w 4765407"/>
            <a:gd name="connsiteY3" fmla="*/ 834059 h 11902044"/>
            <a:gd name="connsiteX4" fmla="*/ 4755006 w 4765407"/>
            <a:gd name="connsiteY4" fmla="*/ 11109548 h 11902044"/>
            <a:gd name="connsiteX5" fmla="*/ 4419710 w 4765407"/>
            <a:gd name="connsiteY5" fmla="*/ 11888190 h 11902044"/>
            <a:gd name="connsiteX6" fmla="*/ 418550 w 4765407"/>
            <a:gd name="connsiteY6" fmla="*/ 11902044 h 11902044"/>
            <a:gd name="connsiteX7" fmla="*/ 126 w 4765407"/>
            <a:gd name="connsiteY7" fmla="*/ 11109548 h 11902044"/>
            <a:gd name="connsiteX8" fmla="*/ 126 w 4765407"/>
            <a:gd name="connsiteY8" fmla="*/ 834059 h 11902044"/>
            <a:gd name="connsiteX0" fmla="*/ 126 w 4765407"/>
            <a:gd name="connsiteY0" fmla="*/ 834059 h 11902044"/>
            <a:gd name="connsiteX1" fmla="*/ 418549 w 4765407"/>
            <a:gd name="connsiteY1" fmla="*/ 69272 h 11902044"/>
            <a:gd name="connsiteX2" fmla="*/ 4336582 w 4765407"/>
            <a:gd name="connsiteY2" fmla="*/ 0 h 11902044"/>
            <a:gd name="connsiteX3" fmla="*/ 4755006 w 4765407"/>
            <a:gd name="connsiteY3" fmla="*/ 834059 h 11902044"/>
            <a:gd name="connsiteX4" fmla="*/ 4755006 w 4765407"/>
            <a:gd name="connsiteY4" fmla="*/ 11109548 h 11902044"/>
            <a:gd name="connsiteX5" fmla="*/ 4419710 w 4765407"/>
            <a:gd name="connsiteY5" fmla="*/ 11888190 h 11902044"/>
            <a:gd name="connsiteX6" fmla="*/ 418550 w 4765407"/>
            <a:gd name="connsiteY6" fmla="*/ 11902044 h 11902044"/>
            <a:gd name="connsiteX7" fmla="*/ 126 w 4765407"/>
            <a:gd name="connsiteY7" fmla="*/ 11109548 h 11902044"/>
            <a:gd name="connsiteX8" fmla="*/ 126 w 4765407"/>
            <a:gd name="connsiteY8" fmla="*/ 834059 h 11902044"/>
            <a:gd name="connsiteX0" fmla="*/ 126 w 4765407"/>
            <a:gd name="connsiteY0" fmla="*/ 834059 h 11902044"/>
            <a:gd name="connsiteX1" fmla="*/ 432404 w 4765407"/>
            <a:gd name="connsiteY1" fmla="*/ 13854 h 11902044"/>
            <a:gd name="connsiteX2" fmla="*/ 4336582 w 4765407"/>
            <a:gd name="connsiteY2" fmla="*/ 0 h 11902044"/>
            <a:gd name="connsiteX3" fmla="*/ 4755006 w 4765407"/>
            <a:gd name="connsiteY3" fmla="*/ 834059 h 11902044"/>
            <a:gd name="connsiteX4" fmla="*/ 4755006 w 4765407"/>
            <a:gd name="connsiteY4" fmla="*/ 11109548 h 11902044"/>
            <a:gd name="connsiteX5" fmla="*/ 4419710 w 4765407"/>
            <a:gd name="connsiteY5" fmla="*/ 11888190 h 11902044"/>
            <a:gd name="connsiteX6" fmla="*/ 418550 w 4765407"/>
            <a:gd name="connsiteY6" fmla="*/ 11902044 h 11902044"/>
            <a:gd name="connsiteX7" fmla="*/ 126 w 4765407"/>
            <a:gd name="connsiteY7" fmla="*/ 11109548 h 11902044"/>
            <a:gd name="connsiteX8" fmla="*/ 126 w 4765407"/>
            <a:gd name="connsiteY8" fmla="*/ 834059 h 11902044"/>
            <a:gd name="connsiteX0" fmla="*/ 126 w 4765407"/>
            <a:gd name="connsiteY0" fmla="*/ 875623 h 11943608"/>
            <a:gd name="connsiteX1" fmla="*/ 446259 w 4765407"/>
            <a:gd name="connsiteY1" fmla="*/ 0 h 11943608"/>
            <a:gd name="connsiteX2" fmla="*/ 4336582 w 4765407"/>
            <a:gd name="connsiteY2" fmla="*/ 41564 h 11943608"/>
            <a:gd name="connsiteX3" fmla="*/ 4755006 w 4765407"/>
            <a:gd name="connsiteY3" fmla="*/ 875623 h 11943608"/>
            <a:gd name="connsiteX4" fmla="*/ 4755006 w 4765407"/>
            <a:gd name="connsiteY4" fmla="*/ 11151112 h 11943608"/>
            <a:gd name="connsiteX5" fmla="*/ 4419710 w 4765407"/>
            <a:gd name="connsiteY5" fmla="*/ 11929754 h 11943608"/>
            <a:gd name="connsiteX6" fmla="*/ 418550 w 4765407"/>
            <a:gd name="connsiteY6" fmla="*/ 11943608 h 11943608"/>
            <a:gd name="connsiteX7" fmla="*/ 126 w 4765407"/>
            <a:gd name="connsiteY7" fmla="*/ 11151112 h 11943608"/>
            <a:gd name="connsiteX8" fmla="*/ 126 w 4765407"/>
            <a:gd name="connsiteY8" fmla="*/ 875623 h 11943608"/>
            <a:gd name="connsiteX0" fmla="*/ 126 w 4765407"/>
            <a:gd name="connsiteY0" fmla="*/ 917186 h 11985171"/>
            <a:gd name="connsiteX1" fmla="*/ 446259 w 4765407"/>
            <a:gd name="connsiteY1" fmla="*/ 41563 h 11985171"/>
            <a:gd name="connsiteX2" fmla="*/ 4322727 w 4765407"/>
            <a:gd name="connsiteY2" fmla="*/ 0 h 11985171"/>
            <a:gd name="connsiteX3" fmla="*/ 4755006 w 4765407"/>
            <a:gd name="connsiteY3" fmla="*/ 917186 h 11985171"/>
            <a:gd name="connsiteX4" fmla="*/ 4755006 w 4765407"/>
            <a:gd name="connsiteY4" fmla="*/ 11192675 h 11985171"/>
            <a:gd name="connsiteX5" fmla="*/ 4419710 w 4765407"/>
            <a:gd name="connsiteY5" fmla="*/ 11971317 h 11985171"/>
            <a:gd name="connsiteX6" fmla="*/ 418550 w 4765407"/>
            <a:gd name="connsiteY6" fmla="*/ 11985171 h 11985171"/>
            <a:gd name="connsiteX7" fmla="*/ 126 w 4765407"/>
            <a:gd name="connsiteY7" fmla="*/ 11192675 h 11985171"/>
            <a:gd name="connsiteX8" fmla="*/ 126 w 4765407"/>
            <a:gd name="connsiteY8" fmla="*/ 917186 h 11985171"/>
            <a:gd name="connsiteX0" fmla="*/ 126 w 4765407"/>
            <a:gd name="connsiteY0" fmla="*/ 917186 h 11985171"/>
            <a:gd name="connsiteX1" fmla="*/ 473968 w 4765407"/>
            <a:gd name="connsiteY1" fmla="*/ 13854 h 11985171"/>
            <a:gd name="connsiteX2" fmla="*/ 4322727 w 4765407"/>
            <a:gd name="connsiteY2" fmla="*/ 0 h 11985171"/>
            <a:gd name="connsiteX3" fmla="*/ 4755006 w 4765407"/>
            <a:gd name="connsiteY3" fmla="*/ 917186 h 11985171"/>
            <a:gd name="connsiteX4" fmla="*/ 4755006 w 4765407"/>
            <a:gd name="connsiteY4" fmla="*/ 11192675 h 11985171"/>
            <a:gd name="connsiteX5" fmla="*/ 4419710 w 4765407"/>
            <a:gd name="connsiteY5" fmla="*/ 11971317 h 11985171"/>
            <a:gd name="connsiteX6" fmla="*/ 418550 w 4765407"/>
            <a:gd name="connsiteY6" fmla="*/ 11985171 h 11985171"/>
            <a:gd name="connsiteX7" fmla="*/ 126 w 4765407"/>
            <a:gd name="connsiteY7" fmla="*/ 11192675 h 11985171"/>
            <a:gd name="connsiteX8" fmla="*/ 126 w 4765407"/>
            <a:gd name="connsiteY8" fmla="*/ 917186 h 11985171"/>
            <a:gd name="connsiteX0" fmla="*/ 126 w 4761693"/>
            <a:gd name="connsiteY0" fmla="*/ 917186 h 11985171"/>
            <a:gd name="connsiteX1" fmla="*/ 473968 w 4761693"/>
            <a:gd name="connsiteY1" fmla="*/ 13854 h 11985171"/>
            <a:gd name="connsiteX2" fmla="*/ 4322727 w 4761693"/>
            <a:gd name="connsiteY2" fmla="*/ 0 h 11985171"/>
            <a:gd name="connsiteX3" fmla="*/ 4755006 w 4761693"/>
            <a:gd name="connsiteY3" fmla="*/ 917186 h 11985171"/>
            <a:gd name="connsiteX4" fmla="*/ 4755006 w 4761693"/>
            <a:gd name="connsiteY4" fmla="*/ 11192675 h 11985171"/>
            <a:gd name="connsiteX5" fmla="*/ 4402508 w 4761693"/>
            <a:gd name="connsiteY5" fmla="*/ 11971319 h 11985171"/>
            <a:gd name="connsiteX6" fmla="*/ 418550 w 4761693"/>
            <a:gd name="connsiteY6" fmla="*/ 11985171 h 11985171"/>
            <a:gd name="connsiteX7" fmla="*/ 126 w 4761693"/>
            <a:gd name="connsiteY7" fmla="*/ 11192675 h 11985171"/>
            <a:gd name="connsiteX8" fmla="*/ 126 w 4761693"/>
            <a:gd name="connsiteY8" fmla="*/ 917186 h 11985171"/>
            <a:gd name="connsiteX0" fmla="*/ 126 w 4755600"/>
            <a:gd name="connsiteY0" fmla="*/ 917186 h 11985171"/>
            <a:gd name="connsiteX1" fmla="*/ 473968 w 4755600"/>
            <a:gd name="connsiteY1" fmla="*/ 13854 h 11985171"/>
            <a:gd name="connsiteX2" fmla="*/ 4322727 w 4755600"/>
            <a:gd name="connsiteY2" fmla="*/ 0 h 11985171"/>
            <a:gd name="connsiteX3" fmla="*/ 4755006 w 4755600"/>
            <a:gd name="connsiteY3" fmla="*/ 917186 h 11985171"/>
            <a:gd name="connsiteX4" fmla="*/ 4755006 w 4755600"/>
            <a:gd name="connsiteY4" fmla="*/ 11192675 h 11985171"/>
            <a:gd name="connsiteX5" fmla="*/ 4350903 w 4755600"/>
            <a:gd name="connsiteY5" fmla="*/ 11971319 h 11985171"/>
            <a:gd name="connsiteX6" fmla="*/ 418550 w 4755600"/>
            <a:gd name="connsiteY6" fmla="*/ 11985171 h 11985171"/>
            <a:gd name="connsiteX7" fmla="*/ 126 w 4755600"/>
            <a:gd name="connsiteY7" fmla="*/ 11192675 h 11985171"/>
            <a:gd name="connsiteX8" fmla="*/ 126 w 4755600"/>
            <a:gd name="connsiteY8" fmla="*/ 917186 h 119851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755600" h="11985171">
              <a:moveTo>
                <a:pt x="126" y="917186"/>
              </a:moveTo>
              <a:cubicBezTo>
                <a:pt x="126" y="479503"/>
                <a:pt x="36285" y="13854"/>
                <a:pt x="473968" y="13854"/>
              </a:cubicBezTo>
              <a:lnTo>
                <a:pt x="4322727" y="0"/>
              </a:lnTo>
              <a:cubicBezTo>
                <a:pt x="4760410" y="0"/>
                <a:pt x="4755006" y="479503"/>
                <a:pt x="4755006" y="917186"/>
              </a:cubicBezTo>
              <a:lnTo>
                <a:pt x="4755006" y="11192675"/>
              </a:lnTo>
              <a:cubicBezTo>
                <a:pt x="4755006" y="11630358"/>
                <a:pt x="4788586" y="11971319"/>
                <a:pt x="4350903" y="11971319"/>
              </a:cubicBezTo>
              <a:lnTo>
                <a:pt x="418550" y="11985171"/>
              </a:lnTo>
              <a:cubicBezTo>
                <a:pt x="-19133" y="11985171"/>
                <a:pt x="126" y="11630358"/>
                <a:pt x="126" y="11192675"/>
              </a:cubicBezTo>
              <a:lnTo>
                <a:pt x="126" y="917186"/>
              </a:lnTo>
              <a:close/>
            </a:path>
          </a:pathLst>
        </a:custGeom>
        <a:noFill/>
        <a:ln w="1016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206830</xdr:colOff>
      <xdr:row>45</xdr:row>
      <xdr:rowOff>21771</xdr:rowOff>
    </xdr:from>
    <xdr:to>
      <xdr:col>32</xdr:col>
      <xdr:colOff>0</xdr:colOff>
      <xdr:row>47</xdr:row>
      <xdr:rowOff>21771</xdr:rowOff>
    </xdr:to>
    <xdr:sp macro="" textlink="">
      <xdr:nvSpPr>
        <xdr:cNvPr id="45" name="TextBox 55">
          <a:extLst>
            <a:ext uri="{FF2B5EF4-FFF2-40B4-BE49-F238E27FC236}">
              <a16:creationId xmlns:a16="http://schemas.microsoft.com/office/drawing/2014/main" id="{00000000-0008-0000-0000-00002D000000}"/>
            </a:ext>
          </a:extLst>
        </xdr:cNvPr>
        <xdr:cNvSpPr txBox="1"/>
      </xdr:nvSpPr>
      <xdr:spPr>
        <a:xfrm>
          <a:off x="12517171" y="8983930"/>
          <a:ext cx="2737261" cy="37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cap="all" baseline="0">
              <a:solidFill>
                <a:srgbClr val="002060"/>
              </a:solidFill>
            </a:rPr>
            <a:t>T-Bond Auction </a:t>
          </a:r>
          <a:r>
            <a:rPr lang="en-US" sz="1200" b="1" cap="all" baseline="0">
              <a:solidFill>
                <a:srgbClr val="002060"/>
              </a:solidFill>
              <a:effectLst/>
              <a:latin typeface="+mn-lt"/>
              <a:ea typeface="+mn-ea"/>
              <a:cs typeface="+mn-cs"/>
            </a:rPr>
            <a:t>(LKR Mn) </a:t>
          </a:r>
          <a:r>
            <a:rPr lang="en-US" sz="1200" b="1" cap="all" baseline="0">
              <a:solidFill>
                <a:srgbClr val="002060"/>
              </a:solidFill>
            </a:rPr>
            <a:t> </a:t>
          </a:r>
        </a:p>
      </xdr:txBody>
    </xdr:sp>
    <xdr:clientData/>
  </xdr:twoCellAnchor>
  <xdr:twoCellAnchor>
    <xdr:from>
      <xdr:col>18</xdr:col>
      <xdr:colOff>0</xdr:colOff>
      <xdr:row>48</xdr:row>
      <xdr:rowOff>1</xdr:rowOff>
    </xdr:from>
    <xdr:to>
      <xdr:col>25</xdr:col>
      <xdr:colOff>21771</xdr:colOff>
      <xdr:row>50</xdr:row>
      <xdr:rowOff>10886</xdr:rowOff>
    </xdr:to>
    <xdr:sp macro="" textlink="">
      <xdr:nvSpPr>
        <xdr:cNvPr id="83" name="Rectangle: Rounded Corners 34">
          <a:extLst>
            <a:ext uri="{FF2B5EF4-FFF2-40B4-BE49-F238E27FC236}">
              <a16:creationId xmlns:a16="http://schemas.microsoft.com/office/drawing/2014/main" id="{00000000-0008-0000-0000-000053000000}"/>
            </a:ext>
          </a:extLst>
        </xdr:cNvPr>
        <xdr:cNvSpPr/>
      </xdr:nvSpPr>
      <xdr:spPr>
        <a:xfrm>
          <a:off x="12009120" y="13563601"/>
          <a:ext cx="3648891" cy="391885"/>
        </a:xfrm>
        <a:prstGeom prst="roundRect">
          <a:avLst/>
        </a:prstGeom>
        <a:noFill/>
        <a:ln w="635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494805</xdr:colOff>
      <xdr:row>44</xdr:row>
      <xdr:rowOff>12555</xdr:rowOff>
    </xdr:from>
    <xdr:to>
      <xdr:col>37</xdr:col>
      <xdr:colOff>10886</xdr:colOff>
      <xdr:row>46</xdr:row>
      <xdr:rowOff>51839</xdr:rowOff>
    </xdr:to>
    <xdr:sp macro="" textlink="">
      <xdr:nvSpPr>
        <xdr:cNvPr id="61" name="Rectangle: Rounded Corners 38">
          <a:extLst>
            <a:ext uri="{FF2B5EF4-FFF2-40B4-BE49-F238E27FC236}">
              <a16:creationId xmlns:a16="http://schemas.microsoft.com/office/drawing/2014/main" id="{00000000-0008-0000-0000-000027000000}"/>
            </a:ext>
          </a:extLst>
        </xdr:cNvPr>
        <xdr:cNvSpPr/>
      </xdr:nvSpPr>
      <xdr:spPr>
        <a:xfrm>
          <a:off x="19502472" y="13241722"/>
          <a:ext cx="3643581" cy="399117"/>
        </a:xfrm>
        <a:prstGeom prst="roundRect">
          <a:avLst/>
        </a:prstGeom>
        <a:noFill/>
        <a:ln w="635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598712</xdr:colOff>
      <xdr:row>3</xdr:row>
      <xdr:rowOff>10226</xdr:rowOff>
    </xdr:from>
    <xdr:to>
      <xdr:col>29</xdr:col>
      <xdr:colOff>32656</xdr:colOff>
      <xdr:row>5</xdr:row>
      <xdr:rowOff>10226</xdr:rowOff>
    </xdr:to>
    <xdr:sp macro="" textlink="">
      <xdr:nvSpPr>
        <xdr:cNvPr id="36" name="Rectangle: Rounded Corners 42">
          <a:extLst>
            <a:ext uri="{FF2B5EF4-FFF2-40B4-BE49-F238E27FC236}">
              <a16:creationId xmlns:a16="http://schemas.microsoft.com/office/drawing/2014/main" id="{00000000-0008-0000-0000-000024000000}"/>
            </a:ext>
          </a:extLst>
        </xdr:cNvPr>
        <xdr:cNvSpPr/>
      </xdr:nvSpPr>
      <xdr:spPr>
        <a:xfrm>
          <a:off x="15046232" y="452186"/>
          <a:ext cx="2695304" cy="365760"/>
        </a:xfrm>
        <a:prstGeom prst="roundRect">
          <a:avLst/>
        </a:prstGeom>
        <a:noFill/>
        <a:ln w="635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283029</xdr:colOff>
      <xdr:row>44</xdr:row>
      <xdr:rowOff>0</xdr:rowOff>
    </xdr:from>
    <xdr:to>
      <xdr:col>25</xdr:col>
      <xdr:colOff>32657</xdr:colOff>
      <xdr:row>44</xdr:row>
      <xdr:rowOff>45719</xdr:rowOff>
    </xdr:to>
    <xdr:sp macro="" textlink="">
      <xdr:nvSpPr>
        <xdr:cNvPr id="28" name="Rectangle: Rounded Corners 27">
          <a:extLst>
            <a:ext uri="{FF2B5EF4-FFF2-40B4-BE49-F238E27FC236}">
              <a16:creationId xmlns:a16="http://schemas.microsoft.com/office/drawing/2014/main" id="{00000000-0008-0000-0000-00001C000000}"/>
            </a:ext>
          </a:extLst>
        </xdr:cNvPr>
        <xdr:cNvSpPr/>
      </xdr:nvSpPr>
      <xdr:spPr>
        <a:xfrm>
          <a:off x="10025743" y="9024257"/>
          <a:ext cx="1197428" cy="45719"/>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702992</xdr:colOff>
      <xdr:row>70</xdr:row>
      <xdr:rowOff>172746</xdr:rowOff>
    </xdr:from>
    <xdr:to>
      <xdr:col>34</xdr:col>
      <xdr:colOff>542191</xdr:colOff>
      <xdr:row>73</xdr:row>
      <xdr:rowOff>14653</xdr:rowOff>
    </xdr:to>
    <xdr:sp macro="" textlink="">
      <xdr:nvSpPr>
        <xdr:cNvPr id="34" name="TextBox 21">
          <a:extLst>
            <a:ext uri="{FF2B5EF4-FFF2-40B4-BE49-F238E27FC236}">
              <a16:creationId xmlns:a16="http://schemas.microsoft.com/office/drawing/2014/main" id="{00000000-0008-0000-0000-000022000000}"/>
            </a:ext>
          </a:extLst>
        </xdr:cNvPr>
        <xdr:cNvSpPr txBox="1"/>
      </xdr:nvSpPr>
      <xdr:spPr>
        <a:xfrm>
          <a:off x="15591300" y="18490054"/>
          <a:ext cx="6711853" cy="369445"/>
        </a:xfrm>
        <a:prstGeom prst="roundRect">
          <a:avLst/>
        </a:prstGeom>
        <a:solidFill>
          <a:schemeClr val="accent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baseline="0">
              <a:solidFill>
                <a:srgbClr val="002060"/>
              </a:solidFill>
              <a:latin typeface="+mn-lt"/>
              <a:ea typeface="+mn-ea"/>
              <a:cs typeface="+mn-cs"/>
            </a:rPr>
            <a:t>Rejected</a:t>
          </a:r>
        </a:p>
      </xdr:txBody>
    </xdr:sp>
    <xdr:clientData/>
  </xdr:twoCellAnchor>
  <xdr:twoCellAnchor>
    <xdr:from>
      <xdr:col>2</xdr:col>
      <xdr:colOff>581108</xdr:colOff>
      <xdr:row>26</xdr:row>
      <xdr:rowOff>284260</xdr:rowOff>
    </xdr:from>
    <xdr:to>
      <xdr:col>10</xdr:col>
      <xdr:colOff>51571</xdr:colOff>
      <xdr:row>29</xdr:row>
      <xdr:rowOff>37799</xdr:rowOff>
    </xdr:to>
    <xdr:sp macro="" textlink="">
      <xdr:nvSpPr>
        <xdr:cNvPr id="8" name="Rectangle: Rounded Corners 7">
          <a:extLst>
            <a:ext uri="{FF2B5EF4-FFF2-40B4-BE49-F238E27FC236}">
              <a16:creationId xmlns:a16="http://schemas.microsoft.com/office/drawing/2014/main" id="{00000000-0008-0000-0000-000008000000}"/>
            </a:ext>
          </a:extLst>
        </xdr:cNvPr>
        <xdr:cNvSpPr/>
      </xdr:nvSpPr>
      <xdr:spPr>
        <a:xfrm>
          <a:off x="977348" y="9062500"/>
          <a:ext cx="4667303" cy="942259"/>
        </a:xfrm>
        <a:prstGeom prst="roundRect">
          <a:avLst>
            <a:gd name="adj" fmla="val 27193"/>
          </a:avLst>
        </a:prstGeom>
        <a:noFill/>
        <a:ln w="762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i="0"/>
        </a:p>
      </xdr:txBody>
    </xdr:sp>
    <xdr:clientData/>
  </xdr:twoCellAnchor>
  <xdr:twoCellAnchor>
    <xdr:from>
      <xdr:col>11</xdr:col>
      <xdr:colOff>589848</xdr:colOff>
      <xdr:row>18</xdr:row>
      <xdr:rowOff>540005</xdr:rowOff>
    </xdr:from>
    <xdr:to>
      <xdr:col>41</xdr:col>
      <xdr:colOff>190362</xdr:colOff>
      <xdr:row>18</xdr:row>
      <xdr:rowOff>567437</xdr:rowOff>
    </xdr:to>
    <xdr:sp macro="" textlink="">
      <xdr:nvSpPr>
        <xdr:cNvPr id="32" name="Flowchart: Alternate Process 31">
          <a:extLst>
            <a:ext uri="{FF2B5EF4-FFF2-40B4-BE49-F238E27FC236}">
              <a16:creationId xmlns:a16="http://schemas.microsoft.com/office/drawing/2014/main" id="{00000000-0008-0000-0000-000020000000}"/>
            </a:ext>
          </a:extLst>
        </xdr:cNvPr>
        <xdr:cNvSpPr/>
      </xdr:nvSpPr>
      <xdr:spPr>
        <a:xfrm rot="16200000">
          <a:off x="13726043" y="-4214190"/>
          <a:ext cx="27432" cy="17507514"/>
        </a:xfrm>
        <a:prstGeom prst="flowChartAlternateProcess">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178986</xdr:colOff>
      <xdr:row>42</xdr:row>
      <xdr:rowOff>553105</xdr:rowOff>
    </xdr:from>
    <xdr:to>
      <xdr:col>41</xdr:col>
      <xdr:colOff>382750</xdr:colOff>
      <xdr:row>42</xdr:row>
      <xdr:rowOff>580537</xdr:rowOff>
    </xdr:to>
    <xdr:sp macro="" textlink="">
      <xdr:nvSpPr>
        <xdr:cNvPr id="33" name="Flowchart: Alternate Process 32">
          <a:extLst>
            <a:ext uri="{FF2B5EF4-FFF2-40B4-BE49-F238E27FC236}">
              <a16:creationId xmlns:a16="http://schemas.microsoft.com/office/drawing/2014/main" id="{00000000-0008-0000-0000-000021000000}"/>
            </a:ext>
          </a:extLst>
        </xdr:cNvPr>
        <xdr:cNvSpPr/>
      </xdr:nvSpPr>
      <xdr:spPr>
        <a:xfrm rot="16200000">
          <a:off x="15841689" y="3457183"/>
          <a:ext cx="27432" cy="18268739"/>
        </a:xfrm>
        <a:prstGeom prst="flowChartAlternateProcess">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780918</xdr:colOff>
      <xdr:row>56</xdr:row>
      <xdr:rowOff>32716</xdr:rowOff>
    </xdr:from>
    <xdr:to>
      <xdr:col>19</xdr:col>
      <xdr:colOff>43192</xdr:colOff>
      <xdr:row>56</xdr:row>
      <xdr:rowOff>354466</xdr:rowOff>
    </xdr:to>
    <xdr:sp macro="" textlink="">
      <xdr:nvSpPr>
        <xdr:cNvPr id="73" name="TextBox 40">
          <a:extLst>
            <a:ext uri="{FF2B5EF4-FFF2-40B4-BE49-F238E27FC236}">
              <a16:creationId xmlns:a16="http://schemas.microsoft.com/office/drawing/2014/main" id="{00000000-0008-0000-0000-000049000000}"/>
            </a:ext>
          </a:extLst>
        </xdr:cNvPr>
        <xdr:cNvSpPr txBox="1"/>
      </xdr:nvSpPr>
      <xdr:spPr>
        <a:xfrm>
          <a:off x="9216258" y="11264596"/>
          <a:ext cx="1921654" cy="321750"/>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300" b="1" baseline="0">
              <a:solidFill>
                <a:schemeClr val="bg1"/>
              </a:solidFill>
              <a:latin typeface="+mn-lt"/>
              <a:ea typeface="+mn-ea"/>
              <a:cs typeface="+mn-cs"/>
            </a:rPr>
            <a:t>364 days</a:t>
          </a:r>
        </a:p>
      </xdr:txBody>
    </xdr:sp>
    <xdr:clientData/>
  </xdr:twoCellAnchor>
  <xdr:twoCellAnchor>
    <xdr:from>
      <xdr:col>17</xdr:col>
      <xdr:colOff>777764</xdr:colOff>
      <xdr:row>54</xdr:row>
      <xdr:rowOff>41713</xdr:rowOff>
    </xdr:from>
    <xdr:to>
      <xdr:col>19</xdr:col>
      <xdr:colOff>40038</xdr:colOff>
      <xdr:row>54</xdr:row>
      <xdr:rowOff>357682</xdr:rowOff>
    </xdr:to>
    <xdr:sp macro="" textlink="">
      <xdr:nvSpPr>
        <xdr:cNvPr id="72" name="TextBox 47">
          <a:extLst>
            <a:ext uri="{FF2B5EF4-FFF2-40B4-BE49-F238E27FC236}">
              <a16:creationId xmlns:a16="http://schemas.microsoft.com/office/drawing/2014/main" id="{00000000-0008-0000-0000-000048000000}"/>
            </a:ext>
          </a:extLst>
        </xdr:cNvPr>
        <xdr:cNvSpPr txBox="1"/>
      </xdr:nvSpPr>
      <xdr:spPr>
        <a:xfrm>
          <a:off x="9213104" y="10755433"/>
          <a:ext cx="1921654" cy="315969"/>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300" b="1" baseline="0">
              <a:solidFill>
                <a:schemeClr val="bg1"/>
              </a:solidFill>
              <a:latin typeface="+mn-lt"/>
              <a:ea typeface="+mn-ea"/>
              <a:cs typeface="+mn-cs"/>
            </a:rPr>
            <a:t>184 days</a:t>
          </a:r>
        </a:p>
      </xdr:txBody>
    </xdr:sp>
    <xdr:clientData/>
  </xdr:twoCellAnchor>
  <xdr:twoCellAnchor>
    <xdr:from>
      <xdr:col>17</xdr:col>
      <xdr:colOff>352839</xdr:colOff>
      <xdr:row>45</xdr:row>
      <xdr:rowOff>53926</xdr:rowOff>
    </xdr:from>
    <xdr:to>
      <xdr:col>17</xdr:col>
      <xdr:colOff>352840</xdr:colOff>
      <xdr:row>59</xdr:row>
      <xdr:rowOff>23446</xdr:rowOff>
    </xdr:to>
    <xdr:cxnSp macro="">
      <xdr:nvCxnSpPr>
        <xdr:cNvPr id="94" name="Straight Connector 49">
          <a:extLst>
            <a:ext uri="{FF2B5EF4-FFF2-40B4-BE49-F238E27FC236}">
              <a16:creationId xmlns:a16="http://schemas.microsoft.com/office/drawing/2014/main" id="{00000000-0008-0000-0000-00005E000000}"/>
            </a:ext>
          </a:extLst>
        </xdr:cNvPr>
        <xdr:cNvCxnSpPr/>
      </xdr:nvCxnSpPr>
      <xdr:spPr>
        <a:xfrm>
          <a:off x="8952553" y="8718955"/>
          <a:ext cx="1" cy="3017520"/>
        </a:xfrm>
        <a:prstGeom prst="line">
          <a:avLst/>
        </a:prstGeom>
        <a:ln w="3492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137957</xdr:colOff>
      <xdr:row>45</xdr:row>
      <xdr:rowOff>66174</xdr:rowOff>
    </xdr:from>
    <xdr:to>
      <xdr:col>25</xdr:col>
      <xdr:colOff>137958</xdr:colOff>
      <xdr:row>59</xdr:row>
      <xdr:rowOff>22087</xdr:rowOff>
    </xdr:to>
    <xdr:cxnSp macro="">
      <xdr:nvCxnSpPr>
        <xdr:cNvPr id="52" name="Straight Connector 51">
          <a:extLst>
            <a:ext uri="{FF2B5EF4-FFF2-40B4-BE49-F238E27FC236}">
              <a16:creationId xmlns:a16="http://schemas.microsoft.com/office/drawing/2014/main" id="{00000000-0008-0000-0000-000034000000}"/>
            </a:ext>
          </a:extLst>
        </xdr:cNvPr>
        <xdr:cNvCxnSpPr/>
      </xdr:nvCxnSpPr>
      <xdr:spPr>
        <a:xfrm>
          <a:off x="13801706" y="8996814"/>
          <a:ext cx="1" cy="3003913"/>
        </a:xfrm>
        <a:prstGeom prst="line">
          <a:avLst/>
        </a:prstGeom>
        <a:ln w="3492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361702</xdr:colOff>
      <xdr:row>45</xdr:row>
      <xdr:rowOff>68499</xdr:rowOff>
    </xdr:from>
    <xdr:to>
      <xdr:col>37</xdr:col>
      <xdr:colOff>361703</xdr:colOff>
      <xdr:row>59</xdr:row>
      <xdr:rowOff>16801</xdr:rowOff>
    </xdr:to>
    <xdr:cxnSp macro="">
      <xdr:nvCxnSpPr>
        <xdr:cNvPr id="60" name="Straight Connector 59">
          <a:extLst>
            <a:ext uri="{FF2B5EF4-FFF2-40B4-BE49-F238E27FC236}">
              <a16:creationId xmlns:a16="http://schemas.microsoft.com/office/drawing/2014/main" id="{00000000-0008-0000-0000-00003C000000}"/>
            </a:ext>
          </a:extLst>
        </xdr:cNvPr>
        <xdr:cNvCxnSpPr/>
      </xdr:nvCxnSpPr>
      <xdr:spPr>
        <a:xfrm>
          <a:off x="20173702" y="9088931"/>
          <a:ext cx="1" cy="2986005"/>
        </a:xfrm>
        <a:prstGeom prst="line">
          <a:avLst/>
        </a:prstGeom>
        <a:ln w="3492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213942</xdr:colOff>
      <xdr:row>3</xdr:row>
      <xdr:rowOff>118291</xdr:rowOff>
    </xdr:from>
    <xdr:to>
      <xdr:col>30</xdr:col>
      <xdr:colOff>213943</xdr:colOff>
      <xdr:row>17</xdr:row>
      <xdr:rowOff>154998</xdr:rowOff>
    </xdr:to>
    <xdr:cxnSp macro="">
      <xdr:nvCxnSpPr>
        <xdr:cNvPr id="11" name="Straight Connector 62">
          <a:extLst>
            <a:ext uri="{FF2B5EF4-FFF2-40B4-BE49-F238E27FC236}">
              <a16:creationId xmlns:a16="http://schemas.microsoft.com/office/drawing/2014/main" id="{00000000-0008-0000-0000-00000B000000}"/>
            </a:ext>
          </a:extLst>
        </xdr:cNvPr>
        <xdr:cNvCxnSpPr/>
      </xdr:nvCxnSpPr>
      <xdr:spPr>
        <a:xfrm>
          <a:off x="16232329" y="298549"/>
          <a:ext cx="1" cy="2560320"/>
        </a:xfrm>
        <a:prstGeom prst="line">
          <a:avLst/>
        </a:prstGeom>
        <a:ln w="3492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413658</xdr:colOff>
      <xdr:row>6</xdr:row>
      <xdr:rowOff>26902</xdr:rowOff>
    </xdr:from>
    <xdr:to>
      <xdr:col>10</xdr:col>
      <xdr:colOff>441090</xdr:colOff>
      <xdr:row>57</xdr:row>
      <xdr:rowOff>72215</xdr:rowOff>
    </xdr:to>
    <xdr:sp macro="" textlink="">
      <xdr:nvSpPr>
        <xdr:cNvPr id="66" name="Flowchart: Alternate Process 65">
          <a:extLst>
            <a:ext uri="{FF2B5EF4-FFF2-40B4-BE49-F238E27FC236}">
              <a16:creationId xmlns:a16="http://schemas.microsoft.com/office/drawing/2014/main" id="{00000000-0008-0000-0000-000042000000}"/>
            </a:ext>
          </a:extLst>
        </xdr:cNvPr>
        <xdr:cNvSpPr/>
      </xdr:nvSpPr>
      <xdr:spPr>
        <a:xfrm>
          <a:off x="4180115" y="723588"/>
          <a:ext cx="27432" cy="10713313"/>
        </a:xfrm>
        <a:prstGeom prst="flowChartAlternateProcess">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278999</xdr:colOff>
      <xdr:row>19</xdr:row>
      <xdr:rowOff>308220</xdr:rowOff>
    </xdr:from>
    <xdr:to>
      <xdr:col>18</xdr:col>
      <xdr:colOff>279000</xdr:colOff>
      <xdr:row>39</xdr:row>
      <xdr:rowOff>191380</xdr:rowOff>
    </xdr:to>
    <xdr:cxnSp macro="">
      <xdr:nvCxnSpPr>
        <xdr:cNvPr id="71" name="Straight Connector 67">
          <a:extLst>
            <a:ext uri="{FF2B5EF4-FFF2-40B4-BE49-F238E27FC236}">
              <a16:creationId xmlns:a16="http://schemas.microsoft.com/office/drawing/2014/main" id="{00000000-0008-0000-0000-000047000000}"/>
            </a:ext>
          </a:extLst>
        </xdr:cNvPr>
        <xdr:cNvCxnSpPr/>
      </xdr:nvCxnSpPr>
      <xdr:spPr>
        <a:xfrm>
          <a:off x="10311999" y="4981820"/>
          <a:ext cx="1" cy="6766560"/>
        </a:xfrm>
        <a:prstGeom prst="line">
          <a:avLst/>
        </a:prstGeom>
        <a:ln w="3492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128919</xdr:colOff>
      <xdr:row>2</xdr:row>
      <xdr:rowOff>13289</xdr:rowOff>
    </xdr:from>
    <xdr:to>
      <xdr:col>44</xdr:col>
      <xdr:colOff>76410</xdr:colOff>
      <xdr:row>60</xdr:row>
      <xdr:rowOff>49209</xdr:rowOff>
    </xdr:to>
    <xdr:sp macro="" textlink="">
      <xdr:nvSpPr>
        <xdr:cNvPr id="4" name="Rectangle 1">
          <a:extLst>
            <a:ext uri="{FF2B5EF4-FFF2-40B4-BE49-F238E27FC236}">
              <a16:creationId xmlns:a16="http://schemas.microsoft.com/office/drawing/2014/main" id="{00000000-0008-0000-0000-00002B000000}"/>
            </a:ext>
          </a:extLst>
        </xdr:cNvPr>
        <xdr:cNvSpPr>
          <a:spLocks noChangeAspect="1"/>
        </xdr:cNvSpPr>
      </xdr:nvSpPr>
      <xdr:spPr>
        <a:xfrm>
          <a:off x="525159" y="302849"/>
          <a:ext cx="27516651" cy="16479880"/>
        </a:xfrm>
        <a:prstGeom prst="rect">
          <a:avLst/>
        </a:prstGeom>
        <a:noFill/>
        <a:ln w="1206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12960</xdr:colOff>
      <xdr:row>5</xdr:row>
      <xdr:rowOff>158400</xdr:rowOff>
    </xdr:from>
    <xdr:to>
      <xdr:col>43</xdr:col>
      <xdr:colOff>195840</xdr:colOff>
      <xdr:row>18</xdr:row>
      <xdr:rowOff>508920</xdr:rowOff>
    </xdr:to>
    <xdr:graphicFrame macro="">
      <xdr:nvGraphicFramePr>
        <xdr:cNvPr id="48" name="Chart 32">
          <a:extLst>
            <a:ext uri="{FF2B5EF4-FFF2-40B4-BE49-F238E27FC236}">
              <a16:creationId xmlns:a16="http://schemas.microsoft.com/office/drawing/2014/main"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482991</xdr:colOff>
      <xdr:row>11</xdr:row>
      <xdr:rowOff>65314</xdr:rowOff>
    </xdr:from>
    <xdr:to>
      <xdr:col>17</xdr:col>
      <xdr:colOff>604910</xdr:colOff>
      <xdr:row>11</xdr:row>
      <xdr:rowOff>448494</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0142806" y="1929283"/>
          <a:ext cx="989427" cy="383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800" b="1" baseline="0">
              <a:solidFill>
                <a:schemeClr val="dk1"/>
              </a:solidFill>
              <a:latin typeface="+mn-lt"/>
              <a:ea typeface="+mn-ea"/>
              <a:cs typeface="+mn-cs"/>
            </a:rPr>
            <a:t>FCMMF</a:t>
          </a:r>
          <a:endParaRPr lang="en-US" sz="1800" b="1" baseline="0">
            <a:solidFill>
              <a:srgbClr val="002060"/>
            </a:solidFill>
          </a:endParaRPr>
        </a:p>
      </xdr:txBody>
    </xdr:sp>
    <xdr:clientData/>
  </xdr:twoCellAnchor>
  <xdr:twoCellAnchor>
    <xdr:from>
      <xdr:col>16</xdr:col>
      <xdr:colOff>470878</xdr:colOff>
      <xdr:row>13</xdr:row>
      <xdr:rowOff>29308</xdr:rowOff>
    </xdr:from>
    <xdr:to>
      <xdr:col>17</xdr:col>
      <xdr:colOff>501357</xdr:colOff>
      <xdr:row>13</xdr:row>
      <xdr:rowOff>420555</xdr:rowOff>
    </xdr:to>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10130693" y="2795954"/>
          <a:ext cx="897987" cy="391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800" b="1" baseline="0">
              <a:solidFill>
                <a:schemeClr val="tx1"/>
              </a:solidFill>
            </a:rPr>
            <a:t>FCWF</a:t>
          </a:r>
        </a:p>
      </xdr:txBody>
    </xdr:sp>
    <xdr:clientData/>
  </xdr:twoCellAnchor>
  <xdr:twoCellAnchor>
    <xdr:from>
      <xdr:col>23</xdr:col>
      <xdr:colOff>474344</xdr:colOff>
      <xdr:row>9</xdr:row>
      <xdr:rowOff>15239</xdr:rowOff>
    </xdr:from>
    <xdr:to>
      <xdr:col>26</xdr:col>
      <xdr:colOff>65315</xdr:colOff>
      <xdr:row>10</xdr:row>
      <xdr:rowOff>91440</xdr:rowOff>
    </xdr:to>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12833984" y="1554479"/>
          <a:ext cx="1175931" cy="259081"/>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baseline="0">
              <a:solidFill>
                <a:schemeClr val="bg1"/>
              </a:solidFill>
              <a:latin typeface="+mn-lt"/>
              <a:ea typeface="+mn-ea"/>
              <a:cs typeface="+mn-cs"/>
            </a:rPr>
            <a:t>LKR</a:t>
          </a:r>
        </a:p>
      </xdr:txBody>
    </xdr:sp>
    <xdr:clientData/>
  </xdr:twoCellAnchor>
  <xdr:twoCellAnchor>
    <xdr:from>
      <xdr:col>17</xdr:col>
      <xdr:colOff>1261110</xdr:colOff>
      <xdr:row>19</xdr:row>
      <xdr:rowOff>80010</xdr:rowOff>
    </xdr:from>
    <xdr:to>
      <xdr:col>31</xdr:col>
      <xdr:colOff>533400</xdr:colOff>
      <xdr:row>42</xdr:row>
      <xdr:rowOff>285750</xdr:rowOff>
    </xdr:to>
    <xdr:graphicFrame macro="">
      <xdr:nvGraphicFramePr>
        <xdr:cNvPr id="152" name="Chart 30">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304366</xdr:colOff>
      <xdr:row>65</xdr:row>
      <xdr:rowOff>146143</xdr:rowOff>
    </xdr:from>
    <xdr:to>
      <xdr:col>33</xdr:col>
      <xdr:colOff>741321</xdr:colOff>
      <xdr:row>68</xdr:row>
      <xdr:rowOff>49058</xdr:rowOff>
    </xdr:to>
    <xdr:sp macro="" textlink="">
      <xdr:nvSpPr>
        <xdr:cNvPr id="112" name="TextBox 21">
          <a:extLst>
            <a:ext uri="{FF2B5EF4-FFF2-40B4-BE49-F238E27FC236}">
              <a16:creationId xmlns:a16="http://schemas.microsoft.com/office/drawing/2014/main" id="{00000000-0008-0000-0000-000004000000}"/>
            </a:ext>
          </a:extLst>
        </xdr:cNvPr>
        <xdr:cNvSpPr txBox="1"/>
      </xdr:nvSpPr>
      <xdr:spPr>
        <a:xfrm>
          <a:off x="13974028" y="17419859"/>
          <a:ext cx="6486617" cy="495010"/>
        </a:xfrm>
        <a:prstGeom prst="roundRect">
          <a:avLst/>
        </a:prstGeom>
        <a:solidFill>
          <a:schemeClr val="accent4"/>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baseline="0">
              <a:solidFill>
                <a:srgbClr val="002060"/>
              </a:solidFill>
              <a:latin typeface="+mn-lt"/>
              <a:ea typeface="+mn-ea"/>
              <a:cs typeface="+mn-cs"/>
            </a:rPr>
            <a:t>New Auction Announcement </a:t>
          </a:r>
        </a:p>
      </xdr:txBody>
    </xdr:sp>
    <xdr:clientData/>
  </xdr:twoCellAnchor>
  <xdr:twoCellAnchor>
    <xdr:from>
      <xdr:col>27</xdr:col>
      <xdr:colOff>498673</xdr:colOff>
      <xdr:row>74</xdr:row>
      <xdr:rowOff>100577</xdr:rowOff>
    </xdr:from>
    <xdr:to>
      <xdr:col>31</xdr:col>
      <xdr:colOff>435654</xdr:colOff>
      <xdr:row>76</xdr:row>
      <xdr:rowOff>3141</xdr:rowOff>
    </xdr:to>
    <xdr:sp macro="" textlink="">
      <xdr:nvSpPr>
        <xdr:cNvPr id="43" name="Rounded Rectangle 73">
          <a:extLst>
            <a:ext uri="{FF2B5EF4-FFF2-40B4-BE49-F238E27FC236}">
              <a16:creationId xmlns:a16="http://schemas.microsoft.com/office/drawing/2014/main" id="{00000000-0008-0000-0000-000010000000}"/>
            </a:ext>
          </a:extLst>
        </xdr:cNvPr>
        <xdr:cNvSpPr/>
      </xdr:nvSpPr>
      <xdr:spPr>
        <a:xfrm>
          <a:off x="18273489" y="19337189"/>
          <a:ext cx="1725349" cy="275789"/>
        </a:xfrm>
        <a:prstGeom prst="roundRect">
          <a:avLst/>
        </a:prstGeom>
        <a:solidFill>
          <a:schemeClr val="accent3">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tx1"/>
              </a:solidFill>
            </a:rPr>
            <a:t>11.28%</a:t>
          </a:r>
        </a:p>
      </xdr:txBody>
    </xdr:sp>
    <xdr:clientData/>
  </xdr:twoCellAnchor>
  <xdr:twoCellAnchor>
    <xdr:from>
      <xdr:col>26</xdr:col>
      <xdr:colOff>189431</xdr:colOff>
      <xdr:row>74</xdr:row>
      <xdr:rowOff>81190</xdr:rowOff>
    </xdr:from>
    <xdr:to>
      <xdr:col>27</xdr:col>
      <xdr:colOff>543907</xdr:colOff>
      <xdr:row>76</xdr:row>
      <xdr:rowOff>24988</xdr:rowOff>
    </xdr:to>
    <xdr:sp macro="" textlink="">
      <xdr:nvSpPr>
        <xdr:cNvPr id="44" name="TextBox 18">
          <a:extLst>
            <a:ext uri="{FF2B5EF4-FFF2-40B4-BE49-F238E27FC236}">
              <a16:creationId xmlns:a16="http://schemas.microsoft.com/office/drawing/2014/main" id="{00000000-0008-0000-0000-000013000000}"/>
            </a:ext>
          </a:extLst>
        </xdr:cNvPr>
        <xdr:cNvSpPr txBox="1"/>
      </xdr:nvSpPr>
      <xdr:spPr>
        <a:xfrm>
          <a:off x="17171145" y="19317802"/>
          <a:ext cx="1147578" cy="317023"/>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baseline="0">
              <a:solidFill>
                <a:schemeClr val="bg1"/>
              </a:solidFill>
              <a:latin typeface="+mn-lt"/>
              <a:ea typeface="+mn-ea"/>
              <a:cs typeface="+mn-cs"/>
            </a:rPr>
            <a:t>W.Avg</a:t>
          </a:r>
        </a:p>
      </xdr:txBody>
    </xdr:sp>
    <xdr:clientData/>
  </xdr:twoCellAnchor>
  <xdr:twoCellAnchor>
    <xdr:from>
      <xdr:col>2</xdr:col>
      <xdr:colOff>191467</xdr:colOff>
      <xdr:row>30</xdr:row>
      <xdr:rowOff>286098</xdr:rowOff>
    </xdr:from>
    <xdr:to>
      <xdr:col>10</xdr:col>
      <xdr:colOff>354591</xdr:colOff>
      <xdr:row>91</xdr:row>
      <xdr:rowOff>163587</xdr:rowOff>
    </xdr:to>
    <xdr:sp macro="" textlink="">
      <xdr:nvSpPr>
        <xdr:cNvPr id="56" name="TextBox 8">
          <a:extLst>
            <a:ext uri="{FF2B5EF4-FFF2-40B4-BE49-F238E27FC236}">
              <a16:creationId xmlns:a16="http://schemas.microsoft.com/office/drawing/2014/main" id="{00000000-0008-0000-0000-00006D000000}"/>
            </a:ext>
          </a:extLst>
        </xdr:cNvPr>
        <xdr:cNvSpPr txBox="1"/>
      </xdr:nvSpPr>
      <xdr:spPr>
        <a:xfrm>
          <a:off x="564184" y="10515120"/>
          <a:ext cx="5215516" cy="12032217"/>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en-GB" sz="1800">
              <a:solidFill>
                <a:schemeClr val="dk1"/>
              </a:solidFill>
              <a:effectLst/>
              <a:latin typeface="+mn-lt"/>
              <a:ea typeface="+mn-ea"/>
              <a:cs typeface="+mn-cs"/>
            </a:rPr>
            <a:t>Building on the previous day's sentiment, activity in the secondary market remained muted, resulting in low trading volumes. Consequently, the secondary market yield curve stayed largely stable. Amongst the traded maturities, 15.02.2028, 15.03.2028, 01.05.2028 and 15.10.2028 bond maturities traded within the rates of 9.87% to 10.05%. Furthermore, the 15.09.2029 maturity traded between the rates of 10.40% to 10.35%, whilst 15.12.2029 maturity traded between 10.42% to 10.40% and finally, the 15.03.2035 maturity changed hands at 11.17%. In the forex market, the LKR showed signs of a subtle strengthening against the greenback for the 2nd consecutive day, closing at LKR 299.62/USD, compared to the previous day’s rate of 299.66/USD. Additionally, LKR also appreciated against other major currencies such as GBP, EUR, JPY and AUD. Meanwhile, overnight liquidity in the banking system registered an uptick for the 9th consecutive day, rising to LKR 168.9Bn, from LKR 144.5Bn in the prior session.</a:t>
          </a:r>
        </a:p>
      </xdr:txBody>
    </xdr:sp>
    <xdr:clientData/>
  </xdr:twoCellAnchor>
  <xdr:twoCellAnchor>
    <xdr:from>
      <xdr:col>2</xdr:col>
      <xdr:colOff>125211</xdr:colOff>
      <xdr:row>28</xdr:row>
      <xdr:rowOff>208615</xdr:rowOff>
    </xdr:from>
    <xdr:to>
      <xdr:col>10</xdr:col>
      <xdr:colOff>440247</xdr:colOff>
      <xdr:row>32</xdr:row>
      <xdr:rowOff>21789</xdr:rowOff>
    </xdr:to>
    <xdr:sp macro="" textlink="">
      <xdr:nvSpPr>
        <xdr:cNvPr id="50" name="TextBox 9">
          <a:extLst>
            <a:ext uri="{FF2B5EF4-FFF2-40B4-BE49-F238E27FC236}">
              <a16:creationId xmlns:a16="http://schemas.microsoft.com/office/drawing/2014/main" id="{00000000-0008-0000-0000-000054000000}"/>
            </a:ext>
          </a:extLst>
        </xdr:cNvPr>
        <xdr:cNvSpPr txBox="1"/>
      </xdr:nvSpPr>
      <xdr:spPr>
        <a:xfrm>
          <a:off x="497928" y="9650789"/>
          <a:ext cx="5367428" cy="1386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000" b="1" i="1">
              <a:solidFill>
                <a:schemeClr val="dk1"/>
              </a:solidFill>
              <a:effectLst/>
              <a:latin typeface="+mn-lt"/>
              <a:ea typeface="+mn-ea"/>
              <a:cs typeface="+mn-cs"/>
            </a:rPr>
            <a:t>“Subdued sentiment persists; yield curve remains broadly unchanged”</a:t>
          </a:r>
        </a:p>
        <a:p>
          <a:pPr marL="0" marR="0" lvl="0" indent="0" algn="ctr" defTabSz="914400" eaLnBrk="1" fontAlgn="auto" latinLnBrk="0" hangingPunct="1">
            <a:lnSpc>
              <a:spcPct val="100000"/>
            </a:lnSpc>
            <a:spcBef>
              <a:spcPts val="0"/>
            </a:spcBef>
            <a:spcAft>
              <a:spcPts val="0"/>
            </a:spcAft>
            <a:buClrTx/>
            <a:buSzTx/>
            <a:buFontTx/>
            <a:buNone/>
            <a:tabLst/>
            <a:defRPr/>
          </a:pPr>
          <a:r>
            <a:rPr lang="en-US" sz="2000" b="1" i="1">
              <a:solidFill>
                <a:schemeClr val="dk1"/>
              </a:solidFill>
              <a:effectLst/>
              <a:latin typeface="+mn-lt"/>
              <a:ea typeface="+mn-ea"/>
              <a:cs typeface="+mn-cs"/>
            </a:rPr>
            <a:t> </a:t>
          </a:r>
        </a:p>
      </xdr:txBody>
    </xdr:sp>
    <xdr:clientData/>
  </xdr:twoCellAnchor>
  <xdr:twoCellAnchor>
    <xdr:from>
      <xdr:col>11</xdr:col>
      <xdr:colOff>108047</xdr:colOff>
      <xdr:row>15</xdr:row>
      <xdr:rowOff>41031</xdr:rowOff>
    </xdr:from>
    <xdr:to>
      <xdr:col>16</xdr:col>
      <xdr:colOff>837297</xdr:colOff>
      <xdr:row>15</xdr:row>
      <xdr:rowOff>409615</xdr:rowOff>
    </xdr:to>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6028201" y="3710354"/>
          <a:ext cx="4468911" cy="368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800" b="1" baseline="0"/>
            <a:t>First Capital Money Plus Fund </a:t>
          </a:r>
          <a:endParaRPr lang="en-US" sz="2800" b="1" baseline="0">
            <a:solidFill>
              <a:srgbClr val="002060"/>
            </a:solidFill>
          </a:endParaRPr>
        </a:p>
      </xdr:txBody>
    </xdr:sp>
    <xdr:clientData/>
  </xdr:twoCellAnchor>
  <xdr:twoCellAnchor>
    <xdr:from>
      <xdr:col>16</xdr:col>
      <xdr:colOff>488462</xdr:colOff>
      <xdr:row>15</xdr:row>
      <xdr:rowOff>93785</xdr:rowOff>
    </xdr:from>
    <xdr:to>
      <xdr:col>17</xdr:col>
      <xdr:colOff>518941</xdr:colOff>
      <xdr:row>15</xdr:row>
      <xdr:rowOff>405901</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10148277" y="3763108"/>
          <a:ext cx="897987" cy="312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800" b="1" baseline="0">
              <a:solidFill>
                <a:schemeClr val="tx1"/>
              </a:solidFill>
            </a:rPr>
            <a:t>FCMPF</a:t>
          </a:r>
        </a:p>
      </xdr:txBody>
    </xdr:sp>
    <xdr:clientData/>
  </xdr:twoCellAnchor>
  <xdr:twoCellAnchor editAs="oneCell">
    <xdr:from>
      <xdr:col>17</xdr:col>
      <xdr:colOff>970084</xdr:colOff>
      <xdr:row>15</xdr:row>
      <xdr:rowOff>37124</xdr:rowOff>
    </xdr:from>
    <xdr:to>
      <xdr:col>18</xdr:col>
      <xdr:colOff>1149</xdr:colOff>
      <xdr:row>15</xdr:row>
      <xdr:rowOff>472831</xdr:rowOff>
    </xdr:to>
    <xdr:pic>
      <xdr:nvPicPr>
        <xdr:cNvPr id="46" name="Graphic 45" descr="Credit card with solid fill">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497407" y="3706447"/>
          <a:ext cx="431800" cy="429846"/>
        </a:xfrm>
        <a:prstGeom prst="rect">
          <a:avLst/>
        </a:prstGeom>
      </xdr:spPr>
    </xdr:pic>
    <xdr:clientData/>
  </xdr:twoCellAnchor>
  <xdr:twoCellAnchor>
    <xdr:from>
      <xdr:col>10</xdr:col>
      <xdr:colOff>198120</xdr:colOff>
      <xdr:row>30</xdr:row>
      <xdr:rowOff>60960</xdr:rowOff>
    </xdr:from>
    <xdr:to>
      <xdr:col>18</xdr:col>
      <xdr:colOff>274320</xdr:colOff>
      <xdr:row>42</xdr:row>
      <xdr:rowOff>147723</xdr:rowOff>
    </xdr:to>
    <xdr:graphicFrame macro="">
      <xdr:nvGraphicFramePr>
        <xdr:cNvPr id="86" name="Chart 60">
          <a:extLst>
            <a:ext uri="{FF2B5EF4-FFF2-40B4-BE49-F238E27FC236}">
              <a16:creationId xmlns:a16="http://schemas.microsoft.com/office/drawing/2014/main" id="{00000000-0008-0000-00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105520</xdr:colOff>
      <xdr:row>50</xdr:row>
      <xdr:rowOff>128546</xdr:rowOff>
    </xdr:from>
    <xdr:to>
      <xdr:col>37</xdr:col>
      <xdr:colOff>44560</xdr:colOff>
      <xdr:row>59</xdr:row>
      <xdr:rowOff>125616</xdr:rowOff>
    </xdr:to>
    <xdr:graphicFrame macro="">
      <xdr:nvGraphicFramePr>
        <xdr:cNvPr id="100" name="Chart 12">
          <a:extLst>
            <a:ext uri="{FF2B5EF4-FFF2-40B4-BE49-F238E27FC236}">
              <a16:creationId xmlns:a16="http://schemas.microsoft.com/office/drawing/2014/main" id="{00000000-0008-0000-0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39</xdr:col>
      <xdr:colOff>672030</xdr:colOff>
      <xdr:row>68</xdr:row>
      <xdr:rowOff>159396</xdr:rowOff>
    </xdr:from>
    <xdr:to>
      <xdr:col>42</xdr:col>
      <xdr:colOff>189708</xdr:colOff>
      <xdr:row>71</xdr:row>
      <xdr:rowOff>54893</xdr:rowOff>
    </xdr:to>
    <xdr:grpSp>
      <xdr:nvGrpSpPr>
        <xdr:cNvPr id="109" name="Group 1">
          <a:extLst>
            <a:ext uri="{FF2B5EF4-FFF2-40B4-BE49-F238E27FC236}">
              <a16:creationId xmlns:a16="http://schemas.microsoft.com/office/drawing/2014/main" id="{27DDFF8A-9B60-48BB-AE1F-D8B2AC19B064}"/>
            </a:ext>
          </a:extLst>
        </xdr:cNvPr>
        <xdr:cNvGrpSpPr/>
      </xdr:nvGrpSpPr>
      <xdr:grpSpPr>
        <a:xfrm>
          <a:off x="25536421" y="18298309"/>
          <a:ext cx="1820244" cy="458714"/>
          <a:chOff x="18052730" y="13468750"/>
          <a:chExt cx="1623431" cy="320910"/>
        </a:xfrm>
      </xdr:grpSpPr>
      <xdr:sp macro="" textlink="">
        <xdr:nvSpPr>
          <xdr:cNvPr id="110" name="Rounded Rectangle 73">
            <a:extLst>
              <a:ext uri="{FF2B5EF4-FFF2-40B4-BE49-F238E27FC236}">
                <a16:creationId xmlns:a16="http://schemas.microsoft.com/office/drawing/2014/main" id="{8A81322A-FF89-EF0E-C599-DBA90CFE7BA1}"/>
              </a:ext>
            </a:extLst>
          </xdr:cNvPr>
          <xdr:cNvSpPr/>
        </xdr:nvSpPr>
        <xdr:spPr>
          <a:xfrm>
            <a:off x="18693669" y="13493798"/>
            <a:ext cx="982492" cy="266809"/>
          </a:xfrm>
          <a:prstGeom prst="roundRect">
            <a:avLst/>
          </a:prstGeom>
          <a:solidFill>
            <a:schemeClr val="accent3">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tx1"/>
                </a:solidFill>
              </a:rPr>
              <a:t>11.21%</a:t>
            </a:r>
          </a:p>
        </xdr:txBody>
      </xdr:sp>
      <xdr:sp macro="" textlink="">
        <xdr:nvSpPr>
          <xdr:cNvPr id="111" name="TextBox 105">
            <a:extLst>
              <a:ext uri="{FF2B5EF4-FFF2-40B4-BE49-F238E27FC236}">
                <a16:creationId xmlns:a16="http://schemas.microsoft.com/office/drawing/2014/main" id="{F5F5F95C-CFF1-4395-1451-FF51B7F9025F}"/>
              </a:ext>
            </a:extLst>
          </xdr:cNvPr>
          <xdr:cNvSpPr txBox="1"/>
        </xdr:nvSpPr>
        <xdr:spPr>
          <a:xfrm>
            <a:off x="18052730" y="13468750"/>
            <a:ext cx="795495" cy="320910"/>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baseline="0">
                <a:solidFill>
                  <a:schemeClr val="bg1"/>
                </a:solidFill>
                <a:latin typeface="+mn-lt"/>
                <a:ea typeface="+mn-ea"/>
                <a:cs typeface="+mn-cs"/>
              </a:rPr>
              <a:t>W.Avg</a:t>
            </a:r>
          </a:p>
        </xdr:txBody>
      </xdr:sp>
    </xdr:grpSp>
    <xdr:clientData/>
  </xdr:twoCellAnchor>
  <xdr:twoCellAnchor>
    <xdr:from>
      <xdr:col>34</xdr:col>
      <xdr:colOff>160590</xdr:colOff>
      <xdr:row>48</xdr:row>
      <xdr:rowOff>36381</xdr:rowOff>
    </xdr:from>
    <xdr:to>
      <xdr:col>36</xdr:col>
      <xdr:colOff>812418</xdr:colOff>
      <xdr:row>50</xdr:row>
      <xdr:rowOff>128444</xdr:rowOff>
    </xdr:to>
    <xdr:grpSp>
      <xdr:nvGrpSpPr>
        <xdr:cNvPr id="105" name="Group 1">
          <a:extLst>
            <a:ext uri="{FF2B5EF4-FFF2-40B4-BE49-F238E27FC236}">
              <a16:creationId xmlns:a16="http://schemas.microsoft.com/office/drawing/2014/main" id="{8C50A5CB-5AEF-4EE5-BB4B-F29DB41B1853}"/>
            </a:ext>
          </a:extLst>
        </xdr:cNvPr>
        <xdr:cNvGrpSpPr/>
      </xdr:nvGrpSpPr>
      <xdr:grpSpPr>
        <a:xfrm>
          <a:off x="21927286" y="13884903"/>
          <a:ext cx="1827958" cy="473063"/>
          <a:chOff x="18052730" y="13468750"/>
          <a:chExt cx="1623436" cy="320910"/>
        </a:xfrm>
      </xdr:grpSpPr>
      <xdr:sp macro="" textlink="">
        <xdr:nvSpPr>
          <xdr:cNvPr id="106" name="Rounded Rectangle 73">
            <a:extLst>
              <a:ext uri="{FF2B5EF4-FFF2-40B4-BE49-F238E27FC236}">
                <a16:creationId xmlns:a16="http://schemas.microsoft.com/office/drawing/2014/main" id="{2A69CBEC-184B-A89E-51B2-02C8A90D1F12}"/>
              </a:ext>
            </a:extLst>
          </xdr:cNvPr>
          <xdr:cNvSpPr/>
        </xdr:nvSpPr>
        <xdr:spPr>
          <a:xfrm>
            <a:off x="18693673" y="13493798"/>
            <a:ext cx="982493" cy="266809"/>
          </a:xfrm>
          <a:prstGeom prst="roundRect">
            <a:avLst/>
          </a:prstGeom>
          <a:solidFill>
            <a:schemeClr val="accent3">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tx1"/>
                </a:solidFill>
              </a:rPr>
              <a:t>11.22%</a:t>
            </a:r>
          </a:p>
        </xdr:txBody>
      </xdr:sp>
      <xdr:sp macro="" textlink="">
        <xdr:nvSpPr>
          <xdr:cNvPr id="108" name="TextBox 105">
            <a:extLst>
              <a:ext uri="{FF2B5EF4-FFF2-40B4-BE49-F238E27FC236}">
                <a16:creationId xmlns:a16="http://schemas.microsoft.com/office/drawing/2014/main" id="{6BFFD4D1-DCC7-97DC-5C11-93B1BF02EE4D}"/>
              </a:ext>
            </a:extLst>
          </xdr:cNvPr>
          <xdr:cNvSpPr txBox="1"/>
        </xdr:nvSpPr>
        <xdr:spPr>
          <a:xfrm>
            <a:off x="18052730" y="13468750"/>
            <a:ext cx="795495" cy="320910"/>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baseline="0">
                <a:solidFill>
                  <a:schemeClr val="bg1"/>
                </a:solidFill>
                <a:latin typeface="+mn-lt"/>
                <a:ea typeface="+mn-ea"/>
                <a:cs typeface="+mn-cs"/>
              </a:rPr>
              <a:t>W.Avg</a:t>
            </a:r>
          </a:p>
        </xdr:txBody>
      </xdr:sp>
    </xdr:grpSp>
    <xdr:clientData/>
  </xdr:twoCellAnchor>
  <xdr:twoCellAnchor>
    <xdr:from>
      <xdr:col>26</xdr:col>
      <xdr:colOff>294951</xdr:colOff>
      <xdr:row>48</xdr:row>
      <xdr:rowOff>58323</xdr:rowOff>
    </xdr:from>
    <xdr:to>
      <xdr:col>29</xdr:col>
      <xdr:colOff>575503</xdr:colOff>
      <xdr:row>50</xdr:row>
      <xdr:rowOff>132760</xdr:rowOff>
    </xdr:to>
    <xdr:grpSp>
      <xdr:nvGrpSpPr>
        <xdr:cNvPr id="12" name="Group 1">
          <a:extLst>
            <a:ext uri="{FF2B5EF4-FFF2-40B4-BE49-F238E27FC236}">
              <a16:creationId xmlns:a16="http://schemas.microsoft.com/office/drawing/2014/main" id="{01B43BFA-6913-47DB-ABE4-B4356019FEBF}"/>
            </a:ext>
          </a:extLst>
        </xdr:cNvPr>
        <xdr:cNvGrpSpPr/>
      </xdr:nvGrpSpPr>
      <xdr:grpSpPr>
        <a:xfrm>
          <a:off x="17274299" y="13906845"/>
          <a:ext cx="2003334" cy="455437"/>
          <a:chOff x="18052730" y="13468750"/>
          <a:chExt cx="1623431" cy="320910"/>
        </a:xfrm>
      </xdr:grpSpPr>
      <xdr:sp macro="" textlink="">
        <xdr:nvSpPr>
          <xdr:cNvPr id="16" name="Rounded Rectangle 73">
            <a:extLst>
              <a:ext uri="{FF2B5EF4-FFF2-40B4-BE49-F238E27FC236}">
                <a16:creationId xmlns:a16="http://schemas.microsoft.com/office/drawing/2014/main" id="{68C607B7-1C47-2076-B447-6880DD52C91B}"/>
              </a:ext>
            </a:extLst>
          </xdr:cNvPr>
          <xdr:cNvSpPr/>
        </xdr:nvSpPr>
        <xdr:spPr>
          <a:xfrm>
            <a:off x="18693669" y="13493798"/>
            <a:ext cx="982492" cy="266809"/>
          </a:xfrm>
          <a:prstGeom prst="roundRect">
            <a:avLst/>
          </a:prstGeom>
          <a:solidFill>
            <a:schemeClr val="accent3">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tx1"/>
                </a:solidFill>
              </a:rPr>
              <a:t>10.30%</a:t>
            </a:r>
          </a:p>
        </xdr:txBody>
      </xdr:sp>
      <xdr:sp macro="" textlink="">
        <xdr:nvSpPr>
          <xdr:cNvPr id="25" name="TextBox 105">
            <a:extLst>
              <a:ext uri="{FF2B5EF4-FFF2-40B4-BE49-F238E27FC236}">
                <a16:creationId xmlns:a16="http://schemas.microsoft.com/office/drawing/2014/main" id="{D91F9097-557F-10B7-56AC-2CAA47829CA6}"/>
              </a:ext>
            </a:extLst>
          </xdr:cNvPr>
          <xdr:cNvSpPr txBox="1"/>
        </xdr:nvSpPr>
        <xdr:spPr>
          <a:xfrm>
            <a:off x="18052730" y="13468750"/>
            <a:ext cx="795495" cy="320910"/>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baseline="0">
                <a:solidFill>
                  <a:schemeClr val="bg1"/>
                </a:solidFill>
                <a:latin typeface="+mn-lt"/>
                <a:ea typeface="+mn-ea"/>
                <a:cs typeface="+mn-cs"/>
              </a:rPr>
              <a:t>W.Avg</a:t>
            </a:r>
          </a:p>
        </xdr:txBody>
      </xdr:sp>
    </xdr:grpSp>
    <xdr:clientData/>
  </xdr:twoCellAnchor>
  <xdr:twoCellAnchor>
    <xdr:from>
      <xdr:col>31</xdr:col>
      <xdr:colOff>29385</xdr:colOff>
      <xdr:row>48</xdr:row>
      <xdr:rowOff>42902</xdr:rowOff>
    </xdr:from>
    <xdr:to>
      <xdr:col>33</xdr:col>
      <xdr:colOff>1340528</xdr:colOff>
      <xdr:row>50</xdr:row>
      <xdr:rowOff>117339</xdr:rowOff>
    </xdr:to>
    <xdr:grpSp>
      <xdr:nvGrpSpPr>
        <xdr:cNvPr id="63" name="Group 1">
          <a:extLst>
            <a:ext uri="{FF2B5EF4-FFF2-40B4-BE49-F238E27FC236}">
              <a16:creationId xmlns:a16="http://schemas.microsoft.com/office/drawing/2014/main" id="{1ADE5403-CDC4-49FC-B568-4AF1F0FC5F25}"/>
            </a:ext>
          </a:extLst>
        </xdr:cNvPr>
        <xdr:cNvGrpSpPr/>
      </xdr:nvGrpSpPr>
      <xdr:grpSpPr>
        <a:xfrm>
          <a:off x="19592907" y="13891424"/>
          <a:ext cx="2006882" cy="455437"/>
          <a:chOff x="18052730" y="13468750"/>
          <a:chExt cx="1623431" cy="320910"/>
        </a:xfrm>
      </xdr:grpSpPr>
      <xdr:sp macro="" textlink="">
        <xdr:nvSpPr>
          <xdr:cNvPr id="65" name="Rounded Rectangle 73">
            <a:extLst>
              <a:ext uri="{FF2B5EF4-FFF2-40B4-BE49-F238E27FC236}">
                <a16:creationId xmlns:a16="http://schemas.microsoft.com/office/drawing/2014/main" id="{498F210F-C220-7CB6-BDDA-E56DFB545E5C}"/>
              </a:ext>
            </a:extLst>
          </xdr:cNvPr>
          <xdr:cNvSpPr/>
        </xdr:nvSpPr>
        <xdr:spPr>
          <a:xfrm>
            <a:off x="18693669" y="13493798"/>
            <a:ext cx="982492" cy="266809"/>
          </a:xfrm>
          <a:prstGeom prst="roundRect">
            <a:avLst/>
          </a:prstGeom>
          <a:solidFill>
            <a:schemeClr val="accent3">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tx1"/>
                </a:solidFill>
              </a:rPr>
              <a:t>10.96%</a:t>
            </a:r>
          </a:p>
        </xdr:txBody>
      </xdr:sp>
      <xdr:sp macro="" textlink="">
        <xdr:nvSpPr>
          <xdr:cNvPr id="67" name="TextBox 105">
            <a:extLst>
              <a:ext uri="{FF2B5EF4-FFF2-40B4-BE49-F238E27FC236}">
                <a16:creationId xmlns:a16="http://schemas.microsoft.com/office/drawing/2014/main" id="{3827E448-AAD9-436A-A452-1E55BF31C7FB}"/>
              </a:ext>
            </a:extLst>
          </xdr:cNvPr>
          <xdr:cNvSpPr txBox="1"/>
        </xdr:nvSpPr>
        <xdr:spPr>
          <a:xfrm>
            <a:off x="18052730" y="13468750"/>
            <a:ext cx="795495" cy="320910"/>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baseline="0">
                <a:solidFill>
                  <a:schemeClr val="bg1"/>
                </a:solidFill>
                <a:latin typeface="+mn-lt"/>
                <a:ea typeface="+mn-ea"/>
                <a:cs typeface="+mn-cs"/>
              </a:rPr>
              <a:t>W.Avg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27</xdr:row>
      <xdr:rowOff>0</xdr:rowOff>
    </xdr:from>
    <xdr:to>
      <xdr:col>6</xdr:col>
      <xdr:colOff>384048</xdr:colOff>
      <xdr:row>27</xdr:row>
      <xdr:rowOff>0</xdr:rowOff>
    </xdr:to>
    <xdr:cxnSp macro="">
      <xdr:nvCxnSpPr>
        <xdr:cNvPr id="2" name="Straight Connector 1">
          <a:extLst>
            <a:ext uri="{FF2B5EF4-FFF2-40B4-BE49-F238E27FC236}">
              <a16:creationId xmlns:a16="http://schemas.microsoft.com/office/drawing/2014/main" id="{00000000-0008-0000-0100-000002000000}"/>
            </a:ext>
          </a:extLst>
        </xdr:cNvPr>
        <xdr:cNvCxnSpPr/>
      </xdr:nvCxnSpPr>
      <xdr:spPr>
        <a:xfrm>
          <a:off x="4541520" y="4259580"/>
          <a:ext cx="38404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132907</xdr:colOff>
      <xdr:row>53</xdr:row>
      <xdr:rowOff>8861</xdr:rowOff>
    </xdr:from>
    <xdr:to>
      <xdr:col>9</xdr:col>
      <xdr:colOff>5316</xdr:colOff>
      <xdr:row>72</xdr:row>
      <xdr:rowOff>9451</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327660</xdr:colOff>
          <xdr:row>144</xdr:row>
          <xdr:rowOff>22860</xdr:rowOff>
        </xdr:from>
        <xdr:to>
          <xdr:col>3</xdr:col>
          <xdr:colOff>548640</xdr:colOff>
          <xdr:row>145</xdr:row>
          <xdr:rowOff>144780</xdr:rowOff>
        </xdr:to>
        <xdr:sp macro="" textlink="">
          <xdr:nvSpPr>
            <xdr:cNvPr id="4097" name="Control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70485</xdr:colOff>
          <xdr:row>5</xdr:row>
          <xdr:rowOff>38100</xdr:rowOff>
        </xdr:from>
        <xdr:to>
          <xdr:col>10</xdr:col>
          <xdr:colOff>817245</xdr:colOff>
          <xdr:row>6</xdr:row>
          <xdr:rowOff>60960</xdr:rowOff>
        </xdr:to>
        <xdr:sp macro="" textlink="">
          <xdr:nvSpPr>
            <xdr:cNvPr id="3073" name="Control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70485</xdr:colOff>
          <xdr:row>5</xdr:row>
          <xdr:rowOff>38100</xdr:rowOff>
        </xdr:from>
        <xdr:to>
          <xdr:col>10</xdr:col>
          <xdr:colOff>817245</xdr:colOff>
          <xdr:row>6</xdr:row>
          <xdr:rowOff>60960</xdr:rowOff>
        </xdr:to>
        <xdr:sp macro="" textlink="">
          <xdr:nvSpPr>
            <xdr:cNvPr id="3074" name="Control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70485</xdr:colOff>
          <xdr:row>5</xdr:row>
          <xdr:rowOff>38100</xdr:rowOff>
        </xdr:from>
        <xdr:to>
          <xdr:col>10</xdr:col>
          <xdr:colOff>817245</xdr:colOff>
          <xdr:row>6</xdr:row>
          <xdr:rowOff>60960</xdr:rowOff>
        </xdr:to>
        <xdr:sp macro="" textlink="">
          <xdr:nvSpPr>
            <xdr:cNvPr id="3075" name="Control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676275</xdr:colOff>
          <xdr:row>7</xdr:row>
          <xdr:rowOff>38100</xdr:rowOff>
        </xdr:from>
        <xdr:to>
          <xdr:col>8</xdr:col>
          <xdr:colOff>1423035</xdr:colOff>
          <xdr:row>8</xdr:row>
          <xdr:rowOff>60960</xdr:rowOff>
        </xdr:to>
        <xdr:sp macro="" textlink="">
          <xdr:nvSpPr>
            <xdr:cNvPr id="3076" name="Control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289560</xdr:colOff>
      <xdr:row>20</xdr:row>
      <xdr:rowOff>167640</xdr:rowOff>
    </xdr:from>
    <xdr:to>
      <xdr:col>2</xdr:col>
      <xdr:colOff>257506</xdr:colOff>
      <xdr:row>22</xdr:row>
      <xdr:rowOff>49365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775460" y="3657600"/>
          <a:ext cx="1430986" cy="247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rgbClr val="002060"/>
              </a:solidFill>
            </a:rPr>
            <a:t>New Auction Announcement</a:t>
          </a:r>
        </a:p>
      </xdr:txBody>
    </xdr:sp>
    <xdr:clientData/>
  </xdr:twoCellAnchor>
  <xdr:twoCellAnchor>
    <xdr:from>
      <xdr:col>0</xdr:col>
      <xdr:colOff>510540</xdr:colOff>
      <xdr:row>23</xdr:row>
      <xdr:rowOff>160020</xdr:rowOff>
    </xdr:from>
    <xdr:to>
      <xdr:col>5</xdr:col>
      <xdr:colOff>186070</xdr:colOff>
      <xdr:row>37</xdr:row>
      <xdr:rowOff>131714</xdr:rowOff>
    </xdr:to>
    <xdr:graphicFrame macro="">
      <xdr:nvGraphicFramePr>
        <xdr:cNvPr id="6" name="Chart 12">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518555</xdr:colOff>
      <xdr:row>43</xdr:row>
      <xdr:rowOff>64997</xdr:rowOff>
    </xdr:from>
    <xdr:to>
      <xdr:col>11</xdr:col>
      <xdr:colOff>313049</xdr:colOff>
      <xdr:row>55</xdr:row>
      <xdr:rowOff>71255</xdr:rowOff>
    </xdr:to>
    <xdr:graphicFrame macro="">
      <xdr:nvGraphicFramePr>
        <xdr:cNvPr id="5" name="Chart 60">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390525</xdr:colOff>
      <xdr:row>47</xdr:row>
      <xdr:rowOff>142875</xdr:rowOff>
    </xdr:from>
    <xdr:to>
      <xdr:col>15</xdr:col>
      <xdr:colOff>721995</xdr:colOff>
      <xdr:row>59</xdr:row>
      <xdr:rowOff>145818</xdr:rowOff>
    </xdr:to>
    <xdr:graphicFrame macro="">
      <xdr:nvGraphicFramePr>
        <xdr:cNvPr id="4" name="Chart 60">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519953</xdr:colOff>
      <xdr:row>34</xdr:row>
      <xdr:rowOff>107578</xdr:rowOff>
    </xdr:from>
    <xdr:to>
      <xdr:col>9</xdr:col>
      <xdr:colOff>867835</xdr:colOff>
      <xdr:row>48</xdr:row>
      <xdr:rowOff>79272</xdr:rowOff>
    </xdr:to>
    <xdr:graphicFrame macro="">
      <xdr:nvGraphicFramePr>
        <xdr:cNvPr id="3" name="Chart 1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CG_RESEARCH/Daily/2022/12_Dec/27%2012%2022/FC%20Daily%20Market%20Watch%20-%2027%201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DailyMirror"/>
      <sheetName val="Treasury-DM"/>
      <sheetName val="Front"/>
      <sheetName val="Fixed"/>
      <sheetName val="Auction"/>
      <sheetName val="OMO"/>
      <sheetName val="CM-Cur"/>
      <sheetName val="Global"/>
      <sheetName val="UT"/>
      <sheetName val="Tradsum"/>
      <sheetName val="Graphs"/>
      <sheetName val="Col"/>
      <sheetName val="Top 5"/>
      <sheetName val="Cross"/>
      <sheetName val="FH"/>
      <sheetName val="Web update"/>
      <sheetName val="COL data"/>
      <sheetName val=" For-Data"/>
      <sheetName val="FH (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J2">
            <v>1557</v>
          </cell>
        </row>
      </sheetData>
      <sheetData sheetId="14"/>
      <sheetData sheetId="15"/>
      <sheetData sheetId="16"/>
      <sheetData sheetId="17"/>
      <sheetData sheetId="18"/>
      <sheetData sheetId="19"/>
      <sheetData sheetId="20" refreshError="1"/>
    </sheetDataSet>
  </externalBook>
</externalLink>
</file>

<file path=xl/persons/person.xml><?xml version="1.0" encoding="utf-8"?>
<personList xmlns="http://schemas.microsoft.com/office/spreadsheetml/2018/threadedcomments" xmlns:x="http://schemas.openxmlformats.org/spreadsheetml/2006/main">
  <person displayName="Akna Tennakoon" id="{E939B769-A101-4CA5-8311-844C4529CECD}" userId="S::akna@firstcapital.lk::191ca3e4-ff1b-4de6-8445-873fdd40606b"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_1" connectionId="3" xr16:uid="{00000000-0016-0000-05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omo_1" connectionId="1" xr16:uid="{00000000-0016-0000-0400-000000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omo_2" connectionId="2" xr16:uid="{C77B45B8-B7BC-427F-A63E-D732986D5144}"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5-02-05T06:37:29.85" personId="{E939B769-A101-4CA5-8311-844C4529CECD}" id="{17738D06-0E7C-48D4-8811-E47332309829}">
    <text>Update whenever a bill auction ACTUALLY HAPPENS - usually on a weekly basis on Wednesdays.</text>
  </threadedComment>
  <threadedComment ref="I1" dT="2025-02-05T06:33:23.31" personId="{E939B769-A101-4CA5-8311-844C4529CECD}" id="{4C17C411-2A13-4A93-BE6A-BC0C9477B284}">
    <text>Update whenever a bill auction happens - usually on a weekly basis on Wednesdays.</text>
  </threadedComment>
  <threadedComment ref="I8" dT="2025-02-05T06:32:49.58" personId="{E939B769-A101-4CA5-8311-844C4529CECD}" id="{E664036C-14D1-4153-9C24-D3C9868C54F8}">
    <text xml:space="preserve">Update on the week before 1st and 15th </text>
  </threadedComment>
  <threadedComment ref="I8" dT="2025-02-13T12:17:43.35" personId="{E939B769-A101-4CA5-8311-844C4529CECD}" id="{06FFF029-246F-4523-9BB0-04688327A095}" parentId="{E664036C-14D1-4153-9C24-D3C9868C54F8}">
    <text>Also keep in mind to remove when unnecessary</text>
  </threadedComment>
  <threadedComment ref="A12" dT="2025-02-05T06:33:53.17" personId="{E939B769-A101-4CA5-8311-844C4529CECD}" id="{AF00F19E-76E2-4C37-A743-CF2C94F00032}">
    <text xml:space="preserve">Update whenever there is a bond auction ANNOUNCEMENT.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queryTable" Target="../queryTables/queryTable1.xml"/><Relationship Id="rId5" Type="http://schemas.openxmlformats.org/officeDocument/2006/relationships/image" Target="../media/image12.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queryTable" Target="../queryTables/queryTable3.xml"/><Relationship Id="rId3" Type="http://schemas.openxmlformats.org/officeDocument/2006/relationships/vmlDrawing" Target="../drawings/vmlDrawing3.vml"/><Relationship Id="rId7" Type="http://schemas.openxmlformats.org/officeDocument/2006/relationships/image" Target="../media/image14.emf"/><Relationship Id="rId12" Type="http://schemas.openxmlformats.org/officeDocument/2006/relationships/queryTable" Target="../queryTables/queryTable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3.xml"/><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control" Target="../activeX/activeX5.xml"/><Relationship Id="rId4" Type="http://schemas.openxmlformats.org/officeDocument/2006/relationships/control" Target="../activeX/activeX2.xml"/><Relationship Id="rId9" Type="http://schemas.openxmlformats.org/officeDocument/2006/relationships/image" Target="../media/image15.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D2:BH146"/>
  <sheetViews>
    <sheetView tabSelected="1" topLeftCell="A24" zoomScale="46" zoomScaleNormal="10" zoomScaleSheetLayoutView="68" zoomScalePageLayoutView="50" workbookViewId="0">
      <selection activeCell="T65" sqref="T65"/>
    </sheetView>
  </sheetViews>
  <sheetFormatPr defaultColWidth="8.88671875" defaultRowHeight="14.4" x14ac:dyDescent="0.3"/>
  <cols>
    <col min="1" max="1" width="3.6640625" style="1" customWidth="1"/>
    <col min="2" max="2" width="2" style="1" customWidth="1"/>
    <col min="3" max="3" width="8.88671875" style="1"/>
    <col min="4" max="5" width="8.88671875" style="1" customWidth="1"/>
    <col min="6" max="7" width="8.88671875" style="1"/>
    <col min="8" max="10" width="10.33203125" style="1" customWidth="1"/>
    <col min="11" max="11" width="8.88671875" style="1"/>
    <col min="12" max="12" width="8.88671875" style="1" customWidth="1"/>
    <col min="13" max="13" width="8.88671875" style="1"/>
    <col min="14" max="14" width="13.109375" style="1" customWidth="1"/>
    <col min="15" max="15" width="11" style="1" customWidth="1"/>
    <col min="16" max="17" width="12.6640625" style="1" customWidth="1"/>
    <col min="18" max="18" width="21.109375" style="1" customWidth="1"/>
    <col min="19" max="19" width="8.88671875" style="1"/>
    <col min="20" max="20" width="9.44140625" style="1" customWidth="1"/>
    <col min="21" max="21" width="5.33203125" style="1" customWidth="1"/>
    <col min="22" max="22" width="2.6640625" style="1" customWidth="1"/>
    <col min="23" max="23" width="12.33203125" style="1" customWidth="1"/>
    <col min="24" max="24" width="14.33203125" style="1" customWidth="1"/>
    <col min="25" max="25" width="12.44140625" style="1" customWidth="1"/>
    <col min="26" max="26" width="3.6640625" style="1" customWidth="1"/>
    <col min="27" max="27" width="11.6640625" style="1" customWidth="1"/>
    <col min="28" max="28" width="8.88671875" style="1"/>
    <col min="29" max="29" width="4.5546875" style="1" customWidth="1"/>
    <col min="30" max="30" width="9" style="1" customWidth="1"/>
    <col min="31" max="31" width="3.6640625" style="1" customWidth="1"/>
    <col min="32" max="32" width="8.88671875" style="1"/>
    <col min="33" max="33" width="1.109375" style="1" customWidth="1"/>
    <col min="34" max="34" width="22" style="1" bestFit="1" customWidth="1"/>
    <col min="35" max="35" width="15.44140625" style="1" customWidth="1"/>
    <col min="36" max="36" width="1.6640625" style="1" customWidth="1"/>
    <col min="37" max="38" width="12.6640625" style="1" customWidth="1"/>
    <col min="39" max="39" width="2.88671875" style="1" customWidth="1"/>
    <col min="40" max="41" width="12.6640625" style="1" customWidth="1"/>
    <col min="42" max="42" width="8.33203125" style="1" customWidth="1"/>
    <col min="43" max="43" width="8.5546875" style="1" customWidth="1"/>
    <col min="44" max="44" width="4.109375" style="1" customWidth="1"/>
    <col min="45" max="45" width="6.33203125" style="1" customWidth="1"/>
    <col min="46" max="47" width="8.88671875" style="1"/>
    <col min="48" max="48" width="11.44140625" style="1" bestFit="1" customWidth="1"/>
    <col min="49" max="16384" width="8.88671875" style="1"/>
  </cols>
  <sheetData>
    <row r="2" spans="17:48" ht="7.95" customHeight="1" x14ac:dyDescent="0.3"/>
    <row r="4" spans="17:48" ht="14.4" customHeight="1" x14ac:dyDescent="0.3">
      <c r="Y4" s="279">
        <f ca="1">UT!B1</f>
        <v>45776</v>
      </c>
      <c r="Z4" s="279"/>
      <c r="AA4" s="279"/>
      <c r="AB4" s="279"/>
      <c r="AC4" s="279"/>
    </row>
    <row r="5" spans="17:48" ht="14.4" customHeight="1" x14ac:dyDescent="0.3">
      <c r="Y5" s="279"/>
      <c r="Z5" s="279"/>
      <c r="AA5" s="279"/>
      <c r="AB5" s="279"/>
      <c r="AC5" s="279"/>
      <c r="AQ5"/>
    </row>
    <row r="10" spans="17:48" ht="14.4" customHeight="1" x14ac:dyDescent="0.3"/>
    <row r="11" spans="17:48" ht="12.6" customHeight="1" x14ac:dyDescent="0.3">
      <c r="Q11" s="263"/>
      <c r="R11" s="263"/>
      <c r="S11" s="151"/>
      <c r="T11" s="172"/>
      <c r="U11" s="172"/>
      <c r="V11" s="172"/>
      <c r="W11" s="172"/>
      <c r="X11" s="172"/>
      <c r="Y11" s="172"/>
      <c r="Z11" s="172"/>
      <c r="AA11" s="172"/>
      <c r="AB11" s="173"/>
      <c r="AC11" s="173"/>
      <c r="AD11" s="173"/>
      <c r="AE11" s="134"/>
    </row>
    <row r="12" spans="17:48" ht="41.4" customHeight="1" x14ac:dyDescent="0.3">
      <c r="Q12" s="263"/>
      <c r="R12" s="263"/>
      <c r="S12" s="151"/>
      <c r="T12" s="281">
        <f>UT!B7</f>
        <v>3375.87</v>
      </c>
      <c r="U12" s="281"/>
      <c r="V12" s="281"/>
      <c r="W12" s="281"/>
      <c r="X12" s="281">
        <f>UT!C7</f>
        <v>3375.87</v>
      </c>
      <c r="Y12" s="281"/>
      <c r="Z12" s="281"/>
      <c r="AA12" s="281"/>
      <c r="AB12" s="283">
        <f>UT!D7</f>
        <v>8.1799999999999998E-2</v>
      </c>
      <c r="AC12" s="283"/>
      <c r="AD12" s="283"/>
      <c r="AE12" s="134"/>
      <c r="AV12" s="196"/>
    </row>
    <row r="13" spans="17:48" ht="41.4" customHeight="1" x14ac:dyDescent="0.3">
      <c r="Q13" s="263"/>
      <c r="R13" s="263"/>
      <c r="S13" s="152"/>
      <c r="T13" s="284">
        <f>UT!B6</f>
        <v>2536.14</v>
      </c>
      <c r="U13" s="284"/>
      <c r="V13" s="284"/>
      <c r="W13" s="284"/>
      <c r="X13" s="284">
        <f>UT!C6</f>
        <v>2536.14</v>
      </c>
      <c r="Y13" s="284"/>
      <c r="Z13" s="284"/>
      <c r="AA13" s="284"/>
      <c r="AB13" s="282">
        <f>UT!D6</f>
        <v>7.0800000000000002E-2</v>
      </c>
      <c r="AC13" s="282"/>
      <c r="AD13" s="282"/>
      <c r="AE13" s="134"/>
    </row>
    <row r="14" spans="17:48" ht="41.4" customHeight="1" x14ac:dyDescent="0.3">
      <c r="Q14" s="263"/>
      <c r="R14" s="263"/>
      <c r="S14" s="157"/>
      <c r="T14" s="281">
        <f>UT!B8</f>
        <v>2117.09</v>
      </c>
      <c r="U14" s="281"/>
      <c r="V14" s="281"/>
      <c r="W14" s="281"/>
      <c r="X14" s="281">
        <f>UT!C8</f>
        <v>2117.04</v>
      </c>
      <c r="Y14" s="281"/>
      <c r="Z14" s="281"/>
      <c r="AA14" s="281"/>
      <c r="AB14" s="283">
        <f>UT!D8</f>
        <v>9.1899999999999996E-2</v>
      </c>
      <c r="AC14" s="283"/>
      <c r="AD14" s="283"/>
      <c r="AE14" s="134"/>
    </row>
    <row r="15" spans="17:48" ht="41.4" customHeight="1" x14ac:dyDescent="0.3">
      <c r="Q15" s="263"/>
      <c r="R15" s="263"/>
      <c r="S15" s="152"/>
      <c r="T15" s="284">
        <f>UT!B4</f>
        <v>3274.2</v>
      </c>
      <c r="U15" s="284"/>
      <c r="V15" s="284"/>
      <c r="W15" s="284"/>
      <c r="X15" s="284">
        <f>UT!C4</f>
        <v>3225.09</v>
      </c>
      <c r="Y15" s="284"/>
      <c r="Z15" s="284"/>
      <c r="AA15" s="284"/>
      <c r="AB15" s="282">
        <f>UT!D4</f>
        <v>1.41E-2</v>
      </c>
      <c r="AC15" s="282"/>
      <c r="AD15" s="282"/>
    </row>
    <row r="16" spans="17:48" ht="41.4" customHeight="1" x14ac:dyDescent="0.3">
      <c r="Q16" s="263"/>
      <c r="R16" s="263"/>
      <c r="S16" s="151"/>
      <c r="T16" s="281">
        <f>UT!B3</f>
        <v>1091.1500000000001</v>
      </c>
      <c r="U16" s="281"/>
      <c r="V16" s="281"/>
      <c r="W16" s="281"/>
      <c r="X16" s="281">
        <f>UT!C3</f>
        <v>1091.1500000000001</v>
      </c>
      <c r="Y16" s="281"/>
      <c r="Z16" s="281"/>
      <c r="AA16" s="281"/>
      <c r="AB16" s="283">
        <f>UT!D3</f>
        <v>7.5600000000000001E-2</v>
      </c>
      <c r="AC16" s="283"/>
      <c r="AD16" s="283"/>
    </row>
    <row r="17" spans="4:49" ht="10.95" customHeight="1" x14ac:dyDescent="0.3">
      <c r="Q17" s="263"/>
      <c r="R17" s="263"/>
      <c r="S17" s="151"/>
      <c r="T17" s="172"/>
      <c r="U17" s="172"/>
      <c r="V17" s="172"/>
      <c r="W17" s="172"/>
      <c r="X17" s="172"/>
      <c r="Y17" s="172"/>
      <c r="Z17" s="172"/>
      <c r="AA17" s="172"/>
      <c r="AB17" s="173"/>
      <c r="AC17" s="173"/>
      <c r="AD17" s="173"/>
    </row>
    <row r="18" spans="4:49" ht="25.95" hidden="1" customHeight="1" x14ac:dyDescent="0.3">
      <c r="Q18" s="263"/>
      <c r="R18" s="263"/>
      <c r="S18" s="151"/>
      <c r="T18" s="172"/>
      <c r="U18" s="172"/>
      <c r="V18" s="172"/>
      <c r="W18" s="172"/>
      <c r="X18" s="172"/>
      <c r="Y18" s="172"/>
      <c r="Z18" s="172"/>
      <c r="AA18" s="172"/>
      <c r="AB18" s="173"/>
      <c r="AC18" s="173"/>
      <c r="AD18" s="173"/>
    </row>
    <row r="19" spans="4:49" ht="60.6" customHeight="1" x14ac:dyDescent="0.3"/>
    <row r="20" spans="4:49" ht="70.95" customHeight="1" x14ac:dyDescent="0.3"/>
    <row r="21" spans="4:49" ht="31.2" customHeight="1" x14ac:dyDescent="0.3">
      <c r="N21" s="266">
        <f>Auction!$J$19/1000</f>
        <v>18681.888999999999</v>
      </c>
      <c r="O21" s="266"/>
      <c r="P21" s="267" t="s">
        <v>184</v>
      </c>
      <c r="Q21" s="268">
        <f>Auction!L19</f>
        <v>-1.5897497220085377E-5</v>
      </c>
      <c r="R21" s="268"/>
      <c r="AH21" s="155" t="str">
        <f>Fixed!A2</f>
        <v>&lt;  91 Days</v>
      </c>
      <c r="AI21" s="189" t="str">
        <f>Fixed!B2</f>
        <v>&lt;  3M</v>
      </c>
      <c r="AJ21" s="156"/>
      <c r="AK21" s="160">
        <f>Fixed!C2</f>
        <v>0.08</v>
      </c>
      <c r="AL21" s="160">
        <f>Fixed!D2</f>
        <v>7.6999999999999999E-2</v>
      </c>
      <c r="AM21" s="157"/>
      <c r="AN21" s="164">
        <f ca="1">Fixed!J3</f>
        <v>7.85E-2</v>
      </c>
      <c r="AO21" s="164">
        <f ca="1">Fixed!J4</f>
        <v>7.85E-2</v>
      </c>
      <c r="AP21" s="278">
        <f ca="1">(AN21-AO21)*10000</f>
        <v>0</v>
      </c>
      <c r="AQ21" s="278"/>
      <c r="AV21" s="186"/>
      <c r="AW21" s="186"/>
    </row>
    <row r="22" spans="4:49" ht="31.2" customHeight="1" x14ac:dyDescent="0.3">
      <c r="N22" s="266"/>
      <c r="O22" s="266"/>
      <c r="P22" s="267"/>
      <c r="Q22" s="268"/>
      <c r="R22" s="268"/>
      <c r="AH22" s="155" t="str">
        <f>Fixed!A3</f>
        <v>&lt; 182 Days</v>
      </c>
      <c r="AI22" s="189" t="str">
        <f>Fixed!B3</f>
        <v>&lt;  6M</v>
      </c>
      <c r="AJ22" s="156"/>
      <c r="AK22" s="160">
        <f>Fixed!C3</f>
        <v>8.3000000000000004E-2</v>
      </c>
      <c r="AL22" s="160">
        <f>Fixed!D3</f>
        <v>8.1000000000000003E-2</v>
      </c>
      <c r="AM22" s="157"/>
      <c r="AN22" s="161">
        <f ca="1">Fixed!K3</f>
        <v>8.2000000000000003E-2</v>
      </c>
      <c r="AO22" s="161">
        <f ca="1">Fixed!K4</f>
        <v>8.2000000000000003E-2</v>
      </c>
      <c r="AP22" s="278">
        <f t="shared" ref="AP22:AP30" ca="1" si="0">(AN22-AO22)*10000</f>
        <v>0</v>
      </c>
      <c r="AQ22" s="278"/>
      <c r="AV22" s="186"/>
      <c r="AW22" s="186"/>
    </row>
    <row r="23" spans="4:49" ht="31.2" customHeight="1" x14ac:dyDescent="0.3">
      <c r="N23" s="264"/>
      <c r="O23" s="264"/>
      <c r="P23" s="265"/>
      <c r="Q23" s="262"/>
      <c r="R23" s="262"/>
      <c r="AH23" s="155" t="str">
        <f>Fixed!A4</f>
        <v>&lt; 364 Days</v>
      </c>
      <c r="AI23" s="189" t="str">
        <f>Fixed!B4</f>
        <v>&lt;   1Y</v>
      </c>
      <c r="AJ23" s="156"/>
      <c r="AK23" s="160">
        <f>Fixed!C4</f>
        <v>8.5000000000000006E-2</v>
      </c>
      <c r="AL23" s="160">
        <f>Fixed!D4</f>
        <v>8.3000000000000004E-2</v>
      </c>
      <c r="AM23" s="157"/>
      <c r="AN23" s="164">
        <f ca="1">Fixed!L3</f>
        <v>8.4000000000000005E-2</v>
      </c>
      <c r="AO23" s="164">
        <f ca="1">Fixed!L4</f>
        <v>8.6499999999999994E-2</v>
      </c>
      <c r="AP23" s="278">
        <f t="shared" ca="1" si="0"/>
        <v>-24.999999999999883</v>
      </c>
      <c r="AQ23" s="278"/>
      <c r="AV23" s="186"/>
      <c r="AW23" s="186"/>
    </row>
    <row r="24" spans="4:49" ht="31.2" customHeight="1" x14ac:dyDescent="0.3">
      <c r="D24" s="259"/>
      <c r="E24" s="259"/>
      <c r="F24" s="259"/>
      <c r="G24" s="259"/>
      <c r="H24" s="259"/>
      <c r="I24" s="150"/>
      <c r="J24" s="150"/>
      <c r="N24" s="264"/>
      <c r="O24" s="264"/>
      <c r="P24" s="265"/>
      <c r="Q24" s="262"/>
      <c r="R24" s="262"/>
      <c r="AH24" s="158">
        <f>Fixed!A5</f>
        <v>46508</v>
      </c>
      <c r="AI24" s="189" t="str">
        <f>Fixed!B5</f>
        <v>&lt;   2Y</v>
      </c>
      <c r="AJ24" s="156"/>
      <c r="AK24" s="160">
        <f>Fixed!C5</f>
        <v>9.4E-2</v>
      </c>
      <c r="AL24" s="160">
        <f>Fixed!D5</f>
        <v>9.1999999999999998E-2</v>
      </c>
      <c r="AM24" s="157"/>
      <c r="AN24" s="164">
        <f ca="1">Fixed!M3</f>
        <v>9.2999999999999999E-2</v>
      </c>
      <c r="AO24" s="164">
        <f ca="1">Fixed!M4</f>
        <v>9.4500000000000001E-2</v>
      </c>
      <c r="AP24" s="278">
        <f t="shared" ca="1" si="0"/>
        <v>-15.000000000000014</v>
      </c>
      <c r="AQ24" s="278"/>
      <c r="AV24" s="186"/>
      <c r="AW24" s="195"/>
    </row>
    <row r="25" spans="4:49" ht="31.2" customHeight="1" x14ac:dyDescent="0.3">
      <c r="D25" s="259"/>
      <c r="E25" s="259"/>
      <c r="F25" s="259"/>
      <c r="G25" s="259"/>
      <c r="H25" s="259"/>
      <c r="I25" s="150"/>
      <c r="J25" s="150"/>
      <c r="N25" s="264"/>
      <c r="O25" s="264"/>
      <c r="P25" s="265"/>
      <c r="Q25" s="262"/>
      <c r="R25" s="262"/>
      <c r="AH25" s="158">
        <f>Fixed!A6</f>
        <v>46888</v>
      </c>
      <c r="AI25" s="189" t="str">
        <f>Fixed!B6</f>
        <v>&lt;   3Y</v>
      </c>
      <c r="AJ25" s="156"/>
      <c r="AK25" s="160">
        <f>Fixed!C6</f>
        <v>0.1</v>
      </c>
      <c r="AL25" s="160">
        <f>Fixed!D6</f>
        <v>9.9000000000000005E-2</v>
      </c>
      <c r="AM25" s="157"/>
      <c r="AN25" s="161">
        <f ca="1">Fixed!N3</f>
        <v>9.9500000000000005E-2</v>
      </c>
      <c r="AO25" s="161">
        <f ca="1">Fixed!N4</f>
        <v>9.9750000000000005E-2</v>
      </c>
      <c r="AP25" s="278">
        <f t="shared" ca="1" si="0"/>
        <v>-2.5000000000000022</v>
      </c>
      <c r="AQ25" s="278"/>
      <c r="AV25" s="186"/>
      <c r="AW25" s="186"/>
    </row>
    <row r="26" spans="4:49" ht="31.2" customHeight="1" x14ac:dyDescent="0.35">
      <c r="AG26" s="116"/>
      <c r="AH26" s="158">
        <f>Fixed!A7</f>
        <v>47284</v>
      </c>
      <c r="AI26" s="189" t="str">
        <f>Fixed!B7</f>
        <v>&lt;   4Y</v>
      </c>
      <c r="AJ26" s="156"/>
      <c r="AK26" s="160">
        <f>Fixed!C7</f>
        <v>0.10299999999999999</v>
      </c>
      <c r="AL26" s="160">
        <f>Fixed!D7</f>
        <v>0.10199999999999999</v>
      </c>
      <c r="AM26" s="157"/>
      <c r="AN26" s="164">
        <f ca="1">Fixed!O3</f>
        <v>0.10249999999999999</v>
      </c>
      <c r="AO26" s="164">
        <f ca="1">Fixed!O4</f>
        <v>0.1045</v>
      </c>
      <c r="AP26" s="278">
        <f ca="1">(AN26-AO26)*10000</f>
        <v>-20.000000000000018</v>
      </c>
      <c r="AQ26" s="278"/>
      <c r="AV26" s="186"/>
      <c r="AW26" s="186"/>
    </row>
    <row r="27" spans="4:49" ht="31.2" customHeight="1" x14ac:dyDescent="0.35">
      <c r="AG27" s="116"/>
      <c r="AH27" s="158">
        <f>Fixed!A8</f>
        <v>11093</v>
      </c>
      <c r="AI27" s="189" t="str">
        <f>Fixed!B8</f>
        <v>&lt;   5Y</v>
      </c>
      <c r="AJ27" s="156"/>
      <c r="AK27" s="160">
        <f>Fixed!C8</f>
        <v>0.105</v>
      </c>
      <c r="AL27" s="160">
        <f>Fixed!D8</f>
        <v>0.104</v>
      </c>
      <c r="AM27" s="157"/>
      <c r="AN27" s="161">
        <f ca="1">Fixed!P3</f>
        <v>0.1045</v>
      </c>
      <c r="AO27" s="161">
        <f ca="1">Fixed!P4</f>
        <v>0.10775</v>
      </c>
      <c r="AP27" s="278">
        <f ca="1">(AN27-AO27)*10000</f>
        <v>-32.500000000000028</v>
      </c>
      <c r="AQ27" s="278"/>
      <c r="AV27" s="186"/>
      <c r="AW27" s="186"/>
    </row>
    <row r="28" spans="4:49" ht="31.2" customHeight="1" x14ac:dyDescent="0.35">
      <c r="D28" s="259">
        <f ca="1">TODAY()</f>
        <v>45777</v>
      </c>
      <c r="E28" s="259"/>
      <c r="F28" s="259"/>
      <c r="G28" s="259"/>
      <c r="H28" s="259"/>
      <c r="I28" s="259"/>
      <c r="J28" s="259"/>
      <c r="AG28" s="116"/>
      <c r="AH28" s="158">
        <f>Fixed!A9</f>
        <v>11397</v>
      </c>
      <c r="AI28" s="189" t="str">
        <f>Fixed!B9</f>
        <v>&lt;   6Y</v>
      </c>
      <c r="AJ28" s="156"/>
      <c r="AK28" s="160">
        <f>Fixed!C9</f>
        <v>0.1095</v>
      </c>
      <c r="AL28" s="160">
        <f>Fixed!D9</f>
        <v>0.1085</v>
      </c>
      <c r="AM28" s="157"/>
      <c r="AN28" s="164">
        <f ca="1">Fixed!Q3</f>
        <v>0.109</v>
      </c>
      <c r="AO28" s="164">
        <f ca="1">Fixed!Q4</f>
        <v>0.109</v>
      </c>
      <c r="AP28" s="278">
        <f t="shared" ca="1" si="0"/>
        <v>0</v>
      </c>
      <c r="AQ28" s="278"/>
      <c r="AV28" s="187"/>
      <c r="AW28" s="186"/>
    </row>
    <row r="29" spans="4:49" ht="31.2" customHeight="1" x14ac:dyDescent="0.35">
      <c r="D29" s="259"/>
      <c r="E29" s="259"/>
      <c r="F29" s="259"/>
      <c r="G29" s="259"/>
      <c r="H29" s="259"/>
      <c r="I29" s="259"/>
      <c r="J29" s="259"/>
      <c r="AG29" s="116"/>
      <c r="AH29" s="158">
        <f>Fixed!A10</f>
        <v>48563</v>
      </c>
      <c r="AI29" s="189" t="str">
        <f>Fixed!B10</f>
        <v>&lt;   7Y</v>
      </c>
      <c r="AJ29" s="156"/>
      <c r="AK29" s="160">
        <f>Fixed!C10</f>
        <v>0.1105</v>
      </c>
      <c r="AL29" s="160">
        <f>Fixed!D10</f>
        <v>0.109</v>
      </c>
      <c r="AM29" s="157"/>
      <c r="AN29" s="161">
        <f ca="1">Fixed!R3</f>
        <v>0.10975</v>
      </c>
      <c r="AO29" s="161">
        <f ca="1">Fixed!R4</f>
        <v>0.11</v>
      </c>
      <c r="AP29" s="278">
        <f t="shared" ca="1" si="0"/>
        <v>-2.5000000000000022</v>
      </c>
      <c r="AQ29" s="278"/>
      <c r="AV29" s="187"/>
      <c r="AW29" s="186"/>
    </row>
    <row r="30" spans="4:49" ht="31.2" customHeight="1" x14ac:dyDescent="0.35">
      <c r="Q30" s="269">
        <f>Auction!L21</f>
        <v>3.7858086259507262E-2</v>
      </c>
      <c r="R30" s="269"/>
      <c r="AG30" s="116"/>
      <c r="AH30" s="158">
        <f>Fixed!A11</f>
        <v>12206</v>
      </c>
      <c r="AI30" s="189" t="str">
        <f>Fixed!B11</f>
        <v>&lt;   8Y</v>
      </c>
      <c r="AJ30" s="156"/>
      <c r="AK30" s="160">
        <f>Fixed!C11</f>
        <v>0.111</v>
      </c>
      <c r="AL30" s="160">
        <f>Fixed!D11</f>
        <v>0.109</v>
      </c>
      <c r="AM30" s="157"/>
      <c r="AN30" s="164">
        <f ca="1">Fixed!S3</f>
        <v>0.11</v>
      </c>
      <c r="AO30" s="164">
        <f ca="1">Fixed!S4</f>
        <v>0.11</v>
      </c>
      <c r="AP30" s="278">
        <f t="shared" ca="1" si="0"/>
        <v>0</v>
      </c>
      <c r="AQ30" s="278"/>
      <c r="AV30" s="186"/>
      <c r="AW30" s="186"/>
    </row>
    <row r="31" spans="4:49" ht="31.2" customHeight="1" x14ac:dyDescent="0.35">
      <c r="Q31" s="269"/>
      <c r="R31" s="269"/>
      <c r="AG31" s="116"/>
      <c r="AH31" s="158">
        <f>Fixed!A12</f>
        <v>12420</v>
      </c>
      <c r="AI31" s="189" t="str">
        <f>Fixed!B12</f>
        <v>&lt;   9Y</v>
      </c>
      <c r="AJ31" s="156"/>
      <c r="AK31" s="160">
        <f>Fixed!C12</f>
        <v>0.112</v>
      </c>
      <c r="AL31" s="160">
        <f>Fixed!D12</f>
        <v>0.11</v>
      </c>
      <c r="AM31" s="157"/>
      <c r="AN31" s="161">
        <f ca="1">Fixed!T3</f>
        <v>0.111</v>
      </c>
      <c r="AO31" s="161">
        <f ca="1">Fixed!T4</f>
        <v>0.1105</v>
      </c>
      <c r="AP31" s="278">
        <f t="shared" ref="AP31:AP32" ca="1" si="1">(AN31-AO31)*10000</f>
        <v>5.0000000000000044</v>
      </c>
      <c r="AQ31" s="278"/>
      <c r="AV31" s="186"/>
      <c r="AW31" s="186"/>
    </row>
    <row r="32" spans="4:49" ht="31.2" customHeight="1" x14ac:dyDescent="0.35">
      <c r="AG32" s="116"/>
      <c r="AH32" s="158">
        <f>Fixed!A13</f>
        <v>12858</v>
      </c>
      <c r="AI32" s="189" t="str">
        <f>Fixed!B13</f>
        <v>&lt; 10Y</v>
      </c>
      <c r="AJ32" s="156"/>
      <c r="AK32" s="160">
        <f>Fixed!C13</f>
        <v>0.1125</v>
      </c>
      <c r="AL32" s="160">
        <f>Fixed!D13</f>
        <v>0.111</v>
      </c>
      <c r="AM32" s="157"/>
      <c r="AN32" s="161">
        <f ca="1">Fixed!U3</f>
        <v>0.11175</v>
      </c>
      <c r="AO32" s="161">
        <f ca="1">Fixed!U4</f>
        <v>0.11125</v>
      </c>
      <c r="AP32" s="278">
        <f t="shared" ca="1" si="1"/>
        <v>5.0000000000000044</v>
      </c>
      <c r="AQ32" s="278"/>
      <c r="AV32" s="186"/>
      <c r="AW32" s="186"/>
    </row>
    <row r="33" spans="4:60" ht="31.2" customHeight="1" x14ac:dyDescent="0.35">
      <c r="Q33" s="270"/>
      <c r="R33" s="270"/>
      <c r="AG33" s="116"/>
      <c r="AH33" s="158">
        <f>Fixed!A14</f>
        <v>13530</v>
      </c>
      <c r="AI33" s="190" t="str">
        <f>Fixed!B14</f>
        <v>&lt; 12Y</v>
      </c>
      <c r="AJ33" s="159"/>
      <c r="AK33" s="160" t="str">
        <f>Fixed!C14</f>
        <v>N/A</v>
      </c>
      <c r="AL33" s="160" t="str">
        <f>Fixed!D14</f>
        <v>N/A</v>
      </c>
      <c r="AM33" s="165"/>
      <c r="AN33" s="161" t="s">
        <v>4</v>
      </c>
      <c r="AO33" s="161" t="s">
        <v>4</v>
      </c>
      <c r="AP33" s="274" t="s">
        <v>4</v>
      </c>
      <c r="AQ33" s="274"/>
      <c r="BH33" s="1" t="s">
        <v>59</v>
      </c>
    </row>
    <row r="34" spans="4:60" ht="31.2" customHeight="1" x14ac:dyDescent="0.35">
      <c r="D34" s="271"/>
      <c r="E34" s="271"/>
      <c r="F34" s="271"/>
      <c r="G34" s="271"/>
      <c r="H34" s="271"/>
      <c r="I34" s="149"/>
      <c r="J34" s="149"/>
      <c r="Q34" s="270"/>
      <c r="R34" s="270"/>
      <c r="AG34" s="116"/>
      <c r="AH34" s="158">
        <f>Fixed!A15</f>
        <v>14472</v>
      </c>
      <c r="AI34" s="189" t="str">
        <f>Fixed!B15</f>
        <v>&lt; 15Y</v>
      </c>
      <c r="AJ34" s="159"/>
      <c r="AK34" s="160" t="str">
        <f>Fixed!C15</f>
        <v>N/A</v>
      </c>
      <c r="AL34" s="160" t="str">
        <f>Fixed!D15</f>
        <v>N/A</v>
      </c>
      <c r="AM34" s="165"/>
      <c r="AN34" s="161" t="s">
        <v>4</v>
      </c>
      <c r="AO34" s="161" t="s">
        <v>4</v>
      </c>
      <c r="AP34" s="274" t="s">
        <v>4</v>
      </c>
      <c r="AQ34" s="274"/>
    </row>
    <row r="35" spans="4:60" ht="31.2" customHeight="1" x14ac:dyDescent="0.35">
      <c r="D35" s="271"/>
      <c r="E35" s="271"/>
      <c r="F35" s="271"/>
      <c r="G35" s="271"/>
      <c r="H35" s="271"/>
      <c r="I35" s="149"/>
      <c r="J35" s="149"/>
      <c r="AG35" s="116"/>
      <c r="AH35" s="158">
        <f>Fixed!A16</f>
        <v>14977</v>
      </c>
      <c r="AI35" s="189" t="str">
        <f>Fixed!B16</f>
        <v>&lt; 20Y</v>
      </c>
      <c r="AJ35" s="159"/>
      <c r="AK35" s="162" t="str">
        <f>Fixed!C16</f>
        <v>N/A</v>
      </c>
      <c r="AL35" s="162" t="str">
        <f>Fixed!D16</f>
        <v>N/A</v>
      </c>
      <c r="AM35" s="165"/>
      <c r="AN35" s="163" t="s">
        <v>4</v>
      </c>
      <c r="AO35" s="163" t="s">
        <v>4</v>
      </c>
      <c r="AP35" s="274" t="s">
        <v>4</v>
      </c>
      <c r="AQ35" s="274"/>
    </row>
    <row r="36" spans="4:60" ht="5.4" customHeight="1" x14ac:dyDescent="0.35">
      <c r="D36" s="148"/>
      <c r="E36" s="148"/>
      <c r="F36" s="148"/>
      <c r="G36" s="148"/>
      <c r="H36" s="148"/>
      <c r="I36" s="148"/>
      <c r="J36" s="148"/>
      <c r="AG36" s="116"/>
    </row>
    <row r="37" spans="4:60" ht="18" hidden="1" x14ac:dyDescent="0.35">
      <c r="AG37" s="116"/>
      <c r="AH37"/>
      <c r="AI37"/>
      <c r="AJ37"/>
      <c r="AK37"/>
      <c r="AL37"/>
      <c r="AM37"/>
      <c r="AN37"/>
      <c r="AO37"/>
      <c r="AP37"/>
      <c r="AQ37"/>
    </row>
    <row r="38" spans="4:60" ht="19.95" hidden="1" customHeight="1" x14ac:dyDescent="0.35">
      <c r="P38" s="98"/>
      <c r="Q38" s="98"/>
      <c r="AG38" s="116"/>
      <c r="AH38"/>
      <c r="AI38"/>
      <c r="AJ38"/>
      <c r="AK38"/>
      <c r="AL38"/>
      <c r="AM38"/>
      <c r="AN38"/>
      <c r="AO38"/>
      <c r="AP38"/>
      <c r="AQ38"/>
    </row>
    <row r="39" spans="4:60" ht="21" hidden="1" x14ac:dyDescent="0.35">
      <c r="P39" s="98"/>
      <c r="Q39" s="98"/>
      <c r="AG39" s="116"/>
      <c r="AH39"/>
      <c r="AI39"/>
      <c r="AJ39"/>
      <c r="AK39"/>
      <c r="AL39"/>
      <c r="AM39"/>
      <c r="AN39"/>
      <c r="AO39"/>
      <c r="AP39"/>
      <c r="AQ39"/>
    </row>
    <row r="40" spans="4:60" ht="1.95" customHeight="1" x14ac:dyDescent="0.35">
      <c r="AG40" s="116"/>
      <c r="AH40"/>
      <c r="AI40"/>
      <c r="AJ40"/>
      <c r="AK40"/>
      <c r="AL40"/>
      <c r="AM40"/>
      <c r="AN40"/>
      <c r="AO40"/>
      <c r="AP40"/>
      <c r="AQ40"/>
    </row>
    <row r="41" spans="4:60" ht="21" hidden="1" customHeight="1" x14ac:dyDescent="0.3">
      <c r="AC41" s="280"/>
      <c r="AD41" s="280"/>
      <c r="AE41" s="280"/>
      <c r="AH41" s="115"/>
      <c r="AI41" s="115"/>
      <c r="AJ41" s="115"/>
    </row>
    <row r="42" spans="4:60" ht="10.199999999999999" hidden="1" customHeight="1" x14ac:dyDescent="0.3">
      <c r="AC42" s="280"/>
      <c r="AD42" s="280"/>
      <c r="AE42" s="280"/>
    </row>
    <row r="43" spans="4:60" ht="47.4" customHeight="1" x14ac:dyDescent="0.3">
      <c r="AC43" s="261"/>
      <c r="AD43" s="261"/>
      <c r="AE43" s="261"/>
    </row>
    <row r="44" spans="4:60" ht="23.4" customHeight="1" x14ac:dyDescent="0.3">
      <c r="AC44" s="261"/>
      <c r="AD44" s="261"/>
      <c r="AE44" s="261"/>
    </row>
    <row r="45" spans="4:60" ht="4.95" customHeight="1" x14ac:dyDescent="0.3">
      <c r="X45"/>
      <c r="Y45"/>
      <c r="AC45" s="261"/>
      <c r="AD45" s="261"/>
      <c r="AE45" s="261"/>
    </row>
    <row r="46" spans="4:60" ht="24" customHeight="1" x14ac:dyDescent="0.3">
      <c r="S46" s="132"/>
      <c r="T46" s="132"/>
      <c r="U46" s="260">
        <f>Auction!C3</f>
        <v>45776</v>
      </c>
      <c r="V46" s="260"/>
      <c r="W46" s="260"/>
      <c r="X46" s="260"/>
      <c r="Y46" s="260"/>
      <c r="AA46" s="117"/>
      <c r="AC46" s="261"/>
      <c r="AD46" s="261"/>
      <c r="AE46" s="261"/>
      <c r="AI46" s="276">
        <f>Auction!$B$13</f>
        <v>45775</v>
      </c>
      <c r="AJ46" s="276"/>
      <c r="AK46" s="276"/>
    </row>
    <row r="47" spans="4:60" ht="6" customHeight="1" x14ac:dyDescent="0.3">
      <c r="S47" s="132"/>
      <c r="T47" s="132"/>
      <c r="U47" s="260"/>
      <c r="V47" s="260"/>
      <c r="W47" s="260"/>
      <c r="X47" s="260"/>
      <c r="Y47" s="260"/>
      <c r="AC47" s="261"/>
      <c r="AD47" s="261"/>
      <c r="AE47" s="261"/>
      <c r="AI47" s="276"/>
      <c r="AJ47" s="276"/>
      <c r="AK47" s="276"/>
    </row>
    <row r="48" spans="4:60" ht="9.6" customHeight="1" x14ac:dyDescent="0.3">
      <c r="U48" s="97"/>
      <c r="V48" s="97"/>
      <c r="W48" s="97"/>
      <c r="X48" s="97"/>
      <c r="Y48" s="97"/>
      <c r="AC48" s="126"/>
      <c r="AD48" s="126"/>
      <c r="AE48" s="126"/>
      <c r="AO48" s="276">
        <f>Auction!$K$1</f>
        <v>45786</v>
      </c>
      <c r="AP48" s="276"/>
      <c r="AQ48" s="276"/>
    </row>
    <row r="49" spans="12:45" ht="24" customHeight="1" x14ac:dyDescent="0.3">
      <c r="Q49"/>
      <c r="S49" s="133"/>
      <c r="T49" s="133"/>
      <c r="U49" s="273">
        <f>Auction!C10</f>
        <v>45779</v>
      </c>
      <c r="V49" s="273"/>
      <c r="W49" s="273"/>
      <c r="X49" s="273"/>
      <c r="Y49" s="273"/>
      <c r="AA49" s="117"/>
      <c r="AO49" s="276"/>
      <c r="AP49" s="276"/>
      <c r="AQ49" s="276"/>
    </row>
    <row r="50" spans="12:45" ht="6" customHeight="1" x14ac:dyDescent="0.3">
      <c r="Q50" s="275">
        <f>Auction!E9</f>
        <v>145000</v>
      </c>
      <c r="S50" s="133"/>
      <c r="T50" s="133"/>
      <c r="U50" s="273"/>
      <c r="V50" s="273"/>
      <c r="W50" s="273"/>
      <c r="X50" s="273"/>
      <c r="Y50" s="273"/>
    </row>
    <row r="51" spans="12:45" x14ac:dyDescent="0.3">
      <c r="Q51" s="275"/>
    </row>
    <row r="52" spans="12:45" ht="21" x14ac:dyDescent="0.4">
      <c r="Q52" s="153"/>
      <c r="W52" s="121"/>
    </row>
    <row r="53" spans="12:45" ht="30" customHeight="1" x14ac:dyDescent="0.3">
      <c r="Q53" s="221">
        <f>Auction!F9</f>
        <v>270144</v>
      </c>
      <c r="T53" s="272">
        <f>Auction!$B$6</f>
        <v>7.6499999999999999E-2</v>
      </c>
      <c r="U53" s="272"/>
      <c r="V53" s="277" t="str">
        <f>IF(X53&gt;0,Auction!$B$43,IF(X53&lt;0,Auction!$B$44,IF(X53=0,Auction!$B$42)))</f>
        <v>p</v>
      </c>
      <c r="W53" s="277"/>
      <c r="X53" s="138">
        <f>Auction!D6</f>
        <v>2.9999999999999472</v>
      </c>
      <c r="Y53" s="137" t="s">
        <v>212</v>
      </c>
      <c r="AA53" s="136"/>
    </row>
    <row r="54" spans="12:45" ht="10.95" customHeight="1" x14ac:dyDescent="0.3">
      <c r="Q54" s="154"/>
      <c r="W54" s="121"/>
      <c r="X54" s="127"/>
    </row>
    <row r="55" spans="12:45" ht="30" customHeight="1" x14ac:dyDescent="0.3">
      <c r="Q55" s="275">
        <f>Auction!G9</f>
        <v>145000</v>
      </c>
      <c r="T55" s="272">
        <f>Auction!$B$7</f>
        <v>7.9699999999999993E-2</v>
      </c>
      <c r="U55" s="272"/>
      <c r="V55" s="277" t="str">
        <f>IF(X55&gt;0,Auction!$B$43,IF(X55&lt;0,Auction!$B$44,IF(X55=0,Auction!$B$42)))</f>
        <v>q</v>
      </c>
      <c r="W55" s="277"/>
      <c r="X55" s="138">
        <f>Auction!D7</f>
        <v>-1.0000000000000286</v>
      </c>
      <c r="Y55" s="137" t="s">
        <v>212</v>
      </c>
    </row>
    <row r="56" spans="12:45" ht="10.95" customHeight="1" x14ac:dyDescent="0.3">
      <c r="Q56" s="275"/>
      <c r="T56" s="122"/>
      <c r="U56" s="122"/>
      <c r="V56" s="122"/>
      <c r="W56" s="131"/>
      <c r="X56" s="139"/>
      <c r="Y56" s="123"/>
    </row>
    <row r="57" spans="12:45" ht="30" customHeight="1" x14ac:dyDescent="0.3">
      <c r="Q57" s="275"/>
      <c r="T57" s="272">
        <f>Auction!$B$8</f>
        <v>8.3000000000000004E-2</v>
      </c>
      <c r="U57" s="272"/>
      <c r="V57" s="277" t="str">
        <f>IF(X57&gt;0,Auction!$B$43,IF(X57&lt;0,Auction!$B$44,IF(X57=0,Auction!$B$42)))</f>
        <v>p</v>
      </c>
      <c r="W57" s="277"/>
      <c r="X57" s="138">
        <f>Auction!D8</f>
        <v>1.0000000000000286</v>
      </c>
      <c r="Y57" s="137" t="s">
        <v>212</v>
      </c>
    </row>
    <row r="58" spans="12:45" ht="14.4" customHeight="1" x14ac:dyDescent="0.3">
      <c r="T58" s="118"/>
      <c r="U58" s="118"/>
      <c r="V58" s="118"/>
      <c r="W58" s="120"/>
      <c r="X58" s="124"/>
      <c r="Y58" s="124"/>
      <c r="Z58" s="123"/>
    </row>
    <row r="59" spans="12:45" ht="14.4" customHeight="1" x14ac:dyDescent="0.3">
      <c r="T59" s="118"/>
      <c r="U59" s="118"/>
      <c r="V59" s="118"/>
      <c r="W59" s="120"/>
      <c r="X59" s="118"/>
      <c r="Y59" s="118"/>
    </row>
    <row r="60" spans="12:45" x14ac:dyDescent="0.3">
      <c r="AS60" s="1" t="s">
        <v>59</v>
      </c>
    </row>
    <row r="63" spans="12:45" x14ac:dyDescent="0.3">
      <c r="N63" s="1" t="s">
        <v>278</v>
      </c>
    </row>
    <row r="64" spans="12:45" x14ac:dyDescent="0.3">
      <c r="L64" s="195"/>
    </row>
    <row r="65" spans="12:16" ht="15.6" x14ac:dyDescent="0.3">
      <c r="N65" s="238"/>
    </row>
    <row r="67" spans="12:16" ht="15.6" x14ac:dyDescent="0.3">
      <c r="L67" s="249"/>
      <c r="N67" s="236"/>
    </row>
    <row r="68" spans="12:16" ht="15.6" x14ac:dyDescent="0.3">
      <c r="L68" s="249"/>
      <c r="M68" s="194"/>
      <c r="N68" s="237"/>
    </row>
    <row r="69" spans="12:16" ht="15.6" x14ac:dyDescent="0.3">
      <c r="L69" s="249"/>
      <c r="M69" s="194"/>
      <c r="P69" s="115"/>
    </row>
    <row r="70" spans="12:16" x14ac:dyDescent="0.3">
      <c r="M70" s="194"/>
    </row>
    <row r="74" spans="12:16" x14ac:dyDescent="0.3">
      <c r="L74" s="196"/>
      <c r="N74" s="194"/>
    </row>
    <row r="75" spans="12:16" x14ac:dyDescent="0.3">
      <c r="N75" s="194"/>
    </row>
    <row r="130" ht="3" customHeight="1" x14ac:dyDescent="0.3"/>
    <row r="131" ht="18" customHeight="1" x14ac:dyDescent="0.3"/>
    <row r="132" ht="18" customHeight="1" x14ac:dyDescent="0.3"/>
    <row r="133" ht="18" customHeight="1" x14ac:dyDescent="0.3"/>
    <row r="134" ht="18" customHeight="1" x14ac:dyDescent="0.3"/>
    <row r="135" ht="18" customHeight="1" x14ac:dyDescent="0.3"/>
    <row r="136" ht="18" customHeight="1" x14ac:dyDescent="0.3"/>
    <row r="137" ht="18" customHeight="1" x14ac:dyDescent="0.3"/>
    <row r="138" ht="18" customHeight="1" x14ac:dyDescent="0.3"/>
    <row r="139" ht="18" customHeight="1" x14ac:dyDescent="0.3"/>
    <row r="140" ht="18" customHeight="1" x14ac:dyDescent="0.3"/>
    <row r="141" ht="18" customHeight="1" x14ac:dyDescent="0.3"/>
    <row r="142" ht="18" customHeight="1" x14ac:dyDescent="0.3"/>
    <row r="143" ht="18" customHeight="1" x14ac:dyDescent="0.3"/>
    <row r="144" ht="18" customHeight="1" x14ac:dyDescent="0.3"/>
    <row r="145" ht="18" customHeight="1" x14ac:dyDescent="0.3"/>
    <row r="146" ht="18" customHeight="1" x14ac:dyDescent="0.3"/>
  </sheetData>
  <mergeCells count="65">
    <mergeCell ref="AP22:AQ22"/>
    <mergeCell ref="AP21:AQ21"/>
    <mergeCell ref="AP31:AQ31"/>
    <mergeCell ref="AP24:AQ24"/>
    <mergeCell ref="AP23:AQ23"/>
    <mergeCell ref="AP30:AQ30"/>
    <mergeCell ref="T12:W12"/>
    <mergeCell ref="AB12:AD12"/>
    <mergeCell ref="AC42:AE42"/>
    <mergeCell ref="AC43:AE43"/>
    <mergeCell ref="AC44:AE44"/>
    <mergeCell ref="T14:W14"/>
    <mergeCell ref="T15:W15"/>
    <mergeCell ref="T13:W13"/>
    <mergeCell ref="T16:W16"/>
    <mergeCell ref="Y4:AC5"/>
    <mergeCell ref="AC45:AE45"/>
    <mergeCell ref="AC41:AE41"/>
    <mergeCell ref="X12:AA12"/>
    <mergeCell ref="AB13:AD13"/>
    <mergeCell ref="AB14:AD14"/>
    <mergeCell ref="AB15:AD15"/>
    <mergeCell ref="AB16:AD16"/>
    <mergeCell ref="X16:AA16"/>
    <mergeCell ref="X13:AA13"/>
    <mergeCell ref="X14:AA14"/>
    <mergeCell ref="X15:AA15"/>
    <mergeCell ref="AP33:AQ33"/>
    <mergeCell ref="AP32:AQ32"/>
    <mergeCell ref="AP25:AQ25"/>
    <mergeCell ref="AP26:AQ26"/>
    <mergeCell ref="AP27:AQ27"/>
    <mergeCell ref="AP28:AQ28"/>
    <mergeCell ref="AP29:AQ29"/>
    <mergeCell ref="D34:H35"/>
    <mergeCell ref="T57:U57"/>
    <mergeCell ref="T55:U55"/>
    <mergeCell ref="U49:Y50"/>
    <mergeCell ref="AP34:AQ34"/>
    <mergeCell ref="AC47:AE47"/>
    <mergeCell ref="Q55:Q57"/>
    <mergeCell ref="AO48:AQ49"/>
    <mergeCell ref="AI46:AK47"/>
    <mergeCell ref="AP35:AQ35"/>
    <mergeCell ref="Q50:Q51"/>
    <mergeCell ref="T53:U53"/>
    <mergeCell ref="V53:W53"/>
    <mergeCell ref="V57:W57"/>
    <mergeCell ref="V55:W55"/>
    <mergeCell ref="D24:H25"/>
    <mergeCell ref="U46:Y47"/>
    <mergeCell ref="AC46:AE46"/>
    <mergeCell ref="Q23:R25"/>
    <mergeCell ref="Q11:R12"/>
    <mergeCell ref="Q13:R14"/>
    <mergeCell ref="Q15:R16"/>
    <mergeCell ref="Q17:R18"/>
    <mergeCell ref="N23:O25"/>
    <mergeCell ref="P23:P25"/>
    <mergeCell ref="N21:O22"/>
    <mergeCell ref="P21:P22"/>
    <mergeCell ref="Q21:R22"/>
    <mergeCell ref="Q30:R31"/>
    <mergeCell ref="D28:J29"/>
    <mergeCell ref="Q33:R34"/>
  </mergeCells>
  <phoneticPr fontId="2" type="noConversion"/>
  <conditionalFormatting sqref="Q23">
    <cfRule type="cellIs" dxfId="60" priority="111" operator="greaterThanOrEqual">
      <formula>0</formula>
    </cfRule>
    <cfRule type="cellIs" dxfId="59" priority="110" operator="lessThan">
      <formula>0</formula>
    </cfRule>
  </conditionalFormatting>
  <conditionalFormatting sqref="Q33">
    <cfRule type="cellIs" dxfId="58" priority="109" operator="greaterThanOrEqual">
      <formula>0</formula>
    </cfRule>
    <cfRule type="cellIs" dxfId="57" priority="108" operator="lessThan">
      <formula>0</formula>
    </cfRule>
  </conditionalFormatting>
  <conditionalFormatting sqref="V53">
    <cfRule type="expression" dxfId="56" priority="103">
      <formula>$X$53=0</formula>
    </cfRule>
    <cfRule type="expression" dxfId="55" priority="102">
      <formula>$X$53&lt;0</formula>
    </cfRule>
    <cfRule type="expression" dxfId="54" priority="101">
      <formula>$X$53&gt;0</formula>
    </cfRule>
  </conditionalFormatting>
  <conditionalFormatting sqref="V55">
    <cfRule type="expression" dxfId="53" priority="114">
      <formula>$X$55=0</formula>
    </cfRule>
    <cfRule type="expression" dxfId="52" priority="113">
      <formula>$X$55&lt;0</formula>
    </cfRule>
    <cfRule type="expression" dxfId="51" priority="112">
      <formula>$X$55&gt;0</formula>
    </cfRule>
  </conditionalFormatting>
  <conditionalFormatting sqref="V57">
    <cfRule type="expression" dxfId="50" priority="116">
      <formula>$X$57&lt;0</formula>
    </cfRule>
    <cfRule type="expression" dxfId="49" priority="115">
      <formula>$X$57&gt;0</formula>
    </cfRule>
    <cfRule type="expression" dxfId="48" priority="117">
      <formula>$X$57=0</formula>
    </cfRule>
  </conditionalFormatting>
  <conditionalFormatting sqref="X53:Y53">
    <cfRule type="expression" dxfId="47" priority="94">
      <formula>$X$53&gt;0</formula>
    </cfRule>
    <cfRule type="expression" dxfId="46" priority="93">
      <formula>$X$53&lt;0</formula>
    </cfRule>
    <cfRule type="expression" dxfId="45" priority="92">
      <formula>$X$53=0</formula>
    </cfRule>
  </conditionalFormatting>
  <conditionalFormatting sqref="X55:Y55">
    <cfRule type="expression" dxfId="44" priority="91">
      <formula>$X$55&gt;0</formula>
    </cfRule>
    <cfRule type="expression" dxfId="43" priority="90">
      <formula>$X$55&lt;0</formula>
    </cfRule>
    <cfRule type="expression" dxfId="42" priority="89">
      <formula>$X$55=0</formula>
    </cfRule>
  </conditionalFormatting>
  <conditionalFormatting sqref="X57:Y57">
    <cfRule type="expression" dxfId="41" priority="120">
      <formula>$X$57&gt;0</formula>
    </cfRule>
    <cfRule type="expression" dxfId="40" priority="119">
      <formula>$X$57&lt;0</formula>
    </cfRule>
    <cfRule type="expression" dxfId="39" priority="118">
      <formula>$X$57=0</formula>
    </cfRule>
  </conditionalFormatting>
  <conditionalFormatting sqref="AP21">
    <cfRule type="expression" dxfId="38" priority="42">
      <formula>$AP$21&gt;0</formula>
    </cfRule>
    <cfRule type="expression" dxfId="37" priority="41">
      <formula>$AP$21&lt;0</formula>
    </cfRule>
    <cfRule type="expression" dxfId="36" priority="40">
      <formula>$AP$21=0</formula>
    </cfRule>
  </conditionalFormatting>
  <conditionalFormatting sqref="AP32">
    <cfRule type="expression" dxfId="35" priority="190">
      <formula>$AP$32&lt;0</formula>
    </cfRule>
    <cfRule type="expression" dxfId="34" priority="189">
      <formula>$AP$32=0</formula>
    </cfRule>
    <cfRule type="expression" dxfId="33" priority="191">
      <formula>$AP$32&gt;0</formula>
    </cfRule>
  </conditionalFormatting>
  <conditionalFormatting sqref="AP33:AP35">
    <cfRule type="expression" priority="192">
      <formula>$AP$22&gt;0</formula>
    </cfRule>
  </conditionalFormatting>
  <conditionalFormatting sqref="AP22:AQ22">
    <cfRule type="expression" dxfId="32" priority="30">
      <formula>$AP$22=0</formula>
    </cfRule>
    <cfRule type="expression" dxfId="31" priority="28">
      <formula>$AP$22&lt;0</formula>
    </cfRule>
    <cfRule type="expression" dxfId="30" priority="29">
      <formula>$AP$22&gt;0</formula>
    </cfRule>
  </conditionalFormatting>
  <conditionalFormatting sqref="AP23:AQ23">
    <cfRule type="expression" dxfId="29" priority="25">
      <formula>$AP$23&gt;0</formula>
    </cfRule>
    <cfRule type="expression" dxfId="28" priority="27">
      <formula>$AP$23=0</formula>
    </cfRule>
    <cfRule type="expression" dxfId="27" priority="26">
      <formula>$AP$23&lt;0</formula>
    </cfRule>
  </conditionalFormatting>
  <conditionalFormatting sqref="AP24:AQ24">
    <cfRule type="expression" dxfId="26" priority="24">
      <formula>$AP$24=0</formula>
    </cfRule>
    <cfRule type="expression" dxfId="25" priority="22">
      <formula>$AP$24&lt;0</formula>
    </cfRule>
    <cfRule type="expression" dxfId="24" priority="23">
      <formula>$AP$24&gt;0</formula>
    </cfRule>
  </conditionalFormatting>
  <conditionalFormatting sqref="AP25:AQ25">
    <cfRule type="expression" dxfId="23" priority="21">
      <formula>$AP$25=0</formula>
    </cfRule>
    <cfRule type="expression" dxfId="22" priority="20">
      <formula>$AP$25&lt;0</formula>
    </cfRule>
    <cfRule type="expression" dxfId="21" priority="19">
      <formula>$AP$25&gt;0</formula>
    </cfRule>
  </conditionalFormatting>
  <conditionalFormatting sqref="AP26:AQ26">
    <cfRule type="expression" dxfId="20" priority="18">
      <formula>$AP$26=0</formula>
    </cfRule>
    <cfRule type="expression" dxfId="19" priority="17">
      <formula>$AP$26&gt;0</formula>
    </cfRule>
    <cfRule type="expression" dxfId="18" priority="16">
      <formula>$AP$26&lt;0</formula>
    </cfRule>
  </conditionalFormatting>
  <conditionalFormatting sqref="AP27:AQ27">
    <cfRule type="expression" dxfId="17" priority="14">
      <formula>$AP$27&gt;0</formula>
    </cfRule>
    <cfRule type="expression" dxfId="16" priority="13">
      <formula>$AP$27&lt;0</formula>
    </cfRule>
    <cfRule type="expression" dxfId="15" priority="15">
      <formula>$AP$27=0</formula>
    </cfRule>
  </conditionalFormatting>
  <conditionalFormatting sqref="AP28:AQ28">
    <cfRule type="expression" dxfId="14" priority="12">
      <formula>$AP$28=0</formula>
    </cfRule>
    <cfRule type="expression" dxfId="13" priority="11">
      <formula>$AP$28&lt;0</formula>
    </cfRule>
    <cfRule type="expression" dxfId="12" priority="10">
      <formula>$AP$28&gt;0</formula>
    </cfRule>
  </conditionalFormatting>
  <conditionalFormatting sqref="AP29:AQ29">
    <cfRule type="expression" dxfId="11" priority="9">
      <formula>$AP$29=0</formula>
    </cfRule>
    <cfRule type="expression" dxfId="10" priority="7">
      <formula>$AP$29&lt;0</formula>
    </cfRule>
    <cfRule type="expression" dxfId="9" priority="8">
      <formula>$AP$29&gt;0</formula>
    </cfRule>
  </conditionalFormatting>
  <conditionalFormatting sqref="AP30:AQ30">
    <cfRule type="expression" dxfId="8" priority="6">
      <formula>$AP$30=0</formula>
    </cfRule>
    <cfRule type="expression" dxfId="7" priority="5">
      <formula>$AP$30&lt;0</formula>
    </cfRule>
    <cfRule type="expression" dxfId="6" priority="4">
      <formula>$AP$30&gt;0</formula>
    </cfRule>
  </conditionalFormatting>
  <conditionalFormatting sqref="AP31:AQ31">
    <cfRule type="expression" dxfId="5" priority="1">
      <formula>$AP$31&lt;0</formula>
    </cfRule>
    <cfRule type="expression" dxfId="4" priority="3">
      <formula>$AP$31=0</formula>
    </cfRule>
    <cfRule type="expression" dxfId="3" priority="2">
      <formula>$AP$31&gt;0</formula>
    </cfRule>
  </conditionalFormatting>
  <printOptions horizontalCentered="1" verticalCentered="1"/>
  <pageMargins left="0.7" right="0.7" top="0.75" bottom="0.75" header="0.3" footer="0.3"/>
  <pageSetup scale="2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T2007"/>
  <sheetViews>
    <sheetView zoomScale="85" zoomScaleNormal="110" workbookViewId="0">
      <selection activeCell="F16" sqref="F16"/>
    </sheetView>
  </sheetViews>
  <sheetFormatPr defaultRowHeight="14.4" x14ac:dyDescent="0.3"/>
  <cols>
    <col min="1" max="1" width="11.109375" customWidth="1"/>
    <col min="2" max="2" width="10.5546875" bestFit="1" customWidth="1"/>
    <col min="3" max="3" width="9.33203125" customWidth="1"/>
    <col min="4" max="4" width="14.109375" customWidth="1"/>
    <col min="5" max="5" width="11.88671875" bestFit="1" customWidth="1"/>
    <col min="6" max="6" width="10.5546875" customWidth="1"/>
    <col min="7" max="7" width="10" bestFit="1" customWidth="1"/>
    <col min="8" max="8" width="2" customWidth="1"/>
    <col min="9" max="9" width="12" style="7" customWidth="1"/>
    <col min="10" max="10" width="9.6640625" customWidth="1"/>
    <col min="11" max="22" width="9.44140625" bestFit="1" customWidth="1"/>
    <col min="23" max="23" width="10" bestFit="1" customWidth="1"/>
    <col min="24" max="24" width="9.5546875" customWidth="1"/>
    <col min="25" max="25" width="18.88671875" customWidth="1"/>
    <col min="26" max="26" width="9.6640625" bestFit="1" customWidth="1"/>
    <col min="29" max="32" width="10.6640625" bestFit="1" customWidth="1"/>
  </cols>
  <sheetData>
    <row r="1" spans="1:41" ht="15" thickBot="1" x14ac:dyDescent="0.35">
      <c r="A1" s="101"/>
      <c r="B1" s="101"/>
      <c r="C1" s="101" t="s">
        <v>7</v>
      </c>
      <c r="D1" s="101" t="s">
        <v>8</v>
      </c>
      <c r="E1" s="102" t="s">
        <v>186</v>
      </c>
      <c r="H1" s="242"/>
      <c r="I1" s="245">
        <f ca="1">TODAY()</f>
        <v>45777</v>
      </c>
      <c r="J1" s="246">
        <f t="array" ref="J1:X1">TRANSPOSE(E2:E16)</f>
        <v>7.85E-2</v>
      </c>
      <c r="K1" s="246">
        <v>8.2000000000000003E-2</v>
      </c>
      <c r="L1" s="246">
        <v>8.4000000000000005E-2</v>
      </c>
      <c r="M1" s="246">
        <v>9.2999999999999999E-2</v>
      </c>
      <c r="N1" s="246">
        <v>9.9500000000000005E-2</v>
      </c>
      <c r="O1" s="246">
        <v>0.10249999999999999</v>
      </c>
      <c r="P1" s="246">
        <v>0.1045</v>
      </c>
      <c r="Q1" s="246">
        <v>0.109</v>
      </c>
      <c r="R1" s="246">
        <v>0.10975</v>
      </c>
      <c r="S1" s="246">
        <v>0.11</v>
      </c>
      <c r="T1" s="246">
        <v>0.111</v>
      </c>
      <c r="U1" s="246">
        <v>0.11175</v>
      </c>
      <c r="V1" s="246" t="str">
        <v>N/A</v>
      </c>
      <c r="W1" s="246" t="str">
        <v>N/A</v>
      </c>
      <c r="X1" s="246" t="str">
        <v>N/A</v>
      </c>
      <c r="AA1" s="20" t="str">
        <f>M5</f>
        <v>2Y</v>
      </c>
      <c r="AB1" s="20" t="str">
        <f t="shared" ref="AB1:AE1" si="0">N5</f>
        <v>3Y</v>
      </c>
      <c r="AC1" s="20" t="str">
        <f t="shared" si="0"/>
        <v>4Y</v>
      </c>
      <c r="AD1" s="20" t="str">
        <f t="shared" si="0"/>
        <v>5Y</v>
      </c>
      <c r="AE1" s="20" t="str">
        <f t="shared" si="0"/>
        <v>6Y</v>
      </c>
    </row>
    <row r="2" spans="1:41" x14ac:dyDescent="0.3">
      <c r="A2" s="215" t="s">
        <v>265</v>
      </c>
      <c r="B2" s="20" t="s">
        <v>266</v>
      </c>
      <c r="C2" s="222">
        <v>0.08</v>
      </c>
      <c r="D2" s="222">
        <v>7.6999999999999999E-2</v>
      </c>
      <c r="E2" s="103">
        <v>7.85E-2</v>
      </c>
      <c r="F2" s="180"/>
      <c r="H2" s="242"/>
      <c r="I2" s="243" t="s">
        <v>60</v>
      </c>
      <c r="J2" s="244" t="s">
        <v>26</v>
      </c>
      <c r="K2" s="244" t="s">
        <v>29</v>
      </c>
      <c r="L2" s="244" t="s">
        <v>187</v>
      </c>
      <c r="M2" s="244" t="s">
        <v>188</v>
      </c>
      <c r="N2" s="244" t="s">
        <v>189</v>
      </c>
      <c r="O2" s="244" t="s">
        <v>190</v>
      </c>
      <c r="P2" s="244" t="s">
        <v>191</v>
      </c>
      <c r="Q2" s="244" t="s">
        <v>192</v>
      </c>
      <c r="R2" s="244" t="s">
        <v>193</v>
      </c>
      <c r="S2" s="244" t="s">
        <v>194</v>
      </c>
      <c r="T2" s="244" t="s">
        <v>195</v>
      </c>
      <c r="U2" s="244" t="s">
        <v>196</v>
      </c>
      <c r="V2" s="244" t="s">
        <v>197</v>
      </c>
      <c r="W2" s="244" t="s">
        <v>198</v>
      </c>
      <c r="X2" s="244" t="s">
        <v>199</v>
      </c>
      <c r="Y2" s="105"/>
      <c r="AA2" s="20">
        <f>M312-M308</f>
        <v>3.5000000000000031E-3</v>
      </c>
      <c r="AB2" s="20">
        <f>N312-N308</f>
        <v>2.5000000000000022E-3</v>
      </c>
      <c r="AC2" s="20">
        <f>O312-O308</f>
        <v>1.5000000000000013E-3</v>
      </c>
      <c r="AD2" s="20">
        <f>P312-P308</f>
        <v>1.4999999999999736E-3</v>
      </c>
      <c r="AE2" s="20">
        <f>Q312-Q308</f>
        <v>1.4999999999999736E-3</v>
      </c>
      <c r="AF2" s="20"/>
    </row>
    <row r="3" spans="1:41" x14ac:dyDescent="0.3">
      <c r="A3" s="215" t="s">
        <v>0</v>
      </c>
      <c r="B3" s="20" t="s">
        <v>267</v>
      </c>
      <c r="C3" s="11">
        <v>8.3000000000000004E-2</v>
      </c>
      <c r="D3" s="11">
        <v>8.1000000000000003E-2</v>
      </c>
      <c r="E3" s="103">
        <v>8.2000000000000003E-2</v>
      </c>
      <c r="F3" s="180"/>
      <c r="G3" s="14">
        <f ca="1">+I3-I4</f>
        <v>7</v>
      </c>
      <c r="H3" s="242"/>
      <c r="I3" s="239">
        <f ca="1">TODAY()</f>
        <v>45777</v>
      </c>
      <c r="J3" s="240">
        <f ca="1">VLOOKUP($I$3,$I$5:$Z$188,2,FALSE)</f>
        <v>7.85E-2</v>
      </c>
      <c r="K3" s="240">
        <f ca="1">VLOOKUP($I$3,$I$5:$Z$188,3,FALSE)</f>
        <v>8.2000000000000003E-2</v>
      </c>
      <c r="L3" s="240">
        <f ca="1">VLOOKUP($I$3,$I$5:$Z$188,4,FALSE)</f>
        <v>8.4000000000000005E-2</v>
      </c>
      <c r="M3" s="240">
        <f ca="1">VLOOKUP($I$3,$I$5:$Z$188,5,FALSE)</f>
        <v>9.2999999999999999E-2</v>
      </c>
      <c r="N3" s="240">
        <f ca="1">VLOOKUP($I$3,$I$5:$Z$188,6,FALSE)</f>
        <v>9.9500000000000005E-2</v>
      </c>
      <c r="O3" s="240">
        <f ca="1">VLOOKUP($I$3,$I$5:$Z$188,7,FALSE)</f>
        <v>0.10249999999999999</v>
      </c>
      <c r="P3" s="240">
        <f ca="1">VLOOKUP($I$3,$I$5:$Z$188,8,FALSE)</f>
        <v>0.1045</v>
      </c>
      <c r="Q3" s="240">
        <f ca="1">VLOOKUP($I$3,$I$5:$Z$188,9,FALSE)</f>
        <v>0.109</v>
      </c>
      <c r="R3" s="240">
        <f ca="1">VLOOKUP($I$3,$I$5:$Z$188,10,FALSE)</f>
        <v>0.10975</v>
      </c>
      <c r="S3" s="240">
        <f ca="1">VLOOKUP($I$3,$I$5:$Z$188,11,FALSE)</f>
        <v>0.11</v>
      </c>
      <c r="T3" s="240">
        <f ca="1">VLOOKUP($I$3,$I$5:$Z$188,12,FALSE)</f>
        <v>0.111</v>
      </c>
      <c r="U3" s="240">
        <f ca="1">VLOOKUP($I$3,$I$5:$Z$188,13,FALSE)</f>
        <v>0.11175</v>
      </c>
      <c r="V3" s="241" t="s">
        <v>4</v>
      </c>
      <c r="W3" s="241" t="s">
        <v>4</v>
      </c>
      <c r="X3" s="241" t="s">
        <v>4</v>
      </c>
      <c r="Y3" s="106"/>
    </row>
    <row r="4" spans="1:41" ht="15" thickBot="1" x14ac:dyDescent="0.35">
      <c r="A4" s="215" t="s">
        <v>1</v>
      </c>
      <c r="B4" s="20" t="s">
        <v>268</v>
      </c>
      <c r="C4" s="11">
        <v>8.5000000000000006E-2</v>
      </c>
      <c r="D4" s="11">
        <v>8.3000000000000004E-2</v>
      </c>
      <c r="E4" s="103">
        <v>8.4000000000000005E-2</v>
      </c>
      <c r="F4" s="180"/>
      <c r="G4" s="209" t="s">
        <v>184</v>
      </c>
      <c r="H4" s="242"/>
      <c r="I4" s="239">
        <f ca="1">TODAY()-7</f>
        <v>45770</v>
      </c>
      <c r="J4" s="240">
        <f ca="1">VLOOKUP($I$4,$I$5:$Z$188,2,FALSE)</f>
        <v>7.85E-2</v>
      </c>
      <c r="K4" s="240">
        <f ca="1">VLOOKUP($I$4,$I$5:$Z$188,3,FALSE)</f>
        <v>8.2000000000000003E-2</v>
      </c>
      <c r="L4" s="240">
        <f ca="1">VLOOKUP($I$4,$I$5:$Z$188,4,FALSE)</f>
        <v>8.6499999999999994E-2</v>
      </c>
      <c r="M4" s="240">
        <f ca="1">VLOOKUP($I$4,$I$5:$Z$188,5,FALSE)</f>
        <v>9.4500000000000001E-2</v>
      </c>
      <c r="N4" s="240">
        <f ca="1">VLOOKUP($I$4,$I$5:$Z$188,6,FALSE)</f>
        <v>9.9750000000000005E-2</v>
      </c>
      <c r="O4" s="240">
        <f ca="1">VLOOKUP($I$4,$I$5:$Z$188,7,FALSE)</f>
        <v>0.1045</v>
      </c>
      <c r="P4" s="240">
        <f ca="1">VLOOKUP($I$4,$I$5:$Z$188,8,FALSE)</f>
        <v>0.10775</v>
      </c>
      <c r="Q4" s="240">
        <f ca="1">VLOOKUP($I$4,$I$5:$Z$188,9,FALSE)</f>
        <v>0.109</v>
      </c>
      <c r="R4" s="240">
        <f ca="1">VLOOKUP($I$4,$I$5:$Z$188,10,FALSE)</f>
        <v>0.11</v>
      </c>
      <c r="S4" s="240">
        <f ca="1">VLOOKUP($I$4,$I$5:$Z$188,11,FALSE)</f>
        <v>0.11</v>
      </c>
      <c r="T4" s="240">
        <f ca="1">VLOOKUP($I$4,$I$5:$Z$188,12,FALSE)</f>
        <v>0.1105</v>
      </c>
      <c r="U4" s="240">
        <f ca="1">VLOOKUP($I$4,$I$5:$Z$188,13,FALSE)</f>
        <v>0.11125</v>
      </c>
      <c r="V4" s="241" t="s">
        <v>4</v>
      </c>
      <c r="W4" s="241" t="s">
        <v>4</v>
      </c>
      <c r="X4" s="241" t="s">
        <v>4</v>
      </c>
      <c r="Y4" s="107"/>
    </row>
    <row r="5" spans="1:41" x14ac:dyDescent="0.3">
      <c r="A5" s="216">
        <v>46508</v>
      </c>
      <c r="B5" s="6" t="s">
        <v>269</v>
      </c>
      <c r="C5" s="181">
        <v>9.4E-2</v>
      </c>
      <c r="D5" s="181">
        <v>9.1999999999999998E-2</v>
      </c>
      <c r="E5" s="103">
        <v>9.2999999999999999E-2</v>
      </c>
      <c r="F5" s="108"/>
      <c r="G5" t="s">
        <v>200</v>
      </c>
      <c r="I5" s="7" t="s">
        <v>59</v>
      </c>
      <c r="J5" s="109" t="s">
        <v>26</v>
      </c>
      <c r="K5" s="109" t="s">
        <v>29</v>
      </c>
      <c r="L5" s="109" t="s">
        <v>187</v>
      </c>
      <c r="M5" s="109" t="s">
        <v>188</v>
      </c>
      <c r="N5" s="109" t="s">
        <v>189</v>
      </c>
      <c r="O5" s="109" t="s">
        <v>190</v>
      </c>
      <c r="P5" s="109" t="s">
        <v>191</v>
      </c>
      <c r="Q5" s="109" t="s">
        <v>192</v>
      </c>
      <c r="R5" s="109" t="s">
        <v>193</v>
      </c>
      <c r="S5" s="109" t="s">
        <v>194</v>
      </c>
      <c r="T5" s="109" t="s">
        <v>195</v>
      </c>
      <c r="U5" s="109" t="s">
        <v>196</v>
      </c>
      <c r="V5" s="109" t="s">
        <v>197</v>
      </c>
      <c r="W5" s="109" t="s">
        <v>198</v>
      </c>
      <c r="X5" s="109" t="s">
        <v>199</v>
      </c>
      <c r="Y5" s="20"/>
      <c r="Z5" s="104" t="s">
        <v>26</v>
      </c>
      <c r="AA5" s="104" t="s">
        <v>29</v>
      </c>
      <c r="AB5" s="104" t="s">
        <v>187</v>
      </c>
      <c r="AC5" s="104" t="s">
        <v>188</v>
      </c>
      <c r="AD5" s="104" t="s">
        <v>189</v>
      </c>
      <c r="AE5" s="104" t="s">
        <v>190</v>
      </c>
      <c r="AF5" s="104" t="s">
        <v>191</v>
      </c>
      <c r="AG5" s="104" t="s">
        <v>192</v>
      </c>
      <c r="AH5" s="104" t="s">
        <v>193</v>
      </c>
      <c r="AI5" s="104" t="s">
        <v>194</v>
      </c>
      <c r="AJ5" s="104" t="s">
        <v>195</v>
      </c>
      <c r="AK5" s="104" t="s">
        <v>196</v>
      </c>
      <c r="AL5" s="104" t="s">
        <v>197</v>
      </c>
      <c r="AM5" s="104" t="s">
        <v>198</v>
      </c>
      <c r="AN5" s="104" t="s">
        <v>199</v>
      </c>
    </row>
    <row r="6" spans="1:41" x14ac:dyDescent="0.3">
      <c r="A6" s="217">
        <v>46888</v>
      </c>
      <c r="B6" s="6" t="s">
        <v>270</v>
      </c>
      <c r="C6" s="181">
        <v>0.1</v>
      </c>
      <c r="D6" s="181">
        <v>9.9000000000000005E-2</v>
      </c>
      <c r="E6" s="103">
        <v>9.9500000000000005E-2</v>
      </c>
      <c r="F6" s="108"/>
      <c r="G6" t="s">
        <v>200</v>
      </c>
      <c r="I6" s="7">
        <v>45777</v>
      </c>
      <c r="J6" s="109">
        <v>7.85E-2</v>
      </c>
      <c r="K6" s="109">
        <v>8.2000000000000003E-2</v>
      </c>
      <c r="L6" s="109">
        <v>8.4000000000000005E-2</v>
      </c>
      <c r="M6" s="109">
        <v>9.2999999999999999E-2</v>
      </c>
      <c r="N6" s="109">
        <v>9.9500000000000005E-2</v>
      </c>
      <c r="O6" s="109">
        <v>0.10249999999999999</v>
      </c>
      <c r="P6" s="109">
        <v>0.1045</v>
      </c>
      <c r="Q6" s="109">
        <v>0.109</v>
      </c>
      <c r="R6" s="109">
        <v>0.10975</v>
      </c>
      <c r="S6" s="109">
        <v>0.11</v>
      </c>
      <c r="T6" s="109">
        <v>0.111</v>
      </c>
      <c r="U6" s="109">
        <v>0.11175</v>
      </c>
      <c r="V6" s="109" t="s">
        <v>4</v>
      </c>
      <c r="W6" s="109" t="s">
        <v>4</v>
      </c>
      <c r="X6" s="109" t="s">
        <v>4</v>
      </c>
      <c r="Y6" s="20"/>
      <c r="Z6" s="170"/>
      <c r="AA6" s="170"/>
      <c r="AB6" s="170"/>
      <c r="AC6" s="170"/>
      <c r="AD6" s="170"/>
      <c r="AE6" s="170"/>
      <c r="AF6" s="170"/>
      <c r="AG6" s="170"/>
      <c r="AH6" s="170"/>
      <c r="AI6" s="170"/>
      <c r="AJ6" s="170"/>
      <c r="AK6" s="170"/>
      <c r="AL6" s="170"/>
      <c r="AM6" s="170"/>
      <c r="AN6" s="170"/>
    </row>
    <row r="7" spans="1:41" x14ac:dyDescent="0.3">
      <c r="A7" s="217">
        <v>47284</v>
      </c>
      <c r="B7" s="6" t="s">
        <v>271</v>
      </c>
      <c r="C7" s="11">
        <v>0.10299999999999999</v>
      </c>
      <c r="D7" s="11">
        <v>0.10199999999999999</v>
      </c>
      <c r="E7" s="103">
        <v>0.10249999999999999</v>
      </c>
      <c r="F7" s="108"/>
      <c r="G7" t="s">
        <v>201</v>
      </c>
      <c r="I7" s="7">
        <v>45776</v>
      </c>
      <c r="J7" s="109">
        <v>7.85E-2</v>
      </c>
      <c r="K7" s="109">
        <v>8.2000000000000003E-2</v>
      </c>
      <c r="L7" s="109">
        <v>8.4000000000000005E-2</v>
      </c>
      <c r="M7" s="109">
        <v>9.2999999999999999E-2</v>
      </c>
      <c r="N7" s="109">
        <v>9.9500000000000005E-2</v>
      </c>
      <c r="O7" s="109">
        <v>0.10249999999999999</v>
      </c>
      <c r="P7" s="109">
        <v>0.1045</v>
      </c>
      <c r="Q7" s="109">
        <v>0.109</v>
      </c>
      <c r="R7" s="109">
        <v>0.10975</v>
      </c>
      <c r="S7" s="109">
        <v>0.11</v>
      </c>
      <c r="T7" s="109">
        <v>0.111</v>
      </c>
      <c r="U7" s="109">
        <v>0.11175</v>
      </c>
      <c r="V7" s="109" t="s">
        <v>4</v>
      </c>
      <c r="W7" s="109" t="s">
        <v>4</v>
      </c>
      <c r="X7" s="109" t="s">
        <v>4</v>
      </c>
      <c r="Y7" s="20"/>
      <c r="Z7" s="142">
        <f>(J228-J229)*10000</f>
        <v>10.000000000000009</v>
      </c>
      <c r="AA7" s="142">
        <f t="shared" ref="AA7:AK7" si="1">(K227-K229)*10000</f>
        <v>0</v>
      </c>
      <c r="AB7" s="142">
        <f t="shared" si="1"/>
        <v>0</v>
      </c>
      <c r="AC7" s="142">
        <f t="shared" si="1"/>
        <v>0</v>
      </c>
      <c r="AD7" s="142">
        <f t="shared" si="1"/>
        <v>5.0000000000000044</v>
      </c>
      <c r="AE7" s="142">
        <f t="shared" si="1"/>
        <v>15.000000000000014</v>
      </c>
      <c r="AF7" s="142">
        <f t="shared" si="1"/>
        <v>0</v>
      </c>
      <c r="AG7" s="142">
        <f t="shared" si="1"/>
        <v>0</v>
      </c>
      <c r="AH7" s="142">
        <f t="shared" si="1"/>
        <v>0</v>
      </c>
      <c r="AI7" s="142">
        <f t="shared" si="1"/>
        <v>-5.0000000000000044</v>
      </c>
      <c r="AJ7" s="142">
        <f t="shared" si="1"/>
        <v>0</v>
      </c>
      <c r="AK7" s="142">
        <f t="shared" si="1"/>
        <v>0</v>
      </c>
      <c r="AL7" s="142" t="e">
        <f>(V189-V191)*10000</f>
        <v>#VALUE!</v>
      </c>
      <c r="AM7" s="142" t="e">
        <f>(W189-W191)*10000</f>
        <v>#VALUE!</v>
      </c>
      <c r="AN7" s="142" t="e">
        <f>(X189-X191)*10000</f>
        <v>#VALUE!</v>
      </c>
      <c r="AO7" t="s">
        <v>237</v>
      </c>
    </row>
    <row r="8" spans="1:41" ht="14.4" customHeight="1" x14ac:dyDescent="0.3">
      <c r="A8" s="217">
        <v>11093</v>
      </c>
      <c r="B8" s="6" t="s">
        <v>272</v>
      </c>
      <c r="C8" s="11">
        <v>0.105</v>
      </c>
      <c r="D8" s="11">
        <v>0.104</v>
      </c>
      <c r="E8" s="103">
        <v>0.1045</v>
      </c>
      <c r="F8" s="108"/>
      <c r="G8" t="s">
        <v>201</v>
      </c>
      <c r="I8" s="7">
        <v>45775</v>
      </c>
      <c r="J8" s="109">
        <v>7.85E-2</v>
      </c>
      <c r="K8" s="109">
        <v>8.2000000000000003E-2</v>
      </c>
      <c r="L8" s="109">
        <v>8.4000000000000005E-2</v>
      </c>
      <c r="M8" s="109">
        <v>9.2999999999999999E-2</v>
      </c>
      <c r="N8" s="109">
        <v>9.9500000000000005E-2</v>
      </c>
      <c r="O8" s="109">
        <v>0.10249999999999999</v>
      </c>
      <c r="P8" s="109">
        <v>0.10575</v>
      </c>
      <c r="Q8" s="109">
        <v>0.109</v>
      </c>
      <c r="R8" s="109">
        <v>0.10975</v>
      </c>
      <c r="S8" s="109">
        <v>0.11</v>
      </c>
      <c r="T8" s="109">
        <v>0.111</v>
      </c>
      <c r="U8" s="109">
        <v>0.11175</v>
      </c>
      <c r="V8" s="109" t="s">
        <v>4</v>
      </c>
      <c r="W8" s="109" t="s">
        <v>4</v>
      </c>
      <c r="X8" s="109" t="s">
        <v>4</v>
      </c>
      <c r="Z8" s="142">
        <f t="shared" ref="Z8:AK8" si="2">(J417-J444)*10000</f>
        <v>-199.99999999999989</v>
      </c>
      <c r="AA8" s="142">
        <f t="shared" si="2"/>
        <v>-150.00000000000014</v>
      </c>
      <c r="AB8" s="142">
        <f t="shared" si="2"/>
        <v>-50.000000000000043</v>
      </c>
      <c r="AC8" s="142">
        <f t="shared" si="2"/>
        <v>-74.999999999999787</v>
      </c>
      <c r="AD8" s="142">
        <f t="shared" si="2"/>
        <v>-100.00000000000009</v>
      </c>
      <c r="AE8" s="142">
        <f t="shared" si="2"/>
        <v>-62.000000000000114</v>
      </c>
      <c r="AF8" s="142">
        <f t="shared" si="2"/>
        <v>-42.000000000000092</v>
      </c>
      <c r="AG8" s="142">
        <f t="shared" si="2"/>
        <v>-25.000000000000021</v>
      </c>
      <c r="AH8" s="142">
        <f t="shared" si="2"/>
        <v>-25.000000000000021</v>
      </c>
      <c r="AI8" s="142">
        <f t="shared" si="2"/>
        <v>0</v>
      </c>
      <c r="AJ8" s="142">
        <f t="shared" si="2"/>
        <v>25.000000000000021</v>
      </c>
      <c r="AK8" s="142">
        <f t="shared" si="2"/>
        <v>87</v>
      </c>
      <c r="AL8" s="142">
        <f>(V355-V382)*10000</f>
        <v>0</v>
      </c>
      <c r="AM8" s="142">
        <f>(W355-W382)*10000</f>
        <v>0</v>
      </c>
      <c r="AN8" s="142">
        <f>(X354-X381)*10000</f>
        <v>0</v>
      </c>
      <c r="AO8" t="s">
        <v>184</v>
      </c>
    </row>
    <row r="9" spans="1:41" ht="14.4" customHeight="1" x14ac:dyDescent="0.3">
      <c r="A9" s="217">
        <v>11397</v>
      </c>
      <c r="B9" s="6" t="s">
        <v>273</v>
      </c>
      <c r="C9" s="11">
        <v>0.1095</v>
      </c>
      <c r="D9" s="11">
        <v>0.1085</v>
      </c>
      <c r="E9" s="103">
        <v>0.109</v>
      </c>
      <c r="F9" s="108"/>
      <c r="G9" t="s">
        <v>201</v>
      </c>
      <c r="I9" s="7">
        <v>45772</v>
      </c>
      <c r="J9" s="109">
        <v>7.85E-2</v>
      </c>
      <c r="K9" s="109">
        <v>8.2000000000000003E-2</v>
      </c>
      <c r="L9" s="109">
        <v>8.6499999999999994E-2</v>
      </c>
      <c r="M9" s="109">
        <v>9.4500000000000001E-2</v>
      </c>
      <c r="N9" s="109">
        <v>9.9250000000000005E-2</v>
      </c>
      <c r="O9" s="109">
        <v>0.10349999999999999</v>
      </c>
      <c r="P9" s="109">
        <v>0.1065</v>
      </c>
      <c r="Q9" s="109">
        <v>0.109</v>
      </c>
      <c r="R9" s="109">
        <v>0.11</v>
      </c>
      <c r="S9" s="109">
        <v>0.11</v>
      </c>
      <c r="T9" s="109">
        <v>0.1105</v>
      </c>
      <c r="U9" s="109">
        <v>0.11125</v>
      </c>
      <c r="V9" s="109" t="s">
        <v>4</v>
      </c>
      <c r="W9" s="109" t="s">
        <v>4</v>
      </c>
      <c r="X9" s="109" t="s">
        <v>4</v>
      </c>
      <c r="Z9" s="142">
        <f t="shared" ref="Z9:AK9" si="3">(J417-J447)*10000</f>
        <v>-549.99999999999989</v>
      </c>
      <c r="AA9" s="142">
        <f t="shared" si="3"/>
        <v>-450.00000000000011</v>
      </c>
      <c r="AB9" s="142">
        <f t="shared" si="3"/>
        <v>-325</v>
      </c>
      <c r="AC9" s="142">
        <f t="shared" si="3"/>
        <v>-1450.0000000000002</v>
      </c>
      <c r="AD9" s="142">
        <f t="shared" si="3"/>
        <v>-1387.0000000000002</v>
      </c>
      <c r="AE9" s="142">
        <f t="shared" si="3"/>
        <v>-1287</v>
      </c>
      <c r="AF9" s="142">
        <f t="shared" si="3"/>
        <v>-1092</v>
      </c>
      <c r="AG9" s="142">
        <f t="shared" si="3"/>
        <v>-900</v>
      </c>
      <c r="AH9" s="142">
        <f t="shared" si="3"/>
        <v>-849.99999999999989</v>
      </c>
      <c r="AI9" s="142">
        <f t="shared" si="3"/>
        <v>-799.99999999999989</v>
      </c>
      <c r="AJ9" s="142">
        <f t="shared" si="3"/>
        <v>-749.99999999999989</v>
      </c>
      <c r="AK9" s="142">
        <f t="shared" si="3"/>
        <v>-600</v>
      </c>
      <c r="AL9" s="142">
        <f>(V355-V385)*10000</f>
        <v>0</v>
      </c>
      <c r="AM9" s="142">
        <f>(W355-W385)*10000</f>
        <v>0</v>
      </c>
      <c r="AN9" s="142">
        <f>(X354-X384)*10000</f>
        <v>0</v>
      </c>
      <c r="AO9" t="s">
        <v>238</v>
      </c>
    </row>
    <row r="10" spans="1:41" x14ac:dyDescent="0.3">
      <c r="A10" s="217">
        <v>48563</v>
      </c>
      <c r="B10" s="6" t="s">
        <v>274</v>
      </c>
      <c r="C10" s="256">
        <v>0.1105</v>
      </c>
      <c r="D10" s="256">
        <v>0.109</v>
      </c>
      <c r="E10" s="103">
        <v>0.10975</v>
      </c>
      <c r="F10" s="108"/>
      <c r="G10" t="s">
        <v>201</v>
      </c>
      <c r="I10" s="7">
        <v>45771</v>
      </c>
      <c r="J10" s="109">
        <v>7.85E-2</v>
      </c>
      <c r="K10" s="109">
        <v>8.2000000000000003E-2</v>
      </c>
      <c r="L10" s="109">
        <v>8.6499999999999994E-2</v>
      </c>
      <c r="M10" s="109">
        <v>9.4500000000000001E-2</v>
      </c>
      <c r="N10" s="109">
        <v>9.9500000000000005E-2</v>
      </c>
      <c r="O10" s="109">
        <v>0.1045</v>
      </c>
      <c r="P10" s="109">
        <v>0.10725</v>
      </c>
      <c r="Q10" s="109">
        <v>0.109</v>
      </c>
      <c r="R10" s="109">
        <v>0.11</v>
      </c>
      <c r="S10" s="109">
        <v>0.11</v>
      </c>
      <c r="T10" s="109">
        <v>0.1105</v>
      </c>
      <c r="U10" s="109">
        <v>0.11125</v>
      </c>
      <c r="V10" s="109" t="s">
        <v>4</v>
      </c>
      <c r="W10" s="109" t="s">
        <v>4</v>
      </c>
      <c r="X10" s="109" t="s">
        <v>4</v>
      </c>
      <c r="Z10" s="141"/>
      <c r="AA10" s="141"/>
      <c r="AB10" s="141"/>
      <c r="AC10" s="141"/>
      <c r="AD10" s="141"/>
      <c r="AE10" s="141"/>
      <c r="AF10" s="141"/>
      <c r="AG10" s="141"/>
    </row>
    <row r="11" spans="1:41" x14ac:dyDescent="0.3">
      <c r="A11" s="217">
        <v>12206</v>
      </c>
      <c r="B11" s="6" t="s">
        <v>275</v>
      </c>
      <c r="C11" s="11">
        <v>0.111</v>
      </c>
      <c r="D11" s="11">
        <v>0.109</v>
      </c>
      <c r="E11" s="103">
        <v>0.11</v>
      </c>
      <c r="F11" s="108"/>
      <c r="G11" t="s">
        <v>201</v>
      </c>
      <c r="I11" s="7">
        <v>45770</v>
      </c>
      <c r="J11" s="109">
        <v>7.85E-2</v>
      </c>
      <c r="K11" s="109">
        <v>8.2000000000000003E-2</v>
      </c>
      <c r="L11" s="109">
        <v>8.6499999999999994E-2</v>
      </c>
      <c r="M11" s="109">
        <v>9.4500000000000001E-2</v>
      </c>
      <c r="N11" s="109">
        <v>9.9750000000000005E-2</v>
      </c>
      <c r="O11" s="109">
        <v>0.1045</v>
      </c>
      <c r="P11" s="109">
        <v>0.10775</v>
      </c>
      <c r="Q11" s="109">
        <v>0.109</v>
      </c>
      <c r="R11" s="109">
        <v>0.11</v>
      </c>
      <c r="S11" s="109">
        <v>0.11</v>
      </c>
      <c r="T11" s="109">
        <v>0.1105</v>
      </c>
      <c r="U11" s="109">
        <v>0.11125</v>
      </c>
      <c r="V11" s="109" t="s">
        <v>4</v>
      </c>
      <c r="W11" s="109" t="s">
        <v>4</v>
      </c>
      <c r="X11" s="109" t="s">
        <v>4</v>
      </c>
      <c r="Z11" s="141">
        <f t="shared" ref="Z11:AK11" ca="1" si="4">J3-J4</f>
        <v>0</v>
      </c>
      <c r="AA11" s="141">
        <f t="shared" ca="1" si="4"/>
        <v>0</v>
      </c>
      <c r="AB11" s="141">
        <f t="shared" ca="1" si="4"/>
        <v>-2.4999999999999883E-3</v>
      </c>
      <c r="AC11" s="141">
        <f t="shared" ca="1" si="4"/>
        <v>-1.5000000000000013E-3</v>
      </c>
      <c r="AD11" s="141">
        <f t="shared" ca="1" si="4"/>
        <v>-2.5000000000000022E-4</v>
      </c>
      <c r="AE11" s="141">
        <f t="shared" ca="1" si="4"/>
        <v>-2.0000000000000018E-3</v>
      </c>
      <c r="AF11" s="141">
        <f t="shared" ca="1" si="4"/>
        <v>-3.2500000000000029E-3</v>
      </c>
      <c r="AG11" s="141">
        <f t="shared" ca="1" si="4"/>
        <v>0</v>
      </c>
      <c r="AH11" s="141">
        <f t="shared" ca="1" si="4"/>
        <v>-2.5000000000000022E-4</v>
      </c>
      <c r="AI11" s="141">
        <f t="shared" ca="1" si="4"/>
        <v>0</v>
      </c>
      <c r="AJ11" s="141">
        <f t="shared" ca="1" si="4"/>
        <v>5.0000000000000044E-4</v>
      </c>
      <c r="AK11" s="141">
        <f t="shared" ca="1" si="4"/>
        <v>5.0000000000000044E-4</v>
      </c>
      <c r="AL11" s="141" t="e">
        <f t="shared" ref="AL11:AN11" si="5">V3-V4</f>
        <v>#VALUE!</v>
      </c>
      <c r="AM11" s="141" t="e">
        <f t="shared" si="5"/>
        <v>#VALUE!</v>
      </c>
      <c r="AN11" s="141" t="e">
        <f t="shared" si="5"/>
        <v>#VALUE!</v>
      </c>
    </row>
    <row r="12" spans="1:41" x14ac:dyDescent="0.3">
      <c r="A12" s="217">
        <v>12420</v>
      </c>
      <c r="B12" s="6" t="s">
        <v>276</v>
      </c>
      <c r="C12" s="11">
        <v>0.112</v>
      </c>
      <c r="D12" s="11">
        <v>0.11</v>
      </c>
      <c r="E12" s="103">
        <v>0.111</v>
      </c>
      <c r="F12" s="108"/>
      <c r="G12" t="s">
        <v>201</v>
      </c>
      <c r="I12" s="7">
        <v>45769</v>
      </c>
      <c r="J12" s="109">
        <v>7.85E-2</v>
      </c>
      <c r="K12" s="109">
        <v>8.2000000000000003E-2</v>
      </c>
      <c r="L12" s="109">
        <v>8.6499999999999994E-2</v>
      </c>
      <c r="M12" s="109">
        <v>9.5000000000000001E-2</v>
      </c>
      <c r="N12" s="109">
        <v>0.1</v>
      </c>
      <c r="O12" s="109">
        <v>0.105</v>
      </c>
      <c r="P12" s="109">
        <v>0.10775</v>
      </c>
      <c r="Q12" s="109">
        <v>0.109</v>
      </c>
      <c r="R12" s="109">
        <v>0.11</v>
      </c>
      <c r="S12" s="109">
        <v>0.11</v>
      </c>
      <c r="T12" s="109">
        <v>0.1105</v>
      </c>
      <c r="U12" s="109">
        <v>0.11125</v>
      </c>
      <c r="V12" s="109" t="s">
        <v>4</v>
      </c>
      <c r="W12" s="109" t="s">
        <v>4</v>
      </c>
      <c r="X12" s="109" t="s">
        <v>4</v>
      </c>
      <c r="Z12" s="3"/>
      <c r="AA12" s="87">
        <v>44925</v>
      </c>
      <c r="AB12" s="20">
        <f>VLOOKUP(AA12,$I$545:$P$2006,8,FALSE)</f>
        <v>0.28000000000000003</v>
      </c>
      <c r="AC12" s="20"/>
      <c r="AD12" s="20"/>
    </row>
    <row r="13" spans="1:41" x14ac:dyDescent="0.3">
      <c r="A13" s="217">
        <v>12858</v>
      </c>
      <c r="B13" s="6" t="s">
        <v>2</v>
      </c>
      <c r="C13" s="11">
        <v>0.1125</v>
      </c>
      <c r="D13" s="11">
        <v>0.111</v>
      </c>
      <c r="E13" s="103">
        <v>0.11175</v>
      </c>
      <c r="F13" s="108"/>
      <c r="G13" t="s">
        <v>202</v>
      </c>
      <c r="I13" s="7">
        <v>45768</v>
      </c>
      <c r="J13" s="109">
        <v>7.85E-2</v>
      </c>
      <c r="K13" s="109">
        <v>8.2000000000000003E-2</v>
      </c>
      <c r="L13" s="109">
        <v>8.6499999999999994E-2</v>
      </c>
      <c r="M13" s="109">
        <v>9.5500000000000002E-2</v>
      </c>
      <c r="N13" s="109">
        <v>0.1</v>
      </c>
      <c r="O13" s="109">
        <v>0.105</v>
      </c>
      <c r="P13" s="109">
        <v>0.10775</v>
      </c>
      <c r="Q13" s="109">
        <v>0.109</v>
      </c>
      <c r="R13" s="109">
        <v>0.11</v>
      </c>
      <c r="S13" s="109">
        <v>0.11</v>
      </c>
      <c r="T13" s="109">
        <v>0.1105</v>
      </c>
      <c r="U13" s="109">
        <v>0.11125</v>
      </c>
      <c r="V13" s="109" t="s">
        <v>4</v>
      </c>
      <c r="W13" s="109" t="s">
        <v>4</v>
      </c>
      <c r="X13" s="109" t="s">
        <v>4</v>
      </c>
      <c r="Z13" s="3"/>
      <c r="AA13" s="87">
        <v>44895</v>
      </c>
      <c r="AB13" s="20">
        <f t="shared" ref="AB13:AB71" si="6">VLOOKUP(AA13,$I$545:$P$2006,8,FALSE)</f>
        <v>0.29749999999999999</v>
      </c>
    </row>
    <row r="14" spans="1:41" x14ac:dyDescent="0.3">
      <c r="A14" s="217">
        <v>13530</v>
      </c>
      <c r="B14" s="6" t="s">
        <v>3</v>
      </c>
      <c r="C14" s="11" t="s">
        <v>4</v>
      </c>
      <c r="D14" s="11" t="s">
        <v>4</v>
      </c>
      <c r="E14" s="188" t="s">
        <v>4</v>
      </c>
      <c r="F14" s="108"/>
      <c r="G14" t="s">
        <v>202</v>
      </c>
      <c r="I14" s="7">
        <v>45764</v>
      </c>
      <c r="J14" s="109">
        <v>7.85E-2</v>
      </c>
      <c r="K14" s="109">
        <v>8.2000000000000003E-2</v>
      </c>
      <c r="L14" s="109">
        <v>8.6499999999999994E-2</v>
      </c>
      <c r="M14" s="109">
        <v>9.5500000000000002E-2</v>
      </c>
      <c r="N14" s="109">
        <v>0.1</v>
      </c>
      <c r="O14" s="109">
        <v>0.105</v>
      </c>
      <c r="P14" s="109">
        <v>0.10775</v>
      </c>
      <c r="Q14" s="109">
        <v>0.109</v>
      </c>
      <c r="R14" s="109">
        <v>0.11</v>
      </c>
      <c r="S14" s="109">
        <v>0.11</v>
      </c>
      <c r="T14" s="109">
        <v>0.1105</v>
      </c>
      <c r="U14" s="109">
        <v>0.11125</v>
      </c>
      <c r="V14" s="109" t="s">
        <v>4</v>
      </c>
      <c r="W14" s="109" t="s">
        <v>4</v>
      </c>
      <c r="X14" s="109" t="s">
        <v>4</v>
      </c>
      <c r="Z14" s="109"/>
      <c r="AA14" s="87">
        <v>44865</v>
      </c>
      <c r="AB14" s="20">
        <f t="shared" si="6"/>
        <v>0.32750000000000001</v>
      </c>
    </row>
    <row r="15" spans="1:41" x14ac:dyDescent="0.3">
      <c r="A15" s="217">
        <v>14472</v>
      </c>
      <c r="B15" s="6" t="s">
        <v>5</v>
      </c>
      <c r="C15" s="11" t="s">
        <v>4</v>
      </c>
      <c r="D15" s="11" t="s">
        <v>4</v>
      </c>
      <c r="E15" s="188" t="s">
        <v>4</v>
      </c>
      <c r="F15" s="108"/>
      <c r="G15" t="s">
        <v>202</v>
      </c>
      <c r="I15" s="7">
        <v>45763</v>
      </c>
      <c r="J15" s="109">
        <v>7.85E-2</v>
      </c>
      <c r="K15" s="109">
        <v>8.2000000000000003E-2</v>
      </c>
      <c r="L15" s="109">
        <v>8.6499999999999994E-2</v>
      </c>
      <c r="M15" s="109">
        <v>9.5500000000000002E-2</v>
      </c>
      <c r="N15" s="109">
        <v>0.1</v>
      </c>
      <c r="O15" s="109">
        <v>0.105</v>
      </c>
      <c r="P15" s="109">
        <v>0.10775</v>
      </c>
      <c r="Q15" s="109">
        <v>0.109</v>
      </c>
      <c r="R15" s="109">
        <v>0.11</v>
      </c>
      <c r="S15" s="109">
        <v>0.11</v>
      </c>
      <c r="T15" s="109">
        <v>0.1105</v>
      </c>
      <c r="U15" s="109">
        <v>0.11125</v>
      </c>
      <c r="V15" s="109" t="s">
        <v>4</v>
      </c>
      <c r="W15" s="109" t="s">
        <v>4</v>
      </c>
      <c r="X15" s="109" t="s">
        <v>4</v>
      </c>
      <c r="AA15" s="87">
        <v>44833</v>
      </c>
      <c r="AB15" s="20">
        <f t="shared" si="6"/>
        <v>0.3125</v>
      </c>
      <c r="AC15" s="14">
        <f>(O475-O476)*10000</f>
        <v>-25.000000000000021</v>
      </c>
    </row>
    <row r="16" spans="1:41" x14ac:dyDescent="0.3">
      <c r="A16" s="217">
        <v>14977</v>
      </c>
      <c r="B16" s="6" t="s">
        <v>6</v>
      </c>
      <c r="C16" s="11" t="s">
        <v>4</v>
      </c>
      <c r="D16" s="11" t="s">
        <v>4</v>
      </c>
      <c r="E16" s="188" t="s">
        <v>4</v>
      </c>
      <c r="F16" s="108"/>
      <c r="G16" t="s">
        <v>202</v>
      </c>
      <c r="I16" s="7">
        <v>45758</v>
      </c>
      <c r="J16" s="109">
        <v>7.85E-2</v>
      </c>
      <c r="K16" s="109">
        <v>8.2000000000000003E-2</v>
      </c>
      <c r="L16" s="109">
        <v>8.6499999999999994E-2</v>
      </c>
      <c r="M16" s="109">
        <v>9.5500000000000002E-2</v>
      </c>
      <c r="N16" s="109">
        <v>0.1</v>
      </c>
      <c r="O16" s="109">
        <v>0.105</v>
      </c>
      <c r="P16" s="109">
        <v>0.10775</v>
      </c>
      <c r="Q16" s="109">
        <v>0.109</v>
      </c>
      <c r="R16" s="109">
        <v>0.11</v>
      </c>
      <c r="S16" s="109">
        <v>0.11</v>
      </c>
      <c r="T16" s="109">
        <v>0.1105</v>
      </c>
      <c r="U16" s="109">
        <v>0.11125</v>
      </c>
      <c r="V16" s="109" t="s">
        <v>4</v>
      </c>
      <c r="W16" s="109" t="s">
        <v>4</v>
      </c>
      <c r="X16" s="109" t="s">
        <v>4</v>
      </c>
      <c r="Z16" s="3"/>
      <c r="AA16" s="87">
        <v>44803</v>
      </c>
      <c r="AB16" s="20">
        <f t="shared" si="6"/>
        <v>0.26500000000000001</v>
      </c>
    </row>
    <row r="17" spans="1:46" x14ac:dyDescent="0.3">
      <c r="I17" s="7">
        <v>45757</v>
      </c>
      <c r="J17" s="109">
        <v>7.85E-2</v>
      </c>
      <c r="K17" s="109">
        <v>8.2000000000000003E-2</v>
      </c>
      <c r="L17" s="109">
        <v>8.6499999999999994E-2</v>
      </c>
      <c r="M17" s="109">
        <v>9.5500000000000002E-2</v>
      </c>
      <c r="N17" s="109">
        <v>0.1</v>
      </c>
      <c r="O17" s="109">
        <v>0.105</v>
      </c>
      <c r="P17" s="109">
        <v>0.10775</v>
      </c>
      <c r="Q17" s="109">
        <v>0.109</v>
      </c>
      <c r="R17" s="109">
        <v>0.11</v>
      </c>
      <c r="S17" s="109">
        <v>0.11</v>
      </c>
      <c r="T17" s="109">
        <v>0.11</v>
      </c>
      <c r="U17" s="109">
        <v>0.111</v>
      </c>
      <c r="V17" s="109" t="s">
        <v>4</v>
      </c>
      <c r="W17" s="109" t="s">
        <v>4</v>
      </c>
      <c r="X17" s="109" t="s">
        <v>4</v>
      </c>
      <c r="Z17" s="3"/>
      <c r="AA17" s="87">
        <v>44773</v>
      </c>
      <c r="AB17" s="20">
        <f t="shared" si="6"/>
        <v>0.29499999999999998</v>
      </c>
    </row>
    <row r="18" spans="1:46" x14ac:dyDescent="0.3">
      <c r="I18" s="7">
        <v>45756</v>
      </c>
      <c r="J18" s="109">
        <v>7.85E-2</v>
      </c>
      <c r="K18" s="109">
        <v>8.2000000000000003E-2</v>
      </c>
      <c r="L18" s="109">
        <v>8.6499999999999994E-2</v>
      </c>
      <c r="M18" s="109">
        <v>9.8000000000000004E-2</v>
      </c>
      <c r="N18" s="109">
        <v>0.10249999999999999</v>
      </c>
      <c r="O18" s="109">
        <v>0.1075</v>
      </c>
      <c r="P18" s="109">
        <v>0.11025</v>
      </c>
      <c r="Q18" s="109">
        <v>0.111</v>
      </c>
      <c r="R18" s="109">
        <v>0.112</v>
      </c>
      <c r="S18" s="109">
        <v>0.1125</v>
      </c>
      <c r="T18" s="109">
        <v>0.113</v>
      </c>
      <c r="U18" s="109">
        <v>0.113</v>
      </c>
      <c r="V18" s="109" t="s">
        <v>4</v>
      </c>
      <c r="W18" s="109" t="s">
        <v>4</v>
      </c>
      <c r="X18" s="109" t="s">
        <v>4</v>
      </c>
      <c r="Z18" s="3"/>
      <c r="AA18" s="87">
        <v>44713</v>
      </c>
      <c r="AB18" s="20">
        <f t="shared" si="6"/>
        <v>0.17380000000000001</v>
      </c>
    </row>
    <row r="19" spans="1:46" x14ac:dyDescent="0.3">
      <c r="B19" s="20"/>
      <c r="I19" s="7">
        <v>45755</v>
      </c>
      <c r="J19" s="109">
        <v>7.85E-2</v>
      </c>
      <c r="K19" s="109">
        <v>8.1000000000000003E-2</v>
      </c>
      <c r="L19" s="109">
        <v>8.5999999999999993E-2</v>
      </c>
      <c r="M19" s="109">
        <v>9.8000000000000004E-2</v>
      </c>
      <c r="N19" s="109">
        <v>0.10249999999999999</v>
      </c>
      <c r="O19" s="109">
        <v>0.107</v>
      </c>
      <c r="P19" s="109">
        <v>0.109</v>
      </c>
      <c r="Q19" s="109">
        <v>0.1105</v>
      </c>
      <c r="R19" s="109">
        <v>0.111</v>
      </c>
      <c r="S19" s="109">
        <v>0.11225</v>
      </c>
      <c r="T19" s="109">
        <v>0.1125</v>
      </c>
      <c r="U19" s="109">
        <v>0.1125</v>
      </c>
      <c r="V19" s="109" t="s">
        <v>4</v>
      </c>
      <c r="W19" s="109" t="s">
        <v>4</v>
      </c>
      <c r="X19" s="109" t="s">
        <v>4</v>
      </c>
      <c r="Y19" s="7"/>
      <c r="Z19" s="3"/>
      <c r="AA19" s="87">
        <v>44710</v>
      </c>
      <c r="AB19" s="20">
        <f t="shared" si="6"/>
        <v>0.15379999999999999</v>
      </c>
    </row>
    <row r="20" spans="1:46" x14ac:dyDescent="0.3">
      <c r="B20" s="20"/>
      <c r="E20" s="32"/>
      <c r="I20" s="7">
        <v>45754</v>
      </c>
      <c r="J20" s="109">
        <v>7.85E-2</v>
      </c>
      <c r="K20" s="109">
        <v>8.1000000000000003E-2</v>
      </c>
      <c r="L20" s="109">
        <v>8.5499999999999993E-2</v>
      </c>
      <c r="M20" s="109">
        <v>9.6250000000000002E-2</v>
      </c>
      <c r="N20" s="109">
        <v>0.10299999999999999</v>
      </c>
      <c r="O20" s="109">
        <v>0.1065</v>
      </c>
      <c r="P20" s="109">
        <v>0.10875</v>
      </c>
      <c r="Q20" s="109">
        <v>0.1105</v>
      </c>
      <c r="R20" s="109">
        <v>0.111</v>
      </c>
      <c r="S20" s="109">
        <v>0.11225</v>
      </c>
      <c r="T20" s="109">
        <v>0.1125</v>
      </c>
      <c r="U20" s="109">
        <v>0.113</v>
      </c>
      <c r="V20" s="109" t="s">
        <v>4</v>
      </c>
      <c r="W20" s="109" t="s">
        <v>4</v>
      </c>
      <c r="X20" s="109" t="s">
        <v>4</v>
      </c>
      <c r="Y20" s="7"/>
      <c r="AA20" s="87">
        <v>44680</v>
      </c>
      <c r="AB20" s="20">
        <f t="shared" si="6"/>
        <v>0.1178</v>
      </c>
    </row>
    <row r="21" spans="1:46" x14ac:dyDescent="0.3">
      <c r="B21" s="20"/>
      <c r="E21" s="32"/>
      <c r="I21" s="7">
        <v>45751</v>
      </c>
      <c r="J21" s="109">
        <v>7.85E-2</v>
      </c>
      <c r="K21" s="109">
        <v>8.1000000000000003E-2</v>
      </c>
      <c r="L21" s="109">
        <v>8.4500000000000006E-2</v>
      </c>
      <c r="M21" s="109">
        <v>9.35E-2</v>
      </c>
      <c r="N21" s="109">
        <v>0.10100000000000001</v>
      </c>
      <c r="O21" s="109">
        <v>0.105</v>
      </c>
      <c r="P21" s="109">
        <v>0.1065</v>
      </c>
      <c r="Q21" s="109">
        <v>0.107</v>
      </c>
      <c r="R21" s="109">
        <v>0.1095</v>
      </c>
      <c r="S21" s="109">
        <v>0.11125</v>
      </c>
      <c r="T21" s="109">
        <v>0.1115</v>
      </c>
      <c r="U21" s="109">
        <v>0.1125</v>
      </c>
      <c r="V21" s="109" t="s">
        <v>4</v>
      </c>
      <c r="W21" s="109" t="s">
        <v>4</v>
      </c>
      <c r="X21" s="109" t="s">
        <v>4</v>
      </c>
      <c r="Z21" s="3"/>
      <c r="AA21" s="87">
        <v>44651</v>
      </c>
      <c r="AB21" s="20">
        <f t="shared" si="6"/>
        <v>0.112</v>
      </c>
    </row>
    <row r="22" spans="1:46" x14ac:dyDescent="0.3">
      <c r="A22" s="7"/>
      <c r="B22" s="20"/>
      <c r="C22" s="2"/>
      <c r="D22" s="2"/>
      <c r="E22" s="20"/>
      <c r="I22" s="7">
        <v>45750</v>
      </c>
      <c r="J22" s="109">
        <v>7.85E-2</v>
      </c>
      <c r="K22" s="109">
        <v>8.1000000000000003E-2</v>
      </c>
      <c r="L22" s="109">
        <v>8.4500000000000006E-2</v>
      </c>
      <c r="M22" s="109">
        <v>9.35E-2</v>
      </c>
      <c r="N22" s="109">
        <v>0.10050000000000001</v>
      </c>
      <c r="O22" s="109">
        <v>0.1045</v>
      </c>
      <c r="P22" s="109">
        <v>0.106</v>
      </c>
      <c r="Q22" s="109">
        <v>0.107</v>
      </c>
      <c r="R22" s="109">
        <v>0.1095</v>
      </c>
      <c r="S22" s="109">
        <v>0.11125</v>
      </c>
      <c r="T22" s="109">
        <v>0.1115</v>
      </c>
      <c r="U22" s="109">
        <v>0.1125</v>
      </c>
      <c r="V22" s="109" t="s">
        <v>4</v>
      </c>
      <c r="W22" s="109" t="s">
        <v>4</v>
      </c>
      <c r="X22" s="109" t="s">
        <v>4</v>
      </c>
      <c r="Z22" s="3"/>
      <c r="AA22" s="87">
        <v>44620</v>
      </c>
      <c r="AB22" s="20">
        <f t="shared" si="6"/>
        <v>0.105</v>
      </c>
    </row>
    <row r="23" spans="1:46" x14ac:dyDescent="0.3">
      <c r="B23" s="20"/>
      <c r="E23" s="20"/>
      <c r="G23" s="7"/>
      <c r="I23" s="7">
        <v>45749</v>
      </c>
      <c r="J23" s="109">
        <v>7.7499999999999999E-2</v>
      </c>
      <c r="K23" s="109">
        <v>0.08</v>
      </c>
      <c r="L23" s="109">
        <v>8.3500000000000005E-2</v>
      </c>
      <c r="M23" s="109">
        <v>9.35E-2</v>
      </c>
      <c r="N23" s="109">
        <v>0.1</v>
      </c>
      <c r="O23" s="109">
        <v>0.104</v>
      </c>
      <c r="P23" s="109">
        <v>0.10675</v>
      </c>
      <c r="Q23" s="109">
        <v>0.10825</v>
      </c>
      <c r="R23" s="109">
        <v>0.1095</v>
      </c>
      <c r="S23" s="109">
        <v>0.11125</v>
      </c>
      <c r="T23" s="109">
        <v>0.1115</v>
      </c>
      <c r="U23" s="109">
        <v>0.1125</v>
      </c>
      <c r="V23" s="109" t="s">
        <v>4</v>
      </c>
      <c r="W23" s="109" t="s">
        <v>4</v>
      </c>
      <c r="X23" s="109" t="s">
        <v>4</v>
      </c>
      <c r="Z23" s="3"/>
      <c r="AA23" s="87">
        <v>44591</v>
      </c>
      <c r="AB23" s="20">
        <f t="shared" si="6"/>
        <v>9.6299999999999997E-2</v>
      </c>
    </row>
    <row r="24" spans="1:46" x14ac:dyDescent="0.3">
      <c r="B24" s="25"/>
      <c r="C24" s="14"/>
      <c r="D24" s="2"/>
      <c r="E24" s="20"/>
      <c r="F24" s="209" t="s">
        <v>203</v>
      </c>
      <c r="I24" s="7">
        <v>45748</v>
      </c>
      <c r="J24" s="109">
        <v>7.6999999999999999E-2</v>
      </c>
      <c r="K24" s="109">
        <v>7.9500000000000001E-2</v>
      </c>
      <c r="L24" s="109">
        <v>8.2750000000000004E-2</v>
      </c>
      <c r="M24" s="109">
        <v>9.2999999999999999E-2</v>
      </c>
      <c r="N24" s="109">
        <v>9.9000000000000005E-2</v>
      </c>
      <c r="O24" s="109">
        <v>0.10299999999999999</v>
      </c>
      <c r="P24" s="109">
        <v>0.1045</v>
      </c>
      <c r="Q24" s="109">
        <v>0.106</v>
      </c>
      <c r="R24" s="109">
        <v>0.108</v>
      </c>
      <c r="S24" s="109">
        <v>0.1105</v>
      </c>
      <c r="T24" s="109">
        <v>0.111</v>
      </c>
      <c r="U24" s="109">
        <v>0.112</v>
      </c>
      <c r="V24" s="109" t="s">
        <v>4</v>
      </c>
      <c r="W24" s="109" t="s">
        <v>4</v>
      </c>
      <c r="X24" s="109" t="s">
        <v>4</v>
      </c>
      <c r="Z24" s="3"/>
      <c r="AA24" s="87">
        <v>44561</v>
      </c>
      <c r="AB24" s="20">
        <f t="shared" si="6"/>
        <v>7.5499999999999998E-2</v>
      </c>
    </row>
    <row r="25" spans="1:46" x14ac:dyDescent="0.3">
      <c r="B25" s="25"/>
      <c r="C25" s="25"/>
      <c r="D25" s="2"/>
      <c r="E25" s="214"/>
      <c r="F25" s="209" t="s">
        <v>204</v>
      </c>
      <c r="I25" s="7">
        <v>45744</v>
      </c>
      <c r="J25" s="109">
        <v>7.6999999999999999E-2</v>
      </c>
      <c r="K25" s="109">
        <v>7.9500000000000001E-2</v>
      </c>
      <c r="L25" s="109">
        <v>8.2750000000000004E-2</v>
      </c>
      <c r="M25" s="109">
        <v>9.35E-2</v>
      </c>
      <c r="N25" s="109">
        <v>9.9750000000000005E-2</v>
      </c>
      <c r="O25" s="109">
        <v>0.104</v>
      </c>
      <c r="P25" s="109">
        <v>0.1055</v>
      </c>
      <c r="Q25" s="109">
        <v>0.107</v>
      </c>
      <c r="R25" s="109">
        <v>0.1085</v>
      </c>
      <c r="S25" s="109">
        <v>0.111</v>
      </c>
      <c r="T25" s="109">
        <v>0.11125</v>
      </c>
      <c r="U25" s="109">
        <v>0.113</v>
      </c>
      <c r="V25" s="109" t="s">
        <v>4</v>
      </c>
      <c r="W25" s="109" t="s">
        <v>4</v>
      </c>
      <c r="X25" s="109" t="s">
        <v>4</v>
      </c>
      <c r="Z25" s="3"/>
      <c r="AA25" s="87">
        <v>44530</v>
      </c>
      <c r="AB25" s="20">
        <f t="shared" si="6"/>
        <v>7.2999999999999995E-2</v>
      </c>
    </row>
    <row r="26" spans="1:46" x14ac:dyDescent="0.3">
      <c r="E26" s="214"/>
      <c r="I26" s="7">
        <v>45743</v>
      </c>
      <c r="J26" s="109">
        <v>7.4999999999999997E-2</v>
      </c>
      <c r="K26" s="109">
        <v>7.8E-2</v>
      </c>
      <c r="L26" s="109">
        <v>8.2250000000000004E-2</v>
      </c>
      <c r="M26" s="109">
        <v>9.2499999999999999E-2</v>
      </c>
      <c r="N26" s="109">
        <v>9.8500000000000004E-2</v>
      </c>
      <c r="O26" s="109">
        <v>0.10299999999999999</v>
      </c>
      <c r="P26" s="109">
        <v>0.1045</v>
      </c>
      <c r="Q26" s="109">
        <v>0.1065</v>
      </c>
      <c r="R26" s="109">
        <v>0.107</v>
      </c>
      <c r="S26" s="109">
        <v>0.1095</v>
      </c>
      <c r="T26" s="109">
        <v>0.11125</v>
      </c>
      <c r="U26" s="109">
        <v>0.113</v>
      </c>
      <c r="V26" s="109" t="s">
        <v>4</v>
      </c>
      <c r="W26" s="109" t="s">
        <v>4</v>
      </c>
      <c r="X26" s="109" t="s">
        <v>4</v>
      </c>
      <c r="Z26" s="3"/>
      <c r="AA26" s="87">
        <v>44500</v>
      </c>
      <c r="AB26" s="20">
        <f t="shared" si="6"/>
        <v>7.2999999999999995E-2</v>
      </c>
    </row>
    <row r="27" spans="1:46" x14ac:dyDescent="0.3">
      <c r="E27" s="214"/>
      <c r="F27" s="20"/>
      <c r="G27" s="20"/>
      <c r="I27" s="7">
        <v>45742</v>
      </c>
      <c r="J27" s="109">
        <v>7.4999999999999997E-2</v>
      </c>
      <c r="K27" s="109">
        <v>7.8E-2</v>
      </c>
      <c r="L27" s="109">
        <v>8.2250000000000004E-2</v>
      </c>
      <c r="M27" s="109">
        <v>9.1499999999999998E-2</v>
      </c>
      <c r="N27" s="109">
        <v>9.8000000000000004E-2</v>
      </c>
      <c r="O27" s="109">
        <v>0.10249999999999999</v>
      </c>
      <c r="P27" s="109">
        <v>0.1045</v>
      </c>
      <c r="Q27" s="109">
        <v>0.106</v>
      </c>
      <c r="R27" s="109">
        <v>0.107</v>
      </c>
      <c r="S27" s="109">
        <v>0.1095</v>
      </c>
      <c r="T27" s="109">
        <v>0.11125</v>
      </c>
      <c r="U27" s="109">
        <v>0.113</v>
      </c>
      <c r="V27" s="109" t="s">
        <v>4</v>
      </c>
      <c r="W27" s="109" t="s">
        <v>4</v>
      </c>
      <c r="X27" s="109" t="s">
        <v>4</v>
      </c>
      <c r="Z27" s="3"/>
      <c r="AA27" s="87">
        <v>44469</v>
      </c>
      <c r="AB27" s="20">
        <f t="shared" si="6"/>
        <v>7.0000000000000007E-2</v>
      </c>
    </row>
    <row r="28" spans="1:46" x14ac:dyDescent="0.3">
      <c r="E28" s="214"/>
      <c r="I28" s="7">
        <v>45741</v>
      </c>
      <c r="J28" s="109">
        <v>7.4999999999999997E-2</v>
      </c>
      <c r="K28" s="109">
        <v>7.8E-2</v>
      </c>
      <c r="L28" s="109">
        <v>8.1500000000000003E-2</v>
      </c>
      <c r="M28" s="109">
        <v>8.7999999999999995E-2</v>
      </c>
      <c r="N28" s="109">
        <v>9.8000000000000004E-2</v>
      </c>
      <c r="O28" s="109">
        <v>0.10249999999999999</v>
      </c>
      <c r="P28" s="109">
        <v>0.1045</v>
      </c>
      <c r="Q28" s="109">
        <v>0.105</v>
      </c>
      <c r="R28" s="109">
        <v>0.107</v>
      </c>
      <c r="S28" s="109">
        <v>0.1095</v>
      </c>
      <c r="T28" s="109">
        <v>0.11125</v>
      </c>
      <c r="U28" s="109">
        <v>0.113</v>
      </c>
      <c r="V28" s="109" t="s">
        <v>4</v>
      </c>
      <c r="W28" s="109" t="s">
        <v>4</v>
      </c>
      <c r="X28" s="109" t="s">
        <v>4</v>
      </c>
      <c r="Z28" s="3"/>
      <c r="AA28" s="87">
        <v>44432</v>
      </c>
      <c r="AB28" s="20">
        <f t="shared" si="6"/>
        <v>6.6500000000000004E-2</v>
      </c>
    </row>
    <row r="29" spans="1:46" x14ac:dyDescent="0.3">
      <c r="E29" s="214"/>
      <c r="I29" s="7">
        <v>45740</v>
      </c>
      <c r="J29" s="109">
        <v>7.4999999999999997E-2</v>
      </c>
      <c r="K29" s="109">
        <v>7.8E-2</v>
      </c>
      <c r="L29" s="109">
        <v>8.1500000000000003E-2</v>
      </c>
      <c r="M29" s="109">
        <v>8.6499999999999994E-2</v>
      </c>
      <c r="N29" s="109">
        <v>9.6000000000000002E-2</v>
      </c>
      <c r="O29" s="109">
        <v>0.1</v>
      </c>
      <c r="P29" s="109">
        <v>0.10150000000000001</v>
      </c>
      <c r="Q29" s="109">
        <v>0.10349999999999999</v>
      </c>
      <c r="R29" s="109">
        <v>0.1055</v>
      </c>
      <c r="S29" s="109">
        <v>0.108</v>
      </c>
      <c r="T29" s="109">
        <v>0.11075</v>
      </c>
      <c r="U29" s="109">
        <v>0.1115</v>
      </c>
      <c r="V29" s="109" t="s">
        <v>4</v>
      </c>
      <c r="W29" s="109" t="s">
        <v>4</v>
      </c>
      <c r="X29" s="109" t="s">
        <v>4</v>
      </c>
      <c r="Z29" s="3"/>
      <c r="AA29" s="87">
        <v>44407</v>
      </c>
      <c r="AB29" s="20">
        <f t="shared" si="6"/>
        <v>6.5500000000000003E-2</v>
      </c>
    </row>
    <row r="30" spans="1:46" x14ac:dyDescent="0.3">
      <c r="A30" s="218"/>
      <c r="B30" s="218"/>
      <c r="C30" s="235" t="s">
        <v>7</v>
      </c>
      <c r="D30" s="235" t="s">
        <v>8</v>
      </c>
      <c r="E30" s="220" t="s">
        <v>252</v>
      </c>
      <c r="F30" s="220" t="s">
        <v>8</v>
      </c>
      <c r="G30" s="219"/>
      <c r="I30" s="7">
        <v>45737</v>
      </c>
      <c r="J30" s="109">
        <v>7.4999999999999997E-2</v>
      </c>
      <c r="K30" s="109">
        <v>7.8E-2</v>
      </c>
      <c r="L30" s="109">
        <v>8.1500000000000003E-2</v>
      </c>
      <c r="M30" s="109">
        <v>8.6499999999999994E-2</v>
      </c>
      <c r="N30" s="109">
        <v>9.6000000000000002E-2</v>
      </c>
      <c r="O30" s="109">
        <v>0.1</v>
      </c>
      <c r="P30" s="109">
        <v>0.10150000000000001</v>
      </c>
      <c r="Q30" s="109">
        <v>0.10349999999999999</v>
      </c>
      <c r="R30" s="109">
        <v>0.1055</v>
      </c>
      <c r="S30" s="109">
        <v>0.108</v>
      </c>
      <c r="T30" s="109">
        <v>0.11075</v>
      </c>
      <c r="U30" s="109">
        <v>0.1115</v>
      </c>
      <c r="V30" s="109" t="s">
        <v>4</v>
      </c>
      <c r="W30" s="109" t="s">
        <v>4</v>
      </c>
      <c r="X30" s="109" t="s">
        <v>4</v>
      </c>
      <c r="Z30" s="3"/>
      <c r="AA30" s="87">
        <v>44377</v>
      </c>
      <c r="AB30" s="20">
        <f t="shared" si="6"/>
        <v>6.4000000000000001E-2</v>
      </c>
    </row>
    <row r="31" spans="1:46" x14ac:dyDescent="0.3">
      <c r="A31" s="223" t="s">
        <v>265</v>
      </c>
      <c r="B31" s="232" t="s">
        <v>266</v>
      </c>
      <c r="C31" s="250">
        <v>0.08</v>
      </c>
      <c r="D31" s="250">
        <v>7.6999999999999999E-2</v>
      </c>
      <c r="E31" s="253"/>
      <c r="F31" s="253"/>
      <c r="G31" s="219"/>
      <c r="I31" s="7">
        <v>45736</v>
      </c>
      <c r="J31" s="109">
        <v>7.4999999999999997E-2</v>
      </c>
      <c r="K31" s="109">
        <v>7.8E-2</v>
      </c>
      <c r="L31" s="109">
        <v>8.1500000000000003E-2</v>
      </c>
      <c r="M31" s="109">
        <v>8.6999999999999994E-2</v>
      </c>
      <c r="N31" s="109">
        <v>9.7000000000000003E-2</v>
      </c>
      <c r="O31" s="109">
        <v>0.10100000000000001</v>
      </c>
      <c r="P31" s="109">
        <v>0.10249999999999999</v>
      </c>
      <c r="Q31" s="109">
        <v>0.1055</v>
      </c>
      <c r="R31" s="109">
        <v>0.1065</v>
      </c>
      <c r="S31" s="109">
        <v>0.11</v>
      </c>
      <c r="T31" s="109">
        <v>0.112</v>
      </c>
      <c r="U31" s="109">
        <v>0.113</v>
      </c>
      <c r="V31" s="109" t="s">
        <v>4</v>
      </c>
      <c r="W31" s="109" t="s">
        <v>4</v>
      </c>
      <c r="X31" s="109" t="s">
        <v>4</v>
      </c>
      <c r="Z31" s="3"/>
      <c r="AA31" s="87">
        <v>44347</v>
      </c>
      <c r="AB31" s="20">
        <f t="shared" si="6"/>
        <v>6.4000000000000001E-2</v>
      </c>
      <c r="AC31" s="109" t="s">
        <v>26</v>
      </c>
      <c r="AD31" s="109" t="s">
        <v>29</v>
      </c>
      <c r="AE31" s="109" t="s">
        <v>187</v>
      </c>
      <c r="AF31" s="109" t="s">
        <v>188</v>
      </c>
      <c r="AG31" s="109" t="s">
        <v>189</v>
      </c>
      <c r="AH31" s="109" t="s">
        <v>190</v>
      </c>
      <c r="AI31" s="109" t="s">
        <v>191</v>
      </c>
      <c r="AJ31" s="109" t="s">
        <v>192</v>
      </c>
      <c r="AK31" s="109" t="s">
        <v>193</v>
      </c>
      <c r="AL31" s="109" t="s">
        <v>194</v>
      </c>
      <c r="AM31" s="109" t="s">
        <v>195</v>
      </c>
      <c r="AN31" s="109" t="s">
        <v>196</v>
      </c>
      <c r="AO31" s="109" t="s">
        <v>197</v>
      </c>
      <c r="AP31" s="109" t="s">
        <v>198</v>
      </c>
      <c r="AQ31" s="109" t="s">
        <v>199</v>
      </c>
    </row>
    <row r="32" spans="1:46" x14ac:dyDescent="0.3">
      <c r="A32" s="223" t="s">
        <v>0</v>
      </c>
      <c r="B32" s="232" t="s">
        <v>267</v>
      </c>
      <c r="C32" s="251">
        <v>8.3000000000000004E-2</v>
      </c>
      <c r="D32" s="251">
        <v>8.1000000000000003E-2</v>
      </c>
      <c r="E32" s="254"/>
      <c r="F32" s="254"/>
      <c r="G32" s="219"/>
      <c r="I32" s="7">
        <v>45735</v>
      </c>
      <c r="J32" s="109">
        <v>7.5499999999999998E-2</v>
      </c>
      <c r="K32" s="109">
        <v>7.8E-2</v>
      </c>
      <c r="L32" s="109">
        <v>8.2500000000000004E-2</v>
      </c>
      <c r="M32" s="109">
        <v>8.6999999999999994E-2</v>
      </c>
      <c r="N32" s="109">
        <v>9.7000000000000003E-2</v>
      </c>
      <c r="O32" s="109">
        <v>0.10100000000000001</v>
      </c>
      <c r="P32" s="109">
        <v>0.10249999999999999</v>
      </c>
      <c r="Q32" s="109">
        <v>0.10625</v>
      </c>
      <c r="R32" s="109">
        <v>0.1065</v>
      </c>
      <c r="S32" s="109">
        <v>0.11</v>
      </c>
      <c r="T32" s="109">
        <v>0.11225</v>
      </c>
      <c r="U32" s="109">
        <v>0.113</v>
      </c>
      <c r="V32" s="109" t="s">
        <v>4</v>
      </c>
      <c r="W32" s="109" t="s">
        <v>4</v>
      </c>
      <c r="X32" s="109" t="s">
        <v>4</v>
      </c>
      <c r="AA32" s="87">
        <v>44316</v>
      </c>
      <c r="AB32" s="20">
        <f t="shared" si="6"/>
        <v>6.6000000000000003E-2</v>
      </c>
      <c r="AC32" s="12">
        <f t="shared" ref="AC32:AN32" si="7">(J546-J566)*10000</f>
        <v>-100.00000000000009</v>
      </c>
      <c r="AD32" s="12">
        <f t="shared" si="7"/>
        <v>-325.00000000000028</v>
      </c>
      <c r="AE32" s="12">
        <f t="shared" si="7"/>
        <v>-124.99999999999956</v>
      </c>
      <c r="AF32" s="12">
        <f t="shared" si="7"/>
        <v>-250.00000000000023</v>
      </c>
      <c r="AG32" s="12">
        <f t="shared" si="7"/>
        <v>-260.00000000000023</v>
      </c>
      <c r="AH32" s="12">
        <f t="shared" si="7"/>
        <v>-11.999999999999789</v>
      </c>
      <c r="AI32" s="12">
        <f t="shared" si="7"/>
        <v>-25.000000000000021</v>
      </c>
      <c r="AJ32" s="12">
        <f t="shared" si="7"/>
        <v>-100.00000000000009</v>
      </c>
      <c r="AK32" s="12">
        <f t="shared" si="7"/>
        <v>-100.00000000000009</v>
      </c>
      <c r="AL32" s="12">
        <f t="shared" si="7"/>
        <v>-150.00000000000014</v>
      </c>
      <c r="AM32" s="12">
        <f t="shared" si="7"/>
        <v>-250.00000000000023</v>
      </c>
      <c r="AN32" s="12">
        <f t="shared" si="7"/>
        <v>-275.00000000000023</v>
      </c>
      <c r="AO32" s="12">
        <f>(V482-V502)*10000</f>
        <v>0</v>
      </c>
      <c r="AP32" s="12">
        <f>(W482-W502)*10000</f>
        <v>0</v>
      </c>
      <c r="AQ32" s="12">
        <f>(X481-X501)*10000</f>
        <v>0</v>
      </c>
      <c r="AR32" s="12">
        <f>(Y18-Y38)*10000</f>
        <v>0</v>
      </c>
      <c r="AS32" s="12">
        <f>(Z15-Z35)*10000</f>
        <v>0</v>
      </c>
      <c r="AT32" s="12">
        <f>(AA15-AA35)*10000</f>
        <v>6060000</v>
      </c>
    </row>
    <row r="33" spans="1:28" x14ac:dyDescent="0.3">
      <c r="A33" s="223" t="s">
        <v>1</v>
      </c>
      <c r="B33" s="232" t="s">
        <v>268</v>
      </c>
      <c r="C33" s="251">
        <v>8.5000000000000006E-2</v>
      </c>
      <c r="D33" s="251">
        <v>8.3000000000000004E-2</v>
      </c>
      <c r="E33" s="254"/>
      <c r="F33" s="254"/>
      <c r="G33" s="219"/>
      <c r="I33" s="7">
        <v>45734</v>
      </c>
      <c r="J33" s="109">
        <v>7.5499999999999998E-2</v>
      </c>
      <c r="K33" s="109">
        <v>7.85E-2</v>
      </c>
      <c r="L33" s="109">
        <v>8.3000000000000004E-2</v>
      </c>
      <c r="M33" s="109">
        <v>8.6999999999999994E-2</v>
      </c>
      <c r="N33" s="109">
        <v>9.8000000000000004E-2</v>
      </c>
      <c r="O33" s="109">
        <v>0.10200000000000001</v>
      </c>
      <c r="P33" s="109">
        <v>0.10249999999999999</v>
      </c>
      <c r="Q33" s="109">
        <v>0.10625</v>
      </c>
      <c r="R33" s="109">
        <v>0.10675</v>
      </c>
      <c r="S33" s="109">
        <v>0.111</v>
      </c>
      <c r="T33" s="109">
        <v>0.11225</v>
      </c>
      <c r="U33" s="109">
        <v>0.113</v>
      </c>
      <c r="V33" s="109" t="s">
        <v>4</v>
      </c>
      <c r="W33" s="109" t="s">
        <v>4</v>
      </c>
      <c r="X33" s="109" t="s">
        <v>4</v>
      </c>
      <c r="AA33" s="87">
        <v>44286</v>
      </c>
      <c r="AB33" s="20">
        <f t="shared" si="6"/>
        <v>6.7500000000000004E-2</v>
      </c>
    </row>
    <row r="34" spans="1:28" x14ac:dyDescent="0.3">
      <c r="A34" s="224">
        <v>46508</v>
      </c>
      <c r="B34" s="233" t="s">
        <v>269</v>
      </c>
      <c r="C34" s="251">
        <v>9.4E-2</v>
      </c>
      <c r="D34" s="251">
        <v>9.1999999999999998E-2</v>
      </c>
      <c r="E34" s="255"/>
      <c r="F34" s="255"/>
      <c r="G34" s="219" t="s">
        <v>254</v>
      </c>
      <c r="I34" s="7">
        <v>45733</v>
      </c>
      <c r="J34" s="109">
        <v>7.5499999999999998E-2</v>
      </c>
      <c r="K34" s="109">
        <v>7.85E-2</v>
      </c>
      <c r="L34" s="109">
        <v>8.3000000000000004E-2</v>
      </c>
      <c r="M34" s="109">
        <v>8.6999999999999994E-2</v>
      </c>
      <c r="N34" s="109">
        <v>9.8500000000000004E-2</v>
      </c>
      <c r="O34" s="109">
        <v>0.104</v>
      </c>
      <c r="P34" s="109">
        <v>0.1065</v>
      </c>
      <c r="Q34" s="109">
        <v>0.1095</v>
      </c>
      <c r="R34" s="109">
        <v>0.1105</v>
      </c>
      <c r="S34" s="109">
        <v>0.11275</v>
      </c>
      <c r="T34" s="109">
        <v>0.1135</v>
      </c>
      <c r="U34" s="109">
        <v>0.1145</v>
      </c>
      <c r="V34" s="109" t="s">
        <v>4</v>
      </c>
      <c r="W34" s="109" t="s">
        <v>4</v>
      </c>
      <c r="X34" s="109" t="s">
        <v>4</v>
      </c>
      <c r="AA34" s="87">
        <v>44253</v>
      </c>
      <c r="AB34" s="20">
        <f t="shared" si="6"/>
        <v>8.8499999999999995E-2</v>
      </c>
    </row>
    <row r="35" spans="1:28" x14ac:dyDescent="0.3">
      <c r="A35" s="258">
        <v>46888</v>
      </c>
      <c r="B35" s="233" t="s">
        <v>270</v>
      </c>
      <c r="C35" s="248">
        <v>0.1</v>
      </c>
      <c r="D35" s="248">
        <v>9.9000000000000005E-2</v>
      </c>
      <c r="E35" s="257"/>
      <c r="F35" s="257"/>
      <c r="G35" s="219" t="s">
        <v>201</v>
      </c>
      <c r="I35" s="7">
        <v>45730</v>
      </c>
      <c r="J35" s="109">
        <v>7.5499999999999998E-2</v>
      </c>
      <c r="K35" s="109">
        <v>7.85E-2</v>
      </c>
      <c r="L35" s="109">
        <v>8.3000000000000004E-2</v>
      </c>
      <c r="M35" s="109">
        <v>8.6999999999999994E-2</v>
      </c>
      <c r="N35" s="109">
        <v>9.9500000000000005E-2</v>
      </c>
      <c r="O35" s="109">
        <v>0.1045</v>
      </c>
      <c r="P35" s="109">
        <v>0.10775</v>
      </c>
      <c r="Q35" s="109">
        <v>0.111</v>
      </c>
      <c r="R35" s="109">
        <v>0.1115</v>
      </c>
      <c r="S35" s="109">
        <v>0.114</v>
      </c>
      <c r="T35" s="109">
        <v>0.1145</v>
      </c>
      <c r="U35" s="109">
        <v>0.11575000000000001</v>
      </c>
      <c r="V35" s="109" t="s">
        <v>4</v>
      </c>
      <c r="W35" s="109" t="s">
        <v>4</v>
      </c>
      <c r="X35" s="109" t="s">
        <v>4</v>
      </c>
      <c r="AA35" s="87">
        <v>44227</v>
      </c>
      <c r="AB35" s="20">
        <f t="shared" si="6"/>
        <v>9.8000000000000004E-2</v>
      </c>
    </row>
    <row r="36" spans="1:28" x14ac:dyDescent="0.3">
      <c r="A36" s="225">
        <v>47284</v>
      </c>
      <c r="B36" s="233" t="s">
        <v>271</v>
      </c>
      <c r="C36" s="248">
        <v>0.10299999999999999</v>
      </c>
      <c r="D36" s="248">
        <v>0.10199999999999999</v>
      </c>
      <c r="E36" s="257"/>
      <c r="F36" s="257"/>
      <c r="G36" s="219" t="s">
        <v>255</v>
      </c>
      <c r="I36" s="7">
        <v>45728</v>
      </c>
      <c r="J36" s="109">
        <v>7.6499999999999999E-2</v>
      </c>
      <c r="K36" s="109">
        <v>7.9000000000000001E-2</v>
      </c>
      <c r="L36" s="109">
        <v>8.3000000000000004E-2</v>
      </c>
      <c r="M36" s="109">
        <v>8.7999999999999995E-2</v>
      </c>
      <c r="N36" s="109">
        <v>9.9500000000000005E-2</v>
      </c>
      <c r="O36" s="109">
        <v>0.106</v>
      </c>
      <c r="P36" s="109">
        <v>0.1085</v>
      </c>
      <c r="Q36" s="109">
        <v>0.1125</v>
      </c>
      <c r="R36" s="109">
        <v>0.1135</v>
      </c>
      <c r="S36" s="109">
        <v>0.114</v>
      </c>
      <c r="T36" s="109">
        <v>0.1145</v>
      </c>
      <c r="U36" s="109">
        <v>0.11624999999999999</v>
      </c>
      <c r="V36" s="109" t="s">
        <v>4</v>
      </c>
      <c r="W36" s="109" t="s">
        <v>4</v>
      </c>
      <c r="X36" s="109" t="s">
        <v>4</v>
      </c>
      <c r="AA36" s="87">
        <v>44196</v>
      </c>
      <c r="AB36" s="20">
        <f t="shared" si="6"/>
        <v>9.2499999999999999E-2</v>
      </c>
    </row>
    <row r="37" spans="1:28" x14ac:dyDescent="0.3">
      <c r="A37" s="225">
        <v>11093</v>
      </c>
      <c r="B37" s="233" t="s">
        <v>272</v>
      </c>
      <c r="C37" s="248">
        <v>0.105</v>
      </c>
      <c r="D37" s="248">
        <v>0.104</v>
      </c>
      <c r="E37" s="257"/>
      <c r="F37" s="257"/>
      <c r="G37" s="219" t="s">
        <v>256</v>
      </c>
      <c r="I37" s="7">
        <v>45727</v>
      </c>
      <c r="J37" s="109">
        <v>7.6499999999999999E-2</v>
      </c>
      <c r="K37" s="109">
        <v>7.9000000000000001E-2</v>
      </c>
      <c r="L37" s="109">
        <v>8.3000000000000004E-2</v>
      </c>
      <c r="M37" s="109">
        <v>8.7999999999999995E-2</v>
      </c>
      <c r="N37" s="109">
        <v>0.10025000000000001</v>
      </c>
      <c r="O37" s="109">
        <v>0.10625</v>
      </c>
      <c r="P37" s="109">
        <v>0.109</v>
      </c>
      <c r="Q37" s="109">
        <v>0.11325</v>
      </c>
      <c r="R37" s="109">
        <v>0.11375</v>
      </c>
      <c r="S37" s="109">
        <v>0.1145</v>
      </c>
      <c r="T37" s="109">
        <v>0.11525000000000001</v>
      </c>
      <c r="U37" s="109">
        <v>0.11749999999999999</v>
      </c>
      <c r="V37" s="109" t="s">
        <v>4</v>
      </c>
      <c r="W37" s="109" t="s">
        <v>4</v>
      </c>
      <c r="X37" s="109" t="s">
        <v>4</v>
      </c>
      <c r="Z37" s="110">
        <f>(M606-M584)*10000</f>
        <v>-75.000000000000071</v>
      </c>
      <c r="AA37" s="87">
        <v>44165</v>
      </c>
      <c r="AB37" s="20">
        <f t="shared" si="6"/>
        <v>9.8500000000000004E-2</v>
      </c>
    </row>
    <row r="38" spans="1:28" x14ac:dyDescent="0.3">
      <c r="A38" s="225">
        <v>11397</v>
      </c>
      <c r="B38" s="233" t="s">
        <v>273</v>
      </c>
      <c r="C38" s="251">
        <v>0.1095</v>
      </c>
      <c r="D38" s="251">
        <v>0.1085</v>
      </c>
      <c r="E38" s="255"/>
      <c r="F38" s="255"/>
      <c r="G38" s="219" t="s">
        <v>256</v>
      </c>
      <c r="I38" s="7">
        <v>45726</v>
      </c>
      <c r="J38" s="109">
        <v>7.6499999999999999E-2</v>
      </c>
      <c r="K38" s="109">
        <v>7.9000000000000001E-2</v>
      </c>
      <c r="L38" s="109">
        <v>8.3000000000000004E-2</v>
      </c>
      <c r="M38" s="109">
        <v>8.7999999999999995E-2</v>
      </c>
      <c r="N38" s="109">
        <v>0.10025000000000001</v>
      </c>
      <c r="O38" s="109">
        <v>0.10625</v>
      </c>
      <c r="P38" s="109">
        <v>0.109</v>
      </c>
      <c r="Q38" s="109">
        <v>0.11325</v>
      </c>
      <c r="R38" s="109">
        <v>0.11375</v>
      </c>
      <c r="S38" s="109">
        <v>0.1145</v>
      </c>
      <c r="T38" s="109">
        <v>0.11525000000000001</v>
      </c>
      <c r="U38" s="109">
        <v>0.11749999999999999</v>
      </c>
      <c r="V38" s="109" t="s">
        <v>4</v>
      </c>
      <c r="W38" s="109" t="s">
        <v>4</v>
      </c>
      <c r="X38" s="109" t="s">
        <v>4</v>
      </c>
      <c r="AA38" s="87">
        <v>44135</v>
      </c>
      <c r="AB38" s="20">
        <f t="shared" si="6"/>
        <v>9.9400000000000002E-2</v>
      </c>
    </row>
    <row r="39" spans="1:28" x14ac:dyDescent="0.3">
      <c r="A39" s="231">
        <v>48563</v>
      </c>
      <c r="B39" s="233" t="s">
        <v>274</v>
      </c>
      <c r="C39" s="252">
        <v>0.1105</v>
      </c>
      <c r="D39" s="252">
        <v>0.109</v>
      </c>
      <c r="E39" s="254"/>
      <c r="F39" s="254"/>
      <c r="G39" s="219" t="s">
        <v>257</v>
      </c>
      <c r="I39" s="7">
        <v>45723</v>
      </c>
      <c r="J39" s="109">
        <v>7.6499999999999999E-2</v>
      </c>
      <c r="K39" s="109">
        <v>7.9000000000000001E-2</v>
      </c>
      <c r="L39" s="109">
        <v>8.3000000000000004E-2</v>
      </c>
      <c r="M39" s="109">
        <v>8.7999999999999995E-2</v>
      </c>
      <c r="N39" s="109">
        <v>0.10025000000000001</v>
      </c>
      <c r="O39" s="109">
        <v>0.10625</v>
      </c>
      <c r="P39" s="109">
        <v>0.109</v>
      </c>
      <c r="Q39" s="109">
        <v>0.11325</v>
      </c>
      <c r="R39" s="109">
        <v>0.11375</v>
      </c>
      <c r="S39" s="109">
        <v>0.1145</v>
      </c>
      <c r="T39" s="109">
        <v>0.11525000000000001</v>
      </c>
      <c r="U39" s="109">
        <v>0.11749999999999999</v>
      </c>
      <c r="V39" s="109" t="s">
        <v>4</v>
      </c>
      <c r="W39" s="109" t="s">
        <v>4</v>
      </c>
      <c r="X39" s="109" t="s">
        <v>4</v>
      </c>
      <c r="AA39" s="87">
        <v>44104</v>
      </c>
      <c r="AB39" s="20">
        <f t="shared" si="6"/>
        <v>0.10299999999999999</v>
      </c>
    </row>
    <row r="40" spans="1:28" x14ac:dyDescent="0.3">
      <c r="A40" s="226">
        <v>12206</v>
      </c>
      <c r="B40" s="234" t="s">
        <v>275</v>
      </c>
      <c r="C40" s="251">
        <v>0.111</v>
      </c>
      <c r="D40" s="251">
        <v>0.109</v>
      </c>
      <c r="E40" s="254"/>
      <c r="F40" s="254"/>
      <c r="G40" s="219" t="s">
        <v>258</v>
      </c>
      <c r="I40" s="7">
        <v>45722</v>
      </c>
      <c r="J40" s="109">
        <v>7.6499999999999999E-2</v>
      </c>
      <c r="K40" s="109">
        <v>7.9000000000000001E-2</v>
      </c>
      <c r="L40" s="109">
        <v>8.3000000000000004E-2</v>
      </c>
      <c r="M40" s="109">
        <v>8.7999999999999995E-2</v>
      </c>
      <c r="N40" s="109">
        <v>0.10025000000000001</v>
      </c>
      <c r="O40" s="109">
        <v>0.10625</v>
      </c>
      <c r="P40" s="109">
        <v>0.109</v>
      </c>
      <c r="Q40" s="109">
        <v>0.11325</v>
      </c>
      <c r="R40" s="109">
        <v>0.11375</v>
      </c>
      <c r="S40" s="109">
        <v>0.1145</v>
      </c>
      <c r="T40" s="109">
        <v>0.11525000000000001</v>
      </c>
      <c r="U40" s="109">
        <v>0.11749999999999999</v>
      </c>
      <c r="V40" s="109" t="s">
        <v>4</v>
      </c>
      <c r="W40" s="109" t="s">
        <v>4</v>
      </c>
      <c r="X40" s="109" t="s">
        <v>4</v>
      </c>
      <c r="Y40" s="110">
        <f>(L606-L584)*10000</f>
        <v>25.000000000000021</v>
      </c>
      <c r="AA40" s="87">
        <v>44074</v>
      </c>
      <c r="AB40" s="20">
        <f t="shared" si="6"/>
        <v>9.7799999999999998E-2</v>
      </c>
    </row>
    <row r="41" spans="1:28" x14ac:dyDescent="0.3">
      <c r="A41" s="225">
        <v>12420</v>
      </c>
      <c r="B41" s="233" t="s">
        <v>276</v>
      </c>
      <c r="C41" s="251">
        <v>0.112</v>
      </c>
      <c r="D41" s="251">
        <v>0.11</v>
      </c>
      <c r="E41" s="254"/>
      <c r="F41" s="254"/>
      <c r="G41" s="219" t="s">
        <v>262</v>
      </c>
      <c r="I41" s="7">
        <v>45721</v>
      </c>
      <c r="J41" s="109">
        <v>7.6499999999999999E-2</v>
      </c>
      <c r="K41" s="109">
        <v>7.9000000000000001E-2</v>
      </c>
      <c r="L41" s="109">
        <v>8.3000000000000004E-2</v>
      </c>
      <c r="M41" s="109">
        <v>8.7999999999999995E-2</v>
      </c>
      <c r="N41" s="109">
        <v>0.10025000000000001</v>
      </c>
      <c r="O41" s="109">
        <v>0.10625</v>
      </c>
      <c r="P41" s="109">
        <v>0.109</v>
      </c>
      <c r="Q41" s="109">
        <v>0.11325</v>
      </c>
      <c r="R41" s="109">
        <v>0.11375</v>
      </c>
      <c r="S41" s="109">
        <v>0.1145</v>
      </c>
      <c r="T41" s="109">
        <v>0.11525000000000001</v>
      </c>
      <c r="U41" s="109">
        <v>0.11749999999999999</v>
      </c>
      <c r="V41" s="109" t="s">
        <v>4</v>
      </c>
      <c r="W41" s="109" t="s">
        <v>4</v>
      </c>
      <c r="X41" s="109" t="s">
        <v>4</v>
      </c>
      <c r="AA41" s="87">
        <v>44043</v>
      </c>
      <c r="AB41" s="20">
        <f t="shared" si="6"/>
        <v>0.10299999999999999</v>
      </c>
    </row>
    <row r="42" spans="1:28" x14ac:dyDescent="0.3">
      <c r="A42" s="225">
        <v>12858</v>
      </c>
      <c r="B42" s="233" t="s">
        <v>2</v>
      </c>
      <c r="C42" s="251">
        <v>0.1125</v>
      </c>
      <c r="D42" s="251">
        <v>0.111</v>
      </c>
      <c r="E42" s="254"/>
      <c r="F42" s="254"/>
      <c r="G42" s="219" t="s">
        <v>259</v>
      </c>
      <c r="I42" s="7">
        <v>45720</v>
      </c>
      <c r="J42" s="109">
        <v>7.6499999999999999E-2</v>
      </c>
      <c r="K42" s="109">
        <v>7.9000000000000001E-2</v>
      </c>
      <c r="L42" s="109">
        <v>8.3000000000000004E-2</v>
      </c>
      <c r="M42" s="109">
        <v>8.7999999999999995E-2</v>
      </c>
      <c r="N42" s="109">
        <v>0.10025000000000001</v>
      </c>
      <c r="O42" s="109">
        <v>0.10675</v>
      </c>
      <c r="P42" s="109">
        <v>0.10925</v>
      </c>
      <c r="Q42" s="109">
        <v>0.11325</v>
      </c>
      <c r="R42" s="109">
        <v>0.114</v>
      </c>
      <c r="S42" s="109">
        <v>0.1145</v>
      </c>
      <c r="T42" s="109">
        <v>0.11525000000000001</v>
      </c>
      <c r="U42" s="109">
        <v>0.11749999999999999</v>
      </c>
      <c r="V42" s="109" t="s">
        <v>4</v>
      </c>
      <c r="W42" s="109" t="s">
        <v>4</v>
      </c>
      <c r="X42" s="109" t="s">
        <v>4</v>
      </c>
      <c r="AA42" s="87">
        <v>44012</v>
      </c>
      <c r="AB42" s="20">
        <f t="shared" si="6"/>
        <v>0.109</v>
      </c>
    </row>
    <row r="43" spans="1:28" x14ac:dyDescent="0.3">
      <c r="A43" s="225">
        <v>13530</v>
      </c>
      <c r="B43" s="233" t="s">
        <v>3</v>
      </c>
      <c r="C43" s="251" t="s">
        <v>4</v>
      </c>
      <c r="D43" s="251" t="s">
        <v>4</v>
      </c>
      <c r="E43" s="247" t="s">
        <v>4</v>
      </c>
      <c r="F43" s="247" t="s">
        <v>4</v>
      </c>
      <c r="G43" s="219" t="s">
        <v>260</v>
      </c>
      <c r="I43" s="7">
        <v>45719</v>
      </c>
      <c r="J43" s="109">
        <v>7.6499999999999999E-2</v>
      </c>
      <c r="K43" s="109">
        <v>7.9000000000000001E-2</v>
      </c>
      <c r="L43" s="109">
        <v>8.3000000000000004E-2</v>
      </c>
      <c r="M43" s="109">
        <v>8.7999999999999995E-2</v>
      </c>
      <c r="N43" s="109">
        <v>0.10015</v>
      </c>
      <c r="O43" s="109">
        <v>0.1065</v>
      </c>
      <c r="P43" s="109">
        <v>0.109</v>
      </c>
      <c r="Q43" s="109">
        <v>0.113</v>
      </c>
      <c r="R43" s="109">
        <v>0.114</v>
      </c>
      <c r="S43" s="109">
        <v>0.1145</v>
      </c>
      <c r="T43" s="109">
        <v>0.11525000000000001</v>
      </c>
      <c r="U43" s="109">
        <v>0.11749999999999999</v>
      </c>
      <c r="V43" s="109" t="s">
        <v>4</v>
      </c>
      <c r="W43" s="109" t="s">
        <v>4</v>
      </c>
      <c r="X43" s="109" t="s">
        <v>4</v>
      </c>
      <c r="AA43" s="87">
        <v>43982</v>
      </c>
      <c r="AB43" s="20">
        <f t="shared" si="6"/>
        <v>0.1108</v>
      </c>
    </row>
    <row r="44" spans="1:28" x14ac:dyDescent="0.3">
      <c r="A44" s="225">
        <v>14472</v>
      </c>
      <c r="B44" s="233" t="s">
        <v>5</v>
      </c>
      <c r="C44" s="251" t="s">
        <v>4</v>
      </c>
      <c r="D44" s="251" t="s">
        <v>4</v>
      </c>
      <c r="E44" s="247" t="s">
        <v>4</v>
      </c>
      <c r="F44" s="247" t="s">
        <v>4</v>
      </c>
      <c r="G44" s="219" t="s">
        <v>261</v>
      </c>
      <c r="I44" s="7">
        <v>45716</v>
      </c>
      <c r="J44" s="109">
        <v>7.6499999999999999E-2</v>
      </c>
      <c r="K44" s="109">
        <v>7.9000000000000001E-2</v>
      </c>
      <c r="L44" s="109">
        <v>8.3000000000000004E-2</v>
      </c>
      <c r="M44" s="109">
        <v>8.7999999999999995E-2</v>
      </c>
      <c r="N44" s="109">
        <v>0.10015</v>
      </c>
      <c r="O44" s="109">
        <v>0.104</v>
      </c>
      <c r="P44" s="109">
        <v>0.1075</v>
      </c>
      <c r="Q44" s="109">
        <v>0.11075</v>
      </c>
      <c r="R44" s="109">
        <v>0.1135</v>
      </c>
      <c r="S44" s="109">
        <v>0.114</v>
      </c>
      <c r="T44" s="109">
        <v>0.11525000000000001</v>
      </c>
      <c r="U44" s="109">
        <v>0.11624999999999999</v>
      </c>
      <c r="V44" s="109" t="s">
        <v>4</v>
      </c>
      <c r="W44" s="109" t="s">
        <v>4</v>
      </c>
      <c r="X44" s="109" t="s">
        <v>4</v>
      </c>
      <c r="AA44" s="87">
        <v>43951</v>
      </c>
      <c r="AB44" s="20">
        <f t="shared" si="6"/>
        <v>0.1123</v>
      </c>
    </row>
    <row r="45" spans="1:28" x14ac:dyDescent="0.3">
      <c r="A45" s="225">
        <v>14977</v>
      </c>
      <c r="B45" s="233" t="s">
        <v>6</v>
      </c>
      <c r="C45" s="251" t="s">
        <v>4</v>
      </c>
      <c r="D45" s="251" t="s">
        <v>4</v>
      </c>
      <c r="E45" s="247" t="s">
        <v>4</v>
      </c>
      <c r="F45" s="247" t="s">
        <v>4</v>
      </c>
      <c r="G45" s="219" t="s">
        <v>202</v>
      </c>
      <c r="I45" s="7">
        <v>45715</v>
      </c>
      <c r="J45" s="109">
        <v>7.6499999999999999E-2</v>
      </c>
      <c r="K45" s="109">
        <v>7.9000000000000001E-2</v>
      </c>
      <c r="L45" s="109">
        <v>8.3000000000000004E-2</v>
      </c>
      <c r="M45" s="109">
        <v>8.7999999999999995E-2</v>
      </c>
      <c r="N45" s="109">
        <v>0.10015</v>
      </c>
      <c r="O45" s="109">
        <v>0.104</v>
      </c>
      <c r="P45" s="109">
        <v>0.1075</v>
      </c>
      <c r="Q45" s="109">
        <v>0.11075</v>
      </c>
      <c r="R45" s="109">
        <v>0.1135</v>
      </c>
      <c r="S45" s="109">
        <v>0.114</v>
      </c>
      <c r="T45" s="109">
        <v>0.11525000000000001</v>
      </c>
      <c r="U45" s="109">
        <v>0.11624999999999999</v>
      </c>
      <c r="V45" s="109" t="s">
        <v>4</v>
      </c>
      <c r="W45" s="109" t="s">
        <v>4</v>
      </c>
      <c r="X45" s="109" t="s">
        <v>4</v>
      </c>
      <c r="AA45" s="87">
        <v>43921</v>
      </c>
      <c r="AB45" s="20">
        <f t="shared" si="6"/>
        <v>0.11650000000000001</v>
      </c>
    </row>
    <row r="46" spans="1:28" x14ac:dyDescent="0.3">
      <c r="C46" s="191"/>
      <c r="I46" s="7">
        <v>45713</v>
      </c>
      <c r="J46" s="109">
        <v>7.6499999999999999E-2</v>
      </c>
      <c r="K46" s="109">
        <v>7.9000000000000001E-2</v>
      </c>
      <c r="L46" s="109">
        <v>8.3000000000000004E-2</v>
      </c>
      <c r="M46" s="109">
        <v>8.7999999999999995E-2</v>
      </c>
      <c r="N46" s="109">
        <v>0.10025000000000001</v>
      </c>
      <c r="O46" s="109">
        <v>0.104</v>
      </c>
      <c r="P46" s="109">
        <v>0.108</v>
      </c>
      <c r="Q46" s="109">
        <v>0.11125</v>
      </c>
      <c r="R46" s="109">
        <v>0.1135</v>
      </c>
      <c r="S46" s="109">
        <v>0.1145</v>
      </c>
      <c r="T46" s="109">
        <v>0.11525000000000001</v>
      </c>
      <c r="U46" s="109">
        <v>0.11624999999999999</v>
      </c>
      <c r="V46" s="109" t="s">
        <v>4</v>
      </c>
      <c r="W46" s="109" t="s">
        <v>4</v>
      </c>
      <c r="X46" s="109" t="s">
        <v>4</v>
      </c>
      <c r="AA46" s="87">
        <v>43890</v>
      </c>
      <c r="AB46" s="20">
        <f t="shared" si="6"/>
        <v>0.1125</v>
      </c>
    </row>
    <row r="47" spans="1:28" x14ac:dyDescent="0.3">
      <c r="B47" s="44">
        <v>46392</v>
      </c>
      <c r="D47" s="192">
        <v>9.1999999999999998E-2</v>
      </c>
      <c r="I47" s="7">
        <v>45712</v>
      </c>
      <c r="J47" s="109">
        <v>7.6499999999999999E-2</v>
      </c>
      <c r="K47" s="109">
        <v>7.9000000000000001E-2</v>
      </c>
      <c r="L47" s="109">
        <v>8.3000000000000004E-2</v>
      </c>
      <c r="M47" s="109">
        <v>8.7999999999999995E-2</v>
      </c>
      <c r="N47" s="109">
        <v>0.10025000000000001</v>
      </c>
      <c r="O47" s="109">
        <v>0.104</v>
      </c>
      <c r="P47" s="109">
        <v>0.108</v>
      </c>
      <c r="Q47" s="109">
        <v>0.11125</v>
      </c>
      <c r="R47" s="109">
        <v>0.1135</v>
      </c>
      <c r="S47" s="109">
        <v>0.1145</v>
      </c>
      <c r="T47" s="109">
        <v>0.11525000000000001</v>
      </c>
      <c r="U47" s="109">
        <v>0.11624999999999999</v>
      </c>
      <c r="V47" s="109" t="s">
        <v>4</v>
      </c>
      <c r="W47" s="109" t="s">
        <v>4</v>
      </c>
      <c r="X47" s="109" t="s">
        <v>4</v>
      </c>
      <c r="AA47" s="87">
        <v>43861</v>
      </c>
      <c r="AB47" s="20">
        <f t="shared" si="6"/>
        <v>0.1</v>
      </c>
    </row>
    <row r="48" spans="1:28" x14ac:dyDescent="0.3">
      <c r="C48" s="191"/>
      <c r="D48" s="192"/>
      <c r="I48" s="7">
        <v>45709</v>
      </c>
      <c r="J48" s="109">
        <v>7.6499999999999999E-2</v>
      </c>
      <c r="K48" s="109">
        <v>7.9000000000000001E-2</v>
      </c>
      <c r="L48" s="109">
        <v>8.3000000000000004E-2</v>
      </c>
      <c r="M48" s="109">
        <v>8.7999999999999995E-2</v>
      </c>
      <c r="N48" s="109">
        <v>0.10025000000000001</v>
      </c>
      <c r="O48" s="109">
        <v>0.104</v>
      </c>
      <c r="P48" s="109">
        <v>0.1075</v>
      </c>
      <c r="Q48" s="109">
        <v>0.11125</v>
      </c>
      <c r="R48" s="109">
        <v>0.1135</v>
      </c>
      <c r="S48" s="109">
        <v>0.1145</v>
      </c>
      <c r="T48" s="109">
        <v>0.11525000000000001</v>
      </c>
      <c r="U48" s="109">
        <v>0.11624999999999999</v>
      </c>
      <c r="V48" s="109" t="s">
        <v>4</v>
      </c>
      <c r="W48" s="109" t="s">
        <v>4</v>
      </c>
      <c r="X48" s="109" t="s">
        <v>4</v>
      </c>
      <c r="AA48" s="87">
        <v>43830</v>
      </c>
      <c r="AB48" s="20">
        <f t="shared" si="6"/>
        <v>0.10199999999999999</v>
      </c>
    </row>
    <row r="49" spans="3:28" x14ac:dyDescent="0.3">
      <c r="I49" s="7">
        <v>45708</v>
      </c>
      <c r="J49" s="109">
        <v>7.6499999999999999E-2</v>
      </c>
      <c r="K49" s="109">
        <v>7.9000000000000001E-2</v>
      </c>
      <c r="L49" s="109">
        <v>8.3000000000000004E-2</v>
      </c>
      <c r="M49" s="109">
        <v>8.7999999999999995E-2</v>
      </c>
      <c r="N49" s="109">
        <v>0.1</v>
      </c>
      <c r="O49" s="109">
        <v>0.1036</v>
      </c>
      <c r="P49" s="109">
        <v>0.1075</v>
      </c>
      <c r="Q49" s="109">
        <v>0.11125</v>
      </c>
      <c r="R49" s="109">
        <v>0.1135</v>
      </c>
      <c r="S49" s="109">
        <v>0.1145</v>
      </c>
      <c r="T49" s="109">
        <v>0.11525000000000001</v>
      </c>
      <c r="U49" s="109">
        <v>0.11624999999999999</v>
      </c>
      <c r="V49" s="109" t="s">
        <v>4</v>
      </c>
      <c r="W49" s="109" t="s">
        <v>4</v>
      </c>
      <c r="X49" s="109" t="s">
        <v>4</v>
      </c>
      <c r="AA49" s="87">
        <v>43799</v>
      </c>
      <c r="AB49" s="20">
        <f t="shared" si="6"/>
        <v>0.1045</v>
      </c>
    </row>
    <row r="50" spans="3:28" ht="18" customHeight="1" x14ac:dyDescent="0.3">
      <c r="I50" s="7">
        <v>45707</v>
      </c>
      <c r="J50" s="109">
        <v>7.6499999999999999E-2</v>
      </c>
      <c r="K50" s="109">
        <v>7.9000000000000001E-2</v>
      </c>
      <c r="L50" s="109">
        <v>8.3000000000000004E-2</v>
      </c>
      <c r="M50" s="109">
        <v>8.8499999999999995E-2</v>
      </c>
      <c r="N50" s="109">
        <v>9.9500000000000005E-2</v>
      </c>
      <c r="O50" s="109">
        <v>0.10349999999999999</v>
      </c>
      <c r="P50" s="109">
        <v>0.1075</v>
      </c>
      <c r="Q50" s="109">
        <v>0.1115</v>
      </c>
      <c r="R50" s="109">
        <v>0.1135</v>
      </c>
      <c r="S50" s="109">
        <v>0.1145</v>
      </c>
      <c r="T50" s="109">
        <v>0.11525000000000001</v>
      </c>
      <c r="U50" s="109">
        <v>0.11624999999999999</v>
      </c>
      <c r="V50" s="109" t="s">
        <v>4</v>
      </c>
      <c r="W50" s="109" t="s">
        <v>4</v>
      </c>
      <c r="X50" s="109" t="s">
        <v>4</v>
      </c>
      <c r="AA50" s="87">
        <v>43769</v>
      </c>
      <c r="AB50" s="20">
        <f t="shared" si="6"/>
        <v>0.10100000000000001</v>
      </c>
    </row>
    <row r="51" spans="3:28" ht="14.4" customHeight="1" x14ac:dyDescent="0.3">
      <c r="I51" s="7">
        <v>45706</v>
      </c>
      <c r="J51" s="109">
        <v>7.6499999999999999E-2</v>
      </c>
      <c r="K51" s="109">
        <v>7.9000000000000001E-2</v>
      </c>
      <c r="L51" s="109">
        <v>8.3000000000000004E-2</v>
      </c>
      <c r="M51" s="109">
        <v>8.9499999999999996E-2</v>
      </c>
      <c r="N51" s="109">
        <v>0.1</v>
      </c>
      <c r="O51" s="109">
        <v>0.104</v>
      </c>
      <c r="P51" s="109">
        <v>0.1075</v>
      </c>
      <c r="Q51" s="109">
        <v>0.112</v>
      </c>
      <c r="R51" s="109">
        <v>0.1135</v>
      </c>
      <c r="S51" s="109">
        <v>0.1145</v>
      </c>
      <c r="T51" s="109">
        <v>0.11525000000000001</v>
      </c>
      <c r="U51" s="109">
        <v>0.11624999999999999</v>
      </c>
      <c r="V51" s="109" t="s">
        <v>4</v>
      </c>
      <c r="W51" s="109" t="s">
        <v>4</v>
      </c>
      <c r="X51" s="109" t="s">
        <v>4</v>
      </c>
      <c r="AA51" s="87">
        <v>43738</v>
      </c>
      <c r="AB51" s="20">
        <f t="shared" si="6"/>
        <v>0.1018</v>
      </c>
    </row>
    <row r="52" spans="3:28" ht="15" customHeight="1" thickBot="1" x14ac:dyDescent="0.35">
      <c r="C52" s="144">
        <v>0.27500000000000002</v>
      </c>
      <c r="D52" s="144">
        <v>0.27</v>
      </c>
      <c r="E52">
        <v>100</v>
      </c>
      <c r="I52" s="7">
        <v>45705</v>
      </c>
      <c r="J52" s="109">
        <v>7.6499999999999999E-2</v>
      </c>
      <c r="K52" s="109">
        <v>7.9000000000000001E-2</v>
      </c>
      <c r="L52" s="109">
        <v>8.4000000000000005E-2</v>
      </c>
      <c r="M52" s="109">
        <v>9.0499999999999997E-2</v>
      </c>
      <c r="N52" s="109">
        <v>0.10050000000000001</v>
      </c>
      <c r="O52" s="109">
        <v>0.104</v>
      </c>
      <c r="P52" s="109">
        <v>0.108</v>
      </c>
      <c r="Q52" s="109">
        <v>0.11225</v>
      </c>
      <c r="R52" s="109">
        <v>0.114</v>
      </c>
      <c r="S52" s="109">
        <v>0.1145</v>
      </c>
      <c r="T52" s="109">
        <v>0.11525000000000001</v>
      </c>
      <c r="U52" s="109">
        <v>0.11624999999999999</v>
      </c>
      <c r="V52" s="109" t="s">
        <v>4</v>
      </c>
      <c r="W52" s="109" t="s">
        <v>4</v>
      </c>
      <c r="X52" s="109" t="s">
        <v>4</v>
      </c>
      <c r="AA52" s="87">
        <v>43708</v>
      </c>
      <c r="AB52" s="20">
        <f t="shared" si="6"/>
        <v>9.4500000000000001E-2</v>
      </c>
    </row>
    <row r="53" spans="3:28" ht="18.600000000000001" customHeight="1" thickBot="1" x14ac:dyDescent="0.35">
      <c r="C53" s="144">
        <v>0.25750000000000001</v>
      </c>
      <c r="D53" s="144">
        <v>0.25</v>
      </c>
      <c r="I53" s="7">
        <v>45702</v>
      </c>
      <c r="J53" s="109">
        <v>7.6499999999999999E-2</v>
      </c>
      <c r="K53" s="109">
        <v>7.9000000000000001E-2</v>
      </c>
      <c r="L53" s="109">
        <v>8.4000000000000005E-2</v>
      </c>
      <c r="M53" s="109">
        <v>9.0499999999999997E-2</v>
      </c>
      <c r="N53" s="109">
        <v>0.10050000000000001</v>
      </c>
      <c r="O53" s="109">
        <v>0.104</v>
      </c>
      <c r="P53" s="109">
        <v>0.108</v>
      </c>
      <c r="Q53" s="109">
        <v>0.11225</v>
      </c>
      <c r="R53" s="109">
        <v>0.114</v>
      </c>
      <c r="S53" s="109">
        <v>0.1145</v>
      </c>
      <c r="T53" s="109">
        <v>0.11525000000000001</v>
      </c>
      <c r="U53" s="109">
        <v>0.11624999999999999</v>
      </c>
      <c r="V53" s="109" t="s">
        <v>4</v>
      </c>
      <c r="W53" s="109" t="s">
        <v>4</v>
      </c>
      <c r="X53" s="109" t="s">
        <v>4</v>
      </c>
      <c r="AA53" s="87">
        <v>43677</v>
      </c>
      <c r="AB53" s="20">
        <f t="shared" si="6"/>
        <v>0.10100000000000001</v>
      </c>
    </row>
    <row r="54" spans="3:28" ht="15" customHeight="1" thickBot="1" x14ac:dyDescent="0.35">
      <c r="C54" s="144">
        <v>0.23499999999999999</v>
      </c>
      <c r="D54" s="144">
        <v>0.23</v>
      </c>
      <c r="I54" s="7">
        <v>45701</v>
      </c>
      <c r="J54" s="109">
        <v>7.6499999999999999E-2</v>
      </c>
      <c r="K54" s="109">
        <v>7.9000000000000001E-2</v>
      </c>
      <c r="L54" s="109">
        <v>8.4000000000000005E-2</v>
      </c>
      <c r="M54" s="109">
        <v>9.0499999999999997E-2</v>
      </c>
      <c r="N54" s="109">
        <v>0.10050000000000001</v>
      </c>
      <c r="O54" s="109">
        <v>0.104</v>
      </c>
      <c r="P54" s="109">
        <v>0.108</v>
      </c>
      <c r="Q54" s="109">
        <v>0.113</v>
      </c>
      <c r="R54" s="109">
        <v>0.114</v>
      </c>
      <c r="S54" s="109">
        <v>0.1145</v>
      </c>
      <c r="T54" s="109">
        <v>0.11525000000000001</v>
      </c>
      <c r="U54" s="109">
        <v>0.11624999999999999</v>
      </c>
      <c r="V54" s="109" t="s">
        <v>4</v>
      </c>
      <c r="W54" s="109" t="s">
        <v>4</v>
      </c>
      <c r="X54" s="109" t="s">
        <v>4</v>
      </c>
      <c r="AA54" s="87">
        <v>43646</v>
      </c>
      <c r="AB54" s="20">
        <f t="shared" si="6"/>
        <v>0.1013</v>
      </c>
    </row>
    <row r="55" spans="3:28" ht="15" customHeight="1" thickBot="1" x14ac:dyDescent="0.35">
      <c r="C55" s="144">
        <v>0.22750000000000001</v>
      </c>
      <c r="D55" s="144">
        <v>0.2225</v>
      </c>
      <c r="I55" s="7">
        <v>45699</v>
      </c>
      <c r="J55" s="109">
        <v>7.6499999999999999E-2</v>
      </c>
      <c r="K55" s="109">
        <v>7.9000000000000001E-2</v>
      </c>
      <c r="L55" s="109">
        <v>8.4000000000000005E-2</v>
      </c>
      <c r="M55" s="109">
        <v>9.1499999999999998E-2</v>
      </c>
      <c r="N55" s="109">
        <v>0.10075000000000001</v>
      </c>
      <c r="O55" s="109">
        <v>0.10475</v>
      </c>
      <c r="P55" s="109">
        <v>0.10844999999999999</v>
      </c>
      <c r="Q55" s="109">
        <v>0.1125</v>
      </c>
      <c r="R55" s="109">
        <v>0.114</v>
      </c>
      <c r="S55" s="109">
        <v>0.1145</v>
      </c>
      <c r="T55" s="109">
        <v>0.11525000000000001</v>
      </c>
      <c r="U55" s="109">
        <v>0.11624999999999999</v>
      </c>
      <c r="V55" s="109" t="s">
        <v>4</v>
      </c>
      <c r="W55" s="109" t="s">
        <v>4</v>
      </c>
      <c r="X55" s="109" t="s">
        <v>4</v>
      </c>
      <c r="AA55" s="87">
        <v>43616</v>
      </c>
      <c r="AB55" s="20">
        <f t="shared" si="6"/>
        <v>0.104</v>
      </c>
    </row>
    <row r="56" spans="3:28" ht="15" thickBot="1" x14ac:dyDescent="0.35">
      <c r="C56" s="144">
        <v>0.22</v>
      </c>
      <c r="D56" s="144">
        <v>0.21</v>
      </c>
      <c r="I56" s="7">
        <v>45698</v>
      </c>
      <c r="J56" s="109">
        <v>7.6999999999999999E-2</v>
      </c>
      <c r="K56" s="109">
        <v>7.9000000000000001E-2</v>
      </c>
      <c r="L56" s="109">
        <v>8.4500000000000006E-2</v>
      </c>
      <c r="M56" s="109">
        <v>9.2499999999999999E-2</v>
      </c>
      <c r="N56" s="109">
        <v>0.10150000000000001</v>
      </c>
      <c r="O56" s="109">
        <v>0.105</v>
      </c>
      <c r="P56" s="109">
        <v>0.1085</v>
      </c>
      <c r="Q56" s="109">
        <v>0.1125</v>
      </c>
      <c r="R56" s="109">
        <v>0.114</v>
      </c>
      <c r="S56" s="109">
        <v>0.1145</v>
      </c>
      <c r="T56" s="109">
        <v>0.11525000000000001</v>
      </c>
      <c r="U56" s="109">
        <v>0.11624999999999999</v>
      </c>
      <c r="V56" s="109" t="s">
        <v>4</v>
      </c>
      <c r="W56" s="109" t="s">
        <v>4</v>
      </c>
      <c r="X56" s="109" t="s">
        <v>4</v>
      </c>
      <c r="AA56" s="87">
        <v>43585</v>
      </c>
      <c r="AB56" s="20">
        <f t="shared" si="6"/>
        <v>0.111</v>
      </c>
    </row>
    <row r="57" spans="3:28" ht="15" thickBot="1" x14ac:dyDescent="0.35">
      <c r="C57" s="144">
        <v>0.2145</v>
      </c>
      <c r="D57" s="144">
        <v>0.21</v>
      </c>
      <c r="I57" s="7">
        <v>45695</v>
      </c>
      <c r="J57" s="109">
        <v>7.6999999999999999E-2</v>
      </c>
      <c r="K57" s="109">
        <v>7.9000000000000001E-2</v>
      </c>
      <c r="L57" s="109">
        <v>8.4500000000000006E-2</v>
      </c>
      <c r="M57" s="109">
        <v>9.2499999999999999E-2</v>
      </c>
      <c r="N57" s="109">
        <v>0.10150000000000001</v>
      </c>
      <c r="O57" s="109">
        <v>0.105</v>
      </c>
      <c r="P57" s="109">
        <v>0.1085</v>
      </c>
      <c r="Q57" s="109">
        <v>0.1125</v>
      </c>
      <c r="R57" s="109">
        <v>0.114</v>
      </c>
      <c r="S57" s="109">
        <v>0.1145</v>
      </c>
      <c r="T57" s="109">
        <v>0.11525000000000001</v>
      </c>
      <c r="U57" s="109">
        <v>0.11624999999999999</v>
      </c>
      <c r="V57" s="109" t="s">
        <v>4</v>
      </c>
      <c r="W57" s="109" t="s">
        <v>4</v>
      </c>
      <c r="X57" s="109" t="s">
        <v>4</v>
      </c>
      <c r="AA57" s="87">
        <v>43555</v>
      </c>
      <c r="AB57" s="20">
        <f t="shared" si="6"/>
        <v>0.11550000000000001</v>
      </c>
    </row>
    <row r="58" spans="3:28" ht="15" thickBot="1" x14ac:dyDescent="0.35">
      <c r="C58" s="144">
        <v>0.21249999999999999</v>
      </c>
      <c r="D58" s="144">
        <v>0.20749999999999999</v>
      </c>
      <c r="I58" s="7">
        <v>45694</v>
      </c>
      <c r="J58" s="109">
        <v>7.6999999999999999E-2</v>
      </c>
      <c r="K58" s="109">
        <v>7.9000000000000001E-2</v>
      </c>
      <c r="L58" s="109">
        <v>8.4500000000000006E-2</v>
      </c>
      <c r="M58" s="109">
        <v>9.2499999999999999E-2</v>
      </c>
      <c r="N58" s="109">
        <v>0.10150000000000001</v>
      </c>
      <c r="O58" s="109">
        <v>0.105</v>
      </c>
      <c r="P58" s="109">
        <v>0.1085</v>
      </c>
      <c r="Q58" s="109">
        <v>0.1125</v>
      </c>
      <c r="R58" s="109">
        <v>0.114</v>
      </c>
      <c r="S58" s="109">
        <v>0.1145</v>
      </c>
      <c r="T58" s="109">
        <v>0.11525000000000001</v>
      </c>
      <c r="U58" s="109">
        <v>0.11624999999999999</v>
      </c>
      <c r="V58" s="109" t="s">
        <v>4</v>
      </c>
      <c r="W58" s="109" t="s">
        <v>4</v>
      </c>
      <c r="X58" s="109" t="s">
        <v>4</v>
      </c>
      <c r="AA58" s="87">
        <v>43524</v>
      </c>
      <c r="AB58" s="20">
        <f t="shared" si="6"/>
        <v>0.1235</v>
      </c>
    </row>
    <row r="59" spans="3:28" ht="15" thickBot="1" x14ac:dyDescent="0.35">
      <c r="C59" s="144">
        <v>0.21249999999999999</v>
      </c>
      <c r="D59" s="144">
        <v>0.20449999999999999</v>
      </c>
      <c r="I59" s="7">
        <v>45693</v>
      </c>
      <c r="J59" s="109">
        <v>7.6999999999999999E-2</v>
      </c>
      <c r="K59" s="109">
        <v>7.9000000000000001E-2</v>
      </c>
      <c r="L59" s="109">
        <v>8.4500000000000006E-2</v>
      </c>
      <c r="M59" s="109">
        <v>9.2499999999999999E-2</v>
      </c>
      <c r="N59" s="109">
        <v>0.10150000000000001</v>
      </c>
      <c r="O59" s="109">
        <v>0.105</v>
      </c>
      <c r="P59" s="109">
        <v>0.1085</v>
      </c>
      <c r="Q59" s="109">
        <v>0.1125</v>
      </c>
      <c r="R59" s="109">
        <v>0.114</v>
      </c>
      <c r="S59" s="109">
        <v>0.1145</v>
      </c>
      <c r="T59" s="109">
        <v>0.11525000000000001</v>
      </c>
      <c r="U59" s="109">
        <v>0.11624999999999999</v>
      </c>
      <c r="V59" s="109" t="s">
        <v>4</v>
      </c>
      <c r="W59" s="109" t="s">
        <v>4</v>
      </c>
      <c r="X59" s="109" t="s">
        <v>4</v>
      </c>
      <c r="AA59" s="87">
        <v>43496</v>
      </c>
      <c r="AB59" s="20">
        <f t="shared" si="6"/>
        <v>0.1285</v>
      </c>
    </row>
    <row r="60" spans="3:28" ht="15" thickBot="1" x14ac:dyDescent="0.35">
      <c r="C60" s="144">
        <v>0.20250000000000001</v>
      </c>
      <c r="D60" s="144">
        <v>0.1825</v>
      </c>
      <c r="I60" s="7">
        <v>45691</v>
      </c>
      <c r="J60" s="109">
        <v>7.9000000000000001E-2</v>
      </c>
      <c r="K60" s="109">
        <v>8.0750000000000002E-2</v>
      </c>
      <c r="L60" s="109">
        <v>8.4500000000000006E-2</v>
      </c>
      <c r="M60" s="109">
        <v>9.2499999999999999E-2</v>
      </c>
      <c r="N60" s="109">
        <v>0.10150000000000001</v>
      </c>
      <c r="O60" s="109">
        <v>0.105</v>
      </c>
      <c r="P60" s="109">
        <v>0.1085</v>
      </c>
      <c r="Q60" s="109">
        <v>0.1125</v>
      </c>
      <c r="R60" s="109">
        <v>0.114</v>
      </c>
      <c r="S60" s="109">
        <v>0.1145</v>
      </c>
      <c r="T60" s="109">
        <v>0.11525000000000001</v>
      </c>
      <c r="U60" s="109">
        <v>0.11624999999999999</v>
      </c>
      <c r="V60" s="109" t="s">
        <v>4</v>
      </c>
      <c r="W60" s="109" t="s">
        <v>4</v>
      </c>
      <c r="X60" s="109" t="s">
        <v>4</v>
      </c>
      <c r="AA60" s="87">
        <v>43465</v>
      </c>
      <c r="AB60" s="20">
        <f t="shared" si="6"/>
        <v>0.1206</v>
      </c>
    </row>
    <row r="61" spans="3:28" x14ac:dyDescent="0.3">
      <c r="I61" s="7">
        <v>45688</v>
      </c>
      <c r="J61" s="109">
        <v>7.9500000000000001E-2</v>
      </c>
      <c r="K61" s="109">
        <v>8.0500000000000002E-2</v>
      </c>
      <c r="L61" s="109">
        <v>8.4500000000000006E-2</v>
      </c>
      <c r="M61" s="109">
        <v>9.1499999999999998E-2</v>
      </c>
      <c r="N61" s="109">
        <v>0.10100000000000001</v>
      </c>
      <c r="O61" s="109">
        <v>0.104</v>
      </c>
      <c r="P61" s="109">
        <v>0.1075</v>
      </c>
      <c r="Q61" s="109">
        <v>0.1125</v>
      </c>
      <c r="R61" s="109">
        <v>0.1135</v>
      </c>
      <c r="S61" s="109">
        <v>0.1145</v>
      </c>
      <c r="T61" s="109">
        <v>0.11525000000000001</v>
      </c>
      <c r="U61" s="109">
        <v>0.11624999999999999</v>
      </c>
      <c r="V61" s="109" t="s">
        <v>4</v>
      </c>
      <c r="W61" s="109" t="s">
        <v>4</v>
      </c>
      <c r="X61" s="109" t="s">
        <v>4</v>
      </c>
      <c r="AA61" s="87">
        <v>43434</v>
      </c>
      <c r="AB61" s="20" t="e">
        <f t="shared" si="6"/>
        <v>#N/A</v>
      </c>
    </row>
    <row r="62" spans="3:28" x14ac:dyDescent="0.3">
      <c r="I62" s="7">
        <v>45687</v>
      </c>
      <c r="J62" s="109">
        <v>7.9500000000000001E-2</v>
      </c>
      <c r="K62" s="109">
        <v>8.0500000000000002E-2</v>
      </c>
      <c r="L62" s="109">
        <v>8.4500000000000006E-2</v>
      </c>
      <c r="M62" s="109">
        <v>9.1499999999999998E-2</v>
      </c>
      <c r="N62" s="109">
        <v>0.10050000000000001</v>
      </c>
      <c r="O62" s="109">
        <v>0.104</v>
      </c>
      <c r="P62" s="109">
        <v>0.10725</v>
      </c>
      <c r="Q62" s="109">
        <v>0.112</v>
      </c>
      <c r="R62" s="109">
        <v>0.1135</v>
      </c>
      <c r="S62" s="109">
        <v>0.1145</v>
      </c>
      <c r="T62" s="109">
        <v>0.11525000000000001</v>
      </c>
      <c r="U62" s="109">
        <v>0.11624999999999999</v>
      </c>
      <c r="V62" s="109" t="s">
        <v>4</v>
      </c>
      <c r="W62" s="109" t="s">
        <v>4</v>
      </c>
      <c r="X62" s="109" t="s">
        <v>4</v>
      </c>
      <c r="AA62" s="87">
        <v>43404</v>
      </c>
      <c r="AB62" s="20" t="e">
        <f t="shared" si="6"/>
        <v>#N/A</v>
      </c>
    </row>
    <row r="63" spans="3:28" x14ac:dyDescent="0.3">
      <c r="I63" s="7">
        <v>45686</v>
      </c>
      <c r="J63" s="109">
        <v>7.9000000000000001E-2</v>
      </c>
      <c r="K63" s="109">
        <v>8.0750000000000002E-2</v>
      </c>
      <c r="L63" s="109">
        <v>8.4500000000000006E-2</v>
      </c>
      <c r="M63" s="109">
        <v>9.1499999999999998E-2</v>
      </c>
      <c r="N63" s="109">
        <v>0.10095000000000001</v>
      </c>
      <c r="O63" s="109">
        <v>0.1045</v>
      </c>
      <c r="P63" s="109">
        <v>0.1085</v>
      </c>
      <c r="Q63" s="109">
        <v>0.1125</v>
      </c>
      <c r="R63" s="109">
        <v>0.1135</v>
      </c>
      <c r="S63" s="109">
        <v>0.1145</v>
      </c>
      <c r="T63" s="109">
        <v>0.11525000000000001</v>
      </c>
      <c r="U63" s="109">
        <v>0.11624999999999999</v>
      </c>
      <c r="V63" s="109" t="s">
        <v>4</v>
      </c>
      <c r="W63" s="109" t="s">
        <v>4</v>
      </c>
      <c r="X63" s="109" t="s">
        <v>4</v>
      </c>
      <c r="AA63" s="87">
        <v>43373</v>
      </c>
      <c r="AB63" s="20" t="e">
        <f t="shared" si="6"/>
        <v>#N/A</v>
      </c>
    </row>
    <row r="64" spans="3:28" x14ac:dyDescent="0.3">
      <c r="I64" s="7">
        <v>45685</v>
      </c>
      <c r="J64" s="109">
        <v>0.08</v>
      </c>
      <c r="K64" s="109">
        <v>8.1250000000000003E-2</v>
      </c>
      <c r="L64" s="109">
        <v>8.4500000000000006E-2</v>
      </c>
      <c r="M64" s="109">
        <v>9.2499999999999999E-2</v>
      </c>
      <c r="N64" s="109">
        <v>0.10100000000000001</v>
      </c>
      <c r="O64" s="109">
        <v>0.1045</v>
      </c>
      <c r="P64" s="109">
        <v>0.109</v>
      </c>
      <c r="Q64" s="109">
        <v>0.11325</v>
      </c>
      <c r="R64" s="109">
        <v>0.1135</v>
      </c>
      <c r="S64" s="109">
        <v>0.1145</v>
      </c>
      <c r="T64" s="109">
        <v>0.11525000000000001</v>
      </c>
      <c r="U64" s="109">
        <v>0.11624999999999999</v>
      </c>
      <c r="V64" s="109" t="s">
        <v>4</v>
      </c>
      <c r="W64" s="109" t="s">
        <v>4</v>
      </c>
      <c r="X64" s="109" t="s">
        <v>4</v>
      </c>
      <c r="AA64" s="87">
        <v>43343</v>
      </c>
      <c r="AB64" s="20" t="e">
        <f t="shared" si="6"/>
        <v>#N/A</v>
      </c>
    </row>
    <row r="65" spans="9:28" x14ac:dyDescent="0.3">
      <c r="I65" s="7">
        <v>45684</v>
      </c>
      <c r="J65" s="109">
        <v>0.08</v>
      </c>
      <c r="K65" s="109">
        <v>8.1250000000000003E-2</v>
      </c>
      <c r="L65" s="109">
        <v>8.4500000000000006E-2</v>
      </c>
      <c r="M65" s="109">
        <v>9.2499999999999999E-2</v>
      </c>
      <c r="N65" s="109">
        <v>0.10100000000000001</v>
      </c>
      <c r="O65" s="109">
        <v>0.1045</v>
      </c>
      <c r="P65" s="109">
        <v>0.108</v>
      </c>
      <c r="Q65" s="109">
        <v>0.11325</v>
      </c>
      <c r="R65" s="109">
        <v>0.114</v>
      </c>
      <c r="S65" s="109">
        <v>0.115</v>
      </c>
      <c r="T65" s="109">
        <v>0.11525000000000001</v>
      </c>
      <c r="U65" s="109">
        <v>0.11624999999999999</v>
      </c>
      <c r="V65" s="109" t="s">
        <v>4</v>
      </c>
      <c r="W65" s="109" t="s">
        <v>4</v>
      </c>
      <c r="X65" s="109" t="s">
        <v>4</v>
      </c>
      <c r="AA65" s="87">
        <v>43312</v>
      </c>
      <c r="AB65" s="20" t="e">
        <f t="shared" si="6"/>
        <v>#N/A</v>
      </c>
    </row>
    <row r="66" spans="9:28" x14ac:dyDescent="0.3">
      <c r="I66" s="7">
        <v>45681</v>
      </c>
      <c r="J66" s="109">
        <v>8.1000000000000003E-2</v>
      </c>
      <c r="K66" s="109">
        <v>8.2500000000000004E-2</v>
      </c>
      <c r="L66" s="109">
        <v>8.5499999999999993E-2</v>
      </c>
      <c r="M66" s="109">
        <v>9.2499999999999999E-2</v>
      </c>
      <c r="N66" s="109">
        <v>0.10100000000000001</v>
      </c>
      <c r="O66" s="109">
        <v>0.1045</v>
      </c>
      <c r="P66" s="109">
        <v>0.108</v>
      </c>
      <c r="Q66" s="109">
        <v>0.11325</v>
      </c>
      <c r="R66" s="109">
        <v>0.114</v>
      </c>
      <c r="S66" s="109">
        <v>0.115</v>
      </c>
      <c r="T66" s="109">
        <v>0.11525000000000001</v>
      </c>
      <c r="U66" s="109">
        <v>0.11624999999999999</v>
      </c>
      <c r="V66" s="109" t="s">
        <v>4</v>
      </c>
      <c r="W66" s="109" t="s">
        <v>4</v>
      </c>
      <c r="X66" s="109" t="s">
        <v>4</v>
      </c>
      <c r="AA66" s="87">
        <v>43281</v>
      </c>
      <c r="AB66" s="20" t="e">
        <f t="shared" si="6"/>
        <v>#N/A</v>
      </c>
    </row>
    <row r="67" spans="9:28" x14ac:dyDescent="0.3">
      <c r="I67" s="7">
        <v>45680</v>
      </c>
      <c r="J67" s="109">
        <v>8.1000000000000003E-2</v>
      </c>
      <c r="K67" s="109">
        <v>8.2500000000000004E-2</v>
      </c>
      <c r="L67" s="109">
        <v>8.5499999999999993E-2</v>
      </c>
      <c r="M67" s="109">
        <v>9.2499999999999999E-2</v>
      </c>
      <c r="N67" s="109">
        <v>0.10100000000000001</v>
      </c>
      <c r="O67" s="109">
        <v>0.1045</v>
      </c>
      <c r="P67" s="109">
        <v>0.108</v>
      </c>
      <c r="Q67" s="109">
        <v>0.11325</v>
      </c>
      <c r="R67" s="109">
        <v>0.114</v>
      </c>
      <c r="S67" s="109">
        <v>0.115</v>
      </c>
      <c r="T67" s="109">
        <v>0.11525000000000001</v>
      </c>
      <c r="U67" s="109">
        <v>0.11624999999999999</v>
      </c>
      <c r="V67" s="109" t="s">
        <v>4</v>
      </c>
      <c r="W67" s="109" t="s">
        <v>4</v>
      </c>
      <c r="X67" s="109" t="s">
        <v>4</v>
      </c>
      <c r="AA67" s="87">
        <v>43251</v>
      </c>
      <c r="AB67" s="20" t="e">
        <f t="shared" si="6"/>
        <v>#N/A</v>
      </c>
    </row>
    <row r="68" spans="9:28" x14ac:dyDescent="0.3">
      <c r="I68" s="7">
        <v>45679</v>
      </c>
      <c r="J68" s="109">
        <v>8.1000000000000003E-2</v>
      </c>
      <c r="K68" s="109">
        <v>8.2500000000000004E-2</v>
      </c>
      <c r="L68" s="109">
        <v>8.5500000000000007E-2</v>
      </c>
      <c r="M68" s="109">
        <v>9.2499999999999999E-2</v>
      </c>
      <c r="N68" s="109">
        <v>0.10100000000000001</v>
      </c>
      <c r="O68" s="109">
        <v>0.1045</v>
      </c>
      <c r="P68" s="109">
        <v>0.108</v>
      </c>
      <c r="Q68" s="109">
        <v>0.11325</v>
      </c>
      <c r="R68" s="109">
        <v>0.114</v>
      </c>
      <c r="S68" s="109">
        <v>0.115</v>
      </c>
      <c r="T68" s="109">
        <v>0.11525000000000001</v>
      </c>
      <c r="U68" s="109">
        <v>0.11624999999999999</v>
      </c>
      <c r="V68" s="109" t="s">
        <v>4</v>
      </c>
      <c r="W68" s="109" t="s">
        <v>4</v>
      </c>
      <c r="X68" s="109" t="s">
        <v>4</v>
      </c>
      <c r="AA68" s="87">
        <v>43217</v>
      </c>
      <c r="AB68" s="20" t="e">
        <f t="shared" si="6"/>
        <v>#N/A</v>
      </c>
    </row>
    <row r="69" spans="9:28" x14ac:dyDescent="0.3">
      <c r="I69" s="7">
        <v>45678</v>
      </c>
      <c r="J69" s="109">
        <v>8.2500000000000004E-2</v>
      </c>
      <c r="K69" s="109">
        <v>8.3500000000000005E-2</v>
      </c>
      <c r="L69" s="109">
        <v>8.6499999999999994E-2</v>
      </c>
      <c r="M69" s="109">
        <v>9.35E-2</v>
      </c>
      <c r="N69" s="109">
        <v>0.10100000000000001</v>
      </c>
      <c r="O69" s="109">
        <v>0.1045</v>
      </c>
      <c r="P69" s="109">
        <v>0.1085</v>
      </c>
      <c r="Q69" s="109">
        <v>0.1135</v>
      </c>
      <c r="R69" s="109">
        <v>0.11375</v>
      </c>
      <c r="S69" s="109">
        <v>0.115</v>
      </c>
      <c r="T69" s="109">
        <v>0.11525000000000001</v>
      </c>
      <c r="U69" s="109">
        <v>0.11624999999999999</v>
      </c>
      <c r="V69" s="109" t="s">
        <v>4</v>
      </c>
      <c r="W69" s="109" t="s">
        <v>4</v>
      </c>
      <c r="X69" s="109" t="s">
        <v>4</v>
      </c>
      <c r="AA69" s="87">
        <v>43188</v>
      </c>
      <c r="AB69" s="20" t="e">
        <f t="shared" si="6"/>
        <v>#N/A</v>
      </c>
    </row>
    <row r="70" spans="9:28" x14ac:dyDescent="0.3">
      <c r="I70" s="7">
        <v>45677</v>
      </c>
      <c r="J70" s="109">
        <v>8.2500000000000004E-2</v>
      </c>
      <c r="K70" s="109">
        <v>8.3500000000000005E-2</v>
      </c>
      <c r="L70" s="109">
        <v>8.6999999999999994E-2</v>
      </c>
      <c r="M70" s="109">
        <v>9.35E-2</v>
      </c>
      <c r="N70" s="109">
        <v>0.10050000000000001</v>
      </c>
      <c r="O70" s="109">
        <v>0.1045</v>
      </c>
      <c r="P70" s="109">
        <v>0.108</v>
      </c>
      <c r="Q70" s="109">
        <v>0.1125</v>
      </c>
      <c r="R70" s="109">
        <v>0.11375</v>
      </c>
      <c r="S70" s="109">
        <v>0.115</v>
      </c>
      <c r="T70" s="109">
        <v>0.11525000000000001</v>
      </c>
      <c r="U70" s="109">
        <v>0.11624999999999999</v>
      </c>
      <c r="V70" s="109" t="s">
        <v>4</v>
      </c>
      <c r="W70" s="109" t="s">
        <v>4</v>
      </c>
      <c r="X70" s="109" t="s">
        <v>4</v>
      </c>
      <c r="AA70" s="87">
        <v>43159</v>
      </c>
      <c r="AB70" s="20" t="e">
        <f t="shared" si="6"/>
        <v>#N/A</v>
      </c>
    </row>
    <row r="71" spans="9:28" x14ac:dyDescent="0.3">
      <c r="I71" s="7">
        <v>45674</v>
      </c>
      <c r="J71" s="109">
        <v>8.2500000000000004E-2</v>
      </c>
      <c r="K71" s="109">
        <v>8.3500000000000005E-2</v>
      </c>
      <c r="L71" s="109">
        <v>8.6999999999999994E-2</v>
      </c>
      <c r="M71" s="109">
        <v>9.35E-2</v>
      </c>
      <c r="N71" s="109">
        <v>0.10050000000000001</v>
      </c>
      <c r="O71" s="109">
        <v>0.1045</v>
      </c>
      <c r="P71" s="109">
        <v>0.108</v>
      </c>
      <c r="Q71" s="109">
        <v>0.1125</v>
      </c>
      <c r="R71" s="109">
        <v>0.11375</v>
      </c>
      <c r="S71" s="109">
        <v>0.115</v>
      </c>
      <c r="T71" s="109">
        <v>0.11525000000000001</v>
      </c>
      <c r="U71" s="109">
        <v>0.11624999999999999</v>
      </c>
      <c r="V71" s="109" t="s">
        <v>4</v>
      </c>
      <c r="W71" s="109" t="s">
        <v>4</v>
      </c>
      <c r="X71" s="109" t="s">
        <v>4</v>
      </c>
      <c r="AA71" s="87">
        <v>43131</v>
      </c>
      <c r="AB71" s="20" t="e">
        <f t="shared" si="6"/>
        <v>#N/A</v>
      </c>
    </row>
    <row r="72" spans="9:28" x14ac:dyDescent="0.3">
      <c r="I72" s="7">
        <v>45673</v>
      </c>
      <c r="J72" s="109">
        <v>8.2500000000000004E-2</v>
      </c>
      <c r="K72" s="109">
        <v>8.3500000000000005E-2</v>
      </c>
      <c r="L72" s="109">
        <v>8.6999999999999994E-2</v>
      </c>
      <c r="M72" s="109">
        <v>9.4500000000000001E-2</v>
      </c>
      <c r="N72" s="109">
        <v>0.10050000000000001</v>
      </c>
      <c r="O72" s="109">
        <v>0.1045</v>
      </c>
      <c r="P72" s="109">
        <v>0.108</v>
      </c>
      <c r="Q72" s="109">
        <v>0.1125</v>
      </c>
      <c r="R72" s="109">
        <v>0.11375</v>
      </c>
      <c r="S72" s="109">
        <v>0.115</v>
      </c>
      <c r="T72" s="109">
        <v>0.11525000000000001</v>
      </c>
      <c r="U72" s="109">
        <v>0.11624999999999999</v>
      </c>
      <c r="V72" s="109" t="s">
        <v>4</v>
      </c>
      <c r="W72" s="109" t="s">
        <v>4</v>
      </c>
      <c r="X72" s="109" t="s">
        <v>4</v>
      </c>
    </row>
    <row r="73" spans="9:28" x14ac:dyDescent="0.3">
      <c r="I73" s="7">
        <v>45672</v>
      </c>
      <c r="J73" s="109">
        <v>8.2500000000000004E-2</v>
      </c>
      <c r="K73" s="109">
        <v>8.3500000000000005E-2</v>
      </c>
      <c r="L73" s="109">
        <v>8.6999999999999994E-2</v>
      </c>
      <c r="M73" s="109">
        <v>9.4500000000000001E-2</v>
      </c>
      <c r="N73" s="109">
        <v>0.10050000000000001</v>
      </c>
      <c r="O73" s="109">
        <v>0.1045</v>
      </c>
      <c r="P73" s="109">
        <v>0.108</v>
      </c>
      <c r="Q73" s="109">
        <v>0.1125</v>
      </c>
      <c r="R73" s="109">
        <v>0.1135</v>
      </c>
      <c r="S73" s="109">
        <v>0.115</v>
      </c>
      <c r="T73" s="109">
        <v>0.11525000000000001</v>
      </c>
      <c r="U73" s="109">
        <v>0.11624999999999999</v>
      </c>
      <c r="V73" s="109" t="s">
        <v>4</v>
      </c>
      <c r="W73" s="109" t="s">
        <v>4</v>
      </c>
      <c r="X73" s="109" t="s">
        <v>4</v>
      </c>
    </row>
    <row r="74" spans="9:28" x14ac:dyDescent="0.3">
      <c r="I74" s="7">
        <v>45667</v>
      </c>
      <c r="J74" s="109">
        <v>8.4000000000000005E-2</v>
      </c>
      <c r="K74" s="109">
        <v>8.5000000000000006E-2</v>
      </c>
      <c r="L74" s="109">
        <v>8.7999999999999995E-2</v>
      </c>
      <c r="M74" s="109">
        <v>9.8500000000000004E-2</v>
      </c>
      <c r="N74" s="109">
        <v>0.10100000000000001</v>
      </c>
      <c r="O74" s="109">
        <v>0.1045</v>
      </c>
      <c r="P74" s="109">
        <v>0.108</v>
      </c>
      <c r="Q74" s="109">
        <v>0.1125</v>
      </c>
      <c r="R74" s="109">
        <v>0.1135</v>
      </c>
      <c r="S74" s="109">
        <v>0.115</v>
      </c>
      <c r="T74" s="109">
        <v>0.11525000000000001</v>
      </c>
      <c r="U74" s="109">
        <v>0.11624999999999999</v>
      </c>
      <c r="V74" s="109" t="s">
        <v>4</v>
      </c>
      <c r="W74" s="109" t="s">
        <v>4</v>
      </c>
      <c r="X74" s="109" t="s">
        <v>4</v>
      </c>
    </row>
    <row r="75" spans="9:28" x14ac:dyDescent="0.3">
      <c r="I75" s="7">
        <v>45666</v>
      </c>
      <c r="J75" s="109">
        <v>8.4000000000000005E-2</v>
      </c>
      <c r="K75" s="109">
        <v>8.5000000000000006E-2</v>
      </c>
      <c r="L75" s="109">
        <v>8.7999999999999995E-2</v>
      </c>
      <c r="M75" s="109">
        <v>9.8500000000000004E-2</v>
      </c>
      <c r="N75" s="109">
        <v>0.10100000000000001</v>
      </c>
      <c r="O75" s="109">
        <v>0.1045</v>
      </c>
      <c r="P75" s="109">
        <v>0.108</v>
      </c>
      <c r="Q75" s="109">
        <v>0.1125</v>
      </c>
      <c r="R75" s="109">
        <v>0.1135</v>
      </c>
      <c r="S75" s="109">
        <v>0.115</v>
      </c>
      <c r="T75" s="109">
        <v>0.11525000000000001</v>
      </c>
      <c r="U75" s="109">
        <v>0.11624999999999999</v>
      </c>
      <c r="V75" s="109" t="s">
        <v>4</v>
      </c>
      <c r="W75" s="109" t="s">
        <v>4</v>
      </c>
      <c r="X75" s="109" t="s">
        <v>4</v>
      </c>
    </row>
    <row r="76" spans="9:28" x14ac:dyDescent="0.3">
      <c r="I76" s="7">
        <v>45665</v>
      </c>
      <c r="J76" s="109">
        <v>8.4000000000000005E-2</v>
      </c>
      <c r="K76" s="109">
        <v>8.5000000000000006E-2</v>
      </c>
      <c r="L76" s="109">
        <v>8.7999999999999995E-2</v>
      </c>
      <c r="M76" s="109">
        <v>9.4500000000000001E-2</v>
      </c>
      <c r="N76" s="109">
        <v>0.10150000000000001</v>
      </c>
      <c r="O76" s="109">
        <v>0.1055</v>
      </c>
      <c r="P76" s="109">
        <v>0.108</v>
      </c>
      <c r="Q76" s="109">
        <v>0.111</v>
      </c>
      <c r="R76" s="109">
        <v>0.1135</v>
      </c>
      <c r="S76" s="109">
        <v>0.115</v>
      </c>
      <c r="T76" s="109">
        <v>0.11525000000000001</v>
      </c>
      <c r="U76" s="109">
        <v>0.11624999999999999</v>
      </c>
      <c r="V76" s="109" t="s">
        <v>4</v>
      </c>
      <c r="W76" s="109" t="s">
        <v>4</v>
      </c>
      <c r="X76" s="109" t="s">
        <v>4</v>
      </c>
    </row>
    <row r="77" spans="9:28" x14ac:dyDescent="0.3">
      <c r="I77" s="7">
        <v>45664</v>
      </c>
      <c r="J77" s="109">
        <v>8.5499999999999993E-2</v>
      </c>
      <c r="K77" s="109">
        <v>8.6999999999999994E-2</v>
      </c>
      <c r="L77" s="109">
        <v>8.8499999999999995E-2</v>
      </c>
      <c r="M77" s="109">
        <v>9.4E-2</v>
      </c>
      <c r="N77" s="109">
        <v>9.8000000000000004E-2</v>
      </c>
      <c r="O77" s="109">
        <v>0.1055</v>
      </c>
      <c r="P77" s="109">
        <v>0.108</v>
      </c>
      <c r="Q77" s="109">
        <v>0.1105</v>
      </c>
      <c r="R77" s="109">
        <v>0.1135</v>
      </c>
      <c r="S77" s="109">
        <v>0.115</v>
      </c>
      <c r="T77" s="109">
        <v>0.11525000000000001</v>
      </c>
      <c r="U77" s="109">
        <v>0.11624999999999999</v>
      </c>
      <c r="V77" s="109" t="s">
        <v>4</v>
      </c>
      <c r="W77" s="109" t="s">
        <v>4</v>
      </c>
      <c r="X77" s="109" t="s">
        <v>4</v>
      </c>
    </row>
    <row r="78" spans="9:28" x14ac:dyDescent="0.3">
      <c r="I78" s="7">
        <v>45663</v>
      </c>
      <c r="J78" s="109">
        <v>8.5499999999999993E-2</v>
      </c>
      <c r="K78" s="109">
        <v>8.6999999999999994E-2</v>
      </c>
      <c r="L78" s="109">
        <v>8.8499999999999995E-2</v>
      </c>
      <c r="M78" s="109">
        <v>9.4E-2</v>
      </c>
      <c r="N78" s="109">
        <v>9.8000000000000004E-2</v>
      </c>
      <c r="O78" s="109">
        <v>0.1055</v>
      </c>
      <c r="P78" s="109">
        <v>0.108</v>
      </c>
      <c r="Q78" s="109">
        <v>0.1105</v>
      </c>
      <c r="R78" s="109">
        <v>0.1135</v>
      </c>
      <c r="S78" s="109">
        <v>0.115</v>
      </c>
      <c r="T78" s="109">
        <v>0.11525000000000001</v>
      </c>
      <c r="U78" s="109">
        <v>0.11624999999999999</v>
      </c>
      <c r="V78" s="109" t="s">
        <v>4</v>
      </c>
      <c r="W78" s="109" t="s">
        <v>4</v>
      </c>
      <c r="X78" s="109" t="s">
        <v>4</v>
      </c>
    </row>
    <row r="79" spans="9:28" x14ac:dyDescent="0.3">
      <c r="I79" s="7">
        <v>45660</v>
      </c>
      <c r="J79" s="109">
        <v>8.5499999999999993E-2</v>
      </c>
      <c r="K79" s="109">
        <v>8.6999999999999994E-2</v>
      </c>
      <c r="L79" s="109">
        <v>8.8499999999999995E-2</v>
      </c>
      <c r="M79" s="109">
        <v>9.4E-2</v>
      </c>
      <c r="N79" s="109">
        <v>9.8000000000000004E-2</v>
      </c>
      <c r="O79" s="109">
        <v>0.1045</v>
      </c>
      <c r="P79" s="109">
        <v>0.1075</v>
      </c>
      <c r="Q79" s="109">
        <v>0.1105</v>
      </c>
      <c r="R79" s="109">
        <v>0.1135</v>
      </c>
      <c r="S79" s="109">
        <v>0.1145</v>
      </c>
      <c r="T79" s="109">
        <v>0.11525000000000001</v>
      </c>
      <c r="U79" s="109">
        <v>0.11624999999999999</v>
      </c>
      <c r="V79" s="109" t="s">
        <v>4</v>
      </c>
      <c r="W79" s="109" t="s">
        <v>4</v>
      </c>
      <c r="X79" s="109" t="s">
        <v>4</v>
      </c>
    </row>
    <row r="80" spans="9:28" x14ac:dyDescent="0.3">
      <c r="I80" s="7">
        <v>45659</v>
      </c>
      <c r="J80" s="109">
        <v>8.5499999999999993E-2</v>
      </c>
      <c r="K80" s="109">
        <v>8.6999999999999994E-2</v>
      </c>
      <c r="L80" s="109">
        <v>8.8999999999999996E-2</v>
      </c>
      <c r="M80" s="109">
        <v>9.2999999999999999E-2</v>
      </c>
      <c r="N80" s="109">
        <v>9.8500000000000004E-2</v>
      </c>
      <c r="O80" s="109">
        <v>0.1045</v>
      </c>
      <c r="P80" s="109">
        <v>0.107</v>
      </c>
      <c r="Q80" s="109">
        <v>0.1105</v>
      </c>
      <c r="R80" s="109">
        <v>0.1135</v>
      </c>
      <c r="S80" s="109">
        <v>0.1145</v>
      </c>
      <c r="T80" s="109">
        <v>0.11525000000000001</v>
      </c>
      <c r="U80" s="109">
        <v>0.11624999999999999</v>
      </c>
      <c r="V80" s="109" t="s">
        <v>4</v>
      </c>
      <c r="W80" s="109" t="s">
        <v>4</v>
      </c>
      <c r="X80" s="109" t="s">
        <v>4</v>
      </c>
    </row>
    <row r="81" spans="9:24" x14ac:dyDescent="0.3">
      <c r="I81" s="7">
        <v>45658</v>
      </c>
      <c r="J81" s="109">
        <v>8.5499999999999993E-2</v>
      </c>
      <c r="K81" s="109">
        <v>8.6999999999999994E-2</v>
      </c>
      <c r="L81" s="109">
        <v>8.8999999999999996E-2</v>
      </c>
      <c r="M81" s="109">
        <v>9.0999999999999998E-2</v>
      </c>
      <c r="N81" s="109">
        <v>9.9000000000000005E-2</v>
      </c>
      <c r="O81" s="109">
        <v>0.105</v>
      </c>
      <c r="P81" s="109">
        <v>0.10725</v>
      </c>
      <c r="Q81" s="109">
        <v>0.1095</v>
      </c>
      <c r="R81" s="109">
        <v>0.1135</v>
      </c>
      <c r="S81" s="109">
        <v>0.115</v>
      </c>
      <c r="T81" s="109">
        <v>0.11525000000000001</v>
      </c>
      <c r="U81" s="109">
        <v>0.11624999999999999</v>
      </c>
      <c r="V81" s="109" t="s">
        <v>4</v>
      </c>
      <c r="W81" s="109" t="s">
        <v>4</v>
      </c>
      <c r="X81" s="109" t="s">
        <v>4</v>
      </c>
    </row>
    <row r="82" spans="9:24" x14ac:dyDescent="0.3">
      <c r="I82" s="7">
        <v>45657</v>
      </c>
      <c r="J82" s="109">
        <v>8.5999999999999993E-2</v>
      </c>
      <c r="K82" s="109">
        <v>8.7499999999999994E-2</v>
      </c>
      <c r="L82" s="109">
        <v>8.8999999999999996E-2</v>
      </c>
      <c r="M82" s="109">
        <v>9.0999999999999998E-2</v>
      </c>
      <c r="N82" s="109">
        <v>9.9000000000000005E-2</v>
      </c>
      <c r="O82" s="109">
        <v>0.105</v>
      </c>
      <c r="P82" s="109">
        <v>0.10725</v>
      </c>
      <c r="Q82" s="109">
        <v>0.1095</v>
      </c>
      <c r="R82" s="109">
        <v>0.1135</v>
      </c>
      <c r="S82" s="109">
        <v>0.115</v>
      </c>
      <c r="T82" s="109">
        <v>0.11525000000000001</v>
      </c>
      <c r="U82" s="109">
        <v>0.11624999999999999</v>
      </c>
      <c r="V82" s="109" t="s">
        <v>4</v>
      </c>
      <c r="W82" s="109" t="s">
        <v>4</v>
      </c>
      <c r="X82" s="109" t="s">
        <v>4</v>
      </c>
    </row>
    <row r="83" spans="9:24" x14ac:dyDescent="0.3">
      <c r="I83" s="7">
        <v>45656</v>
      </c>
      <c r="J83" s="109">
        <v>8.5999999999999993E-2</v>
      </c>
      <c r="K83" s="109">
        <v>8.7499999999999994E-2</v>
      </c>
      <c r="L83" s="109">
        <v>8.8999999999999996E-2</v>
      </c>
      <c r="M83" s="109">
        <v>9.0999999999999998E-2</v>
      </c>
      <c r="N83" s="109">
        <v>9.9000000000000005E-2</v>
      </c>
      <c r="O83" s="109">
        <v>0.105</v>
      </c>
      <c r="P83" s="109">
        <v>0.10725</v>
      </c>
      <c r="Q83" s="109">
        <v>0.1095</v>
      </c>
      <c r="R83" s="109">
        <v>0.1135</v>
      </c>
      <c r="S83" s="109">
        <v>0.115</v>
      </c>
      <c r="T83" s="109">
        <v>0.11525000000000001</v>
      </c>
      <c r="U83" s="109">
        <v>0.11624999999999999</v>
      </c>
      <c r="V83" s="109" t="s">
        <v>4</v>
      </c>
      <c r="W83" s="109" t="s">
        <v>4</v>
      </c>
      <c r="X83" s="109" t="s">
        <v>4</v>
      </c>
    </row>
    <row r="84" spans="9:24" x14ac:dyDescent="0.3">
      <c r="I84" s="7">
        <v>45653</v>
      </c>
      <c r="J84" s="109">
        <v>8.5999999999999993E-2</v>
      </c>
      <c r="K84" s="109">
        <v>8.7499999999999994E-2</v>
      </c>
      <c r="L84" s="109">
        <v>8.8999999999999996E-2</v>
      </c>
      <c r="M84" s="109">
        <v>9.0999999999999998E-2</v>
      </c>
      <c r="N84" s="109">
        <v>9.9000000000000005E-2</v>
      </c>
      <c r="O84" s="109">
        <v>0.105</v>
      </c>
      <c r="P84" s="109">
        <v>0.10725</v>
      </c>
      <c r="Q84" s="109">
        <v>0.1095</v>
      </c>
      <c r="R84" s="109">
        <v>0.1135</v>
      </c>
      <c r="S84" s="109">
        <v>0.115</v>
      </c>
      <c r="T84" s="109">
        <v>0.11525000000000001</v>
      </c>
      <c r="U84" s="109">
        <v>0.11624999999999999</v>
      </c>
      <c r="V84" s="109" t="s">
        <v>4</v>
      </c>
      <c r="W84" s="109" t="s">
        <v>4</v>
      </c>
      <c r="X84" s="109" t="s">
        <v>4</v>
      </c>
    </row>
    <row r="85" spans="9:24" x14ac:dyDescent="0.3">
      <c r="I85" s="7">
        <v>45652</v>
      </c>
      <c r="J85" s="109">
        <v>8.5999999999999993E-2</v>
      </c>
      <c r="K85" s="109">
        <v>8.7499999999999994E-2</v>
      </c>
      <c r="L85" s="109">
        <v>8.8999999999999996E-2</v>
      </c>
      <c r="M85" s="109">
        <v>9.0999999999999998E-2</v>
      </c>
      <c r="N85" s="109">
        <v>9.9000000000000005E-2</v>
      </c>
      <c r="O85" s="109">
        <v>0.105</v>
      </c>
      <c r="P85" s="109">
        <v>0.10725</v>
      </c>
      <c r="Q85" s="109">
        <v>0.1095</v>
      </c>
      <c r="R85" s="109">
        <v>0.1135</v>
      </c>
      <c r="S85" s="109">
        <v>0.115</v>
      </c>
      <c r="T85" s="109">
        <v>0.11525000000000001</v>
      </c>
      <c r="U85" s="109">
        <v>0.11624999999999999</v>
      </c>
      <c r="V85" s="109" t="s">
        <v>4</v>
      </c>
      <c r="W85" s="109" t="s">
        <v>4</v>
      </c>
      <c r="X85" s="109" t="s">
        <v>4</v>
      </c>
    </row>
    <row r="86" spans="9:24" x14ac:dyDescent="0.3">
      <c r="I86" s="7">
        <v>45650</v>
      </c>
      <c r="J86" s="109">
        <v>8.5999999999999993E-2</v>
      </c>
      <c r="K86" s="109">
        <v>8.7499999999999994E-2</v>
      </c>
      <c r="L86" s="109">
        <v>8.8999999999999996E-2</v>
      </c>
      <c r="M86" s="109">
        <v>9.0999999999999998E-2</v>
      </c>
      <c r="N86" s="109">
        <v>9.9000000000000005E-2</v>
      </c>
      <c r="O86" s="109">
        <v>0.105</v>
      </c>
      <c r="P86" s="109">
        <v>0.10725</v>
      </c>
      <c r="Q86" s="109">
        <v>0.1095</v>
      </c>
      <c r="R86" s="109">
        <v>0.1135</v>
      </c>
      <c r="S86" s="109">
        <v>0.115</v>
      </c>
      <c r="T86" s="109">
        <v>0.11525000000000001</v>
      </c>
      <c r="U86" s="109">
        <v>0.11624999999999999</v>
      </c>
      <c r="V86" s="109" t="s">
        <v>4</v>
      </c>
      <c r="W86" s="109" t="s">
        <v>4</v>
      </c>
      <c r="X86" s="109" t="s">
        <v>4</v>
      </c>
    </row>
    <row r="87" spans="9:24" x14ac:dyDescent="0.3">
      <c r="I87" s="7">
        <v>45649</v>
      </c>
      <c r="J87" s="109">
        <v>8.6499999999999994E-2</v>
      </c>
      <c r="K87" s="109">
        <v>8.7999999999999995E-2</v>
      </c>
      <c r="L87" s="109">
        <v>8.9499999999999996E-2</v>
      </c>
      <c r="M87" s="109">
        <v>9.0999999999999998E-2</v>
      </c>
      <c r="N87" s="109">
        <v>9.9000000000000005E-2</v>
      </c>
      <c r="O87" s="109">
        <v>0.105</v>
      </c>
      <c r="P87" s="109">
        <v>0.10725</v>
      </c>
      <c r="Q87" s="109">
        <v>0.1095</v>
      </c>
      <c r="R87" s="109">
        <v>0.1135</v>
      </c>
      <c r="S87" s="109">
        <v>0.115</v>
      </c>
      <c r="T87" s="109">
        <v>0.11525000000000001</v>
      </c>
      <c r="U87" s="109">
        <v>0.11624999999999999</v>
      </c>
      <c r="V87" s="109" t="s">
        <v>4</v>
      </c>
      <c r="W87" s="109" t="s">
        <v>4</v>
      </c>
      <c r="X87" s="109" t="s">
        <v>4</v>
      </c>
    </row>
    <row r="88" spans="9:24" x14ac:dyDescent="0.3">
      <c r="I88" s="7">
        <v>45646</v>
      </c>
      <c r="J88" s="109">
        <v>8.6499999999999994E-2</v>
      </c>
      <c r="K88" s="109">
        <v>8.7999999999999995E-2</v>
      </c>
      <c r="L88" s="109">
        <v>8.9499999999999996E-2</v>
      </c>
      <c r="M88" s="109">
        <v>9.0999999999999998E-2</v>
      </c>
      <c r="N88" s="109">
        <v>9.9000000000000005E-2</v>
      </c>
      <c r="O88" s="109">
        <v>0.105</v>
      </c>
      <c r="P88" s="109">
        <v>0.10725</v>
      </c>
      <c r="Q88" s="109">
        <v>0.1105</v>
      </c>
      <c r="R88" s="109">
        <v>0.114</v>
      </c>
      <c r="S88" s="109">
        <v>0.115</v>
      </c>
      <c r="T88" s="109">
        <v>0.11525000000000001</v>
      </c>
      <c r="U88" s="109">
        <v>0.11624999999999999</v>
      </c>
      <c r="V88" s="109" t="s">
        <v>4</v>
      </c>
      <c r="W88" s="109" t="s">
        <v>4</v>
      </c>
      <c r="X88" s="109" t="s">
        <v>4</v>
      </c>
    </row>
    <row r="89" spans="9:24" x14ac:dyDescent="0.3">
      <c r="I89" s="7">
        <v>45645</v>
      </c>
      <c r="J89" s="109">
        <v>8.6499999999999994E-2</v>
      </c>
      <c r="K89" s="109">
        <v>8.7999999999999995E-2</v>
      </c>
      <c r="L89" s="109">
        <v>8.9499999999999996E-2</v>
      </c>
      <c r="M89" s="109">
        <v>9.0999999999999998E-2</v>
      </c>
      <c r="N89" s="109">
        <v>9.9000000000000005E-2</v>
      </c>
      <c r="O89" s="109">
        <v>0.105</v>
      </c>
      <c r="P89" s="109">
        <v>0.10725</v>
      </c>
      <c r="Q89" s="109">
        <v>0.1105</v>
      </c>
      <c r="R89" s="109">
        <v>0.114</v>
      </c>
      <c r="S89" s="109">
        <v>0.115</v>
      </c>
      <c r="T89" s="109">
        <v>0.11525000000000001</v>
      </c>
      <c r="U89" s="109">
        <v>0.11624999999999999</v>
      </c>
      <c r="V89" s="109" t="s">
        <v>4</v>
      </c>
      <c r="W89" s="109" t="s">
        <v>4</v>
      </c>
      <c r="X89" s="109" t="s">
        <v>4</v>
      </c>
    </row>
    <row r="90" spans="9:24" x14ac:dyDescent="0.3">
      <c r="I90" s="7">
        <v>45644</v>
      </c>
      <c r="J90" s="109">
        <v>8.6499999999999994E-2</v>
      </c>
      <c r="K90" s="109">
        <v>8.7999999999999995E-2</v>
      </c>
      <c r="L90" s="109">
        <v>8.9499999999999996E-2</v>
      </c>
      <c r="M90" s="109">
        <v>9.0999999999999998E-2</v>
      </c>
      <c r="N90" s="109">
        <v>9.9000000000000005E-2</v>
      </c>
      <c r="O90" s="109">
        <v>0.104</v>
      </c>
      <c r="P90" s="109">
        <v>0.1065</v>
      </c>
      <c r="Q90" s="109">
        <v>0.10975</v>
      </c>
      <c r="R90" s="109">
        <v>0.1135</v>
      </c>
      <c r="S90" s="109">
        <v>0.1145</v>
      </c>
      <c r="T90" s="109">
        <v>0.1145</v>
      </c>
      <c r="U90" s="109">
        <v>0.115</v>
      </c>
      <c r="V90" s="109" t="s">
        <v>4</v>
      </c>
      <c r="W90" s="109" t="s">
        <v>4</v>
      </c>
      <c r="X90" s="109" t="s">
        <v>4</v>
      </c>
    </row>
    <row r="91" spans="9:24" x14ac:dyDescent="0.3">
      <c r="I91" s="7">
        <v>45643</v>
      </c>
      <c r="J91" s="109">
        <v>8.6749999999999994E-2</v>
      </c>
      <c r="K91" s="109">
        <v>8.7999999999999995E-2</v>
      </c>
      <c r="L91" s="109">
        <v>0.09</v>
      </c>
      <c r="M91" s="109">
        <v>9.0999999999999998E-2</v>
      </c>
      <c r="N91" s="109">
        <v>9.9500000000000005E-2</v>
      </c>
      <c r="O91" s="109">
        <v>0.104</v>
      </c>
      <c r="P91" s="109">
        <v>0.10675</v>
      </c>
      <c r="Q91" s="109">
        <v>0.1105</v>
      </c>
      <c r="R91" s="109">
        <v>0.114</v>
      </c>
      <c r="S91" s="109">
        <v>0.1145</v>
      </c>
      <c r="T91" s="109">
        <v>0.1145</v>
      </c>
      <c r="U91" s="109">
        <v>0.115</v>
      </c>
      <c r="V91" s="109" t="s">
        <v>4</v>
      </c>
      <c r="W91" s="109" t="s">
        <v>4</v>
      </c>
      <c r="X91" s="109" t="s">
        <v>4</v>
      </c>
    </row>
    <row r="92" spans="9:24" x14ac:dyDescent="0.3">
      <c r="I92" s="7">
        <v>45642</v>
      </c>
      <c r="J92" s="109">
        <v>8.6749999999999994E-2</v>
      </c>
      <c r="K92" s="20">
        <v>8.7999999999999995E-2</v>
      </c>
      <c r="L92" s="109">
        <v>0.09</v>
      </c>
      <c r="M92" s="109">
        <v>9.0999999999999998E-2</v>
      </c>
      <c r="N92" s="109">
        <v>9.9500000000000005E-2</v>
      </c>
      <c r="O92" s="109">
        <v>0.105</v>
      </c>
      <c r="P92" s="109">
        <v>0.1075</v>
      </c>
      <c r="Q92" s="109">
        <v>0.11</v>
      </c>
      <c r="R92" s="109">
        <v>0.1135</v>
      </c>
      <c r="S92" s="109">
        <v>0.114</v>
      </c>
      <c r="T92" s="109">
        <v>0.115</v>
      </c>
      <c r="U92" s="109">
        <v>0.11550000000000001</v>
      </c>
      <c r="V92" s="109" t="s">
        <v>4</v>
      </c>
      <c r="W92" s="109" t="s">
        <v>4</v>
      </c>
      <c r="X92" s="109" t="s">
        <v>4</v>
      </c>
    </row>
    <row r="93" spans="9:24" x14ac:dyDescent="0.3">
      <c r="I93" s="7">
        <v>45639</v>
      </c>
      <c r="J93" s="109">
        <v>8.6499999999999994E-2</v>
      </c>
      <c r="K93" s="109">
        <v>8.8499999999999995E-2</v>
      </c>
      <c r="L93" s="109">
        <v>9.2249999999999999E-2</v>
      </c>
      <c r="M93" s="109">
        <v>9.35E-2</v>
      </c>
      <c r="N93" s="109">
        <v>9.9500000000000005E-2</v>
      </c>
      <c r="O93" s="109">
        <v>0.106</v>
      </c>
      <c r="P93" s="109">
        <v>0.1075</v>
      </c>
      <c r="Q93" s="109">
        <v>0.11</v>
      </c>
      <c r="R93" s="109">
        <v>0.113</v>
      </c>
      <c r="S93" s="109">
        <v>0.114</v>
      </c>
      <c r="T93" s="109">
        <v>0.115</v>
      </c>
      <c r="U93" s="109">
        <v>0.11550000000000001</v>
      </c>
      <c r="V93" s="109" t="s">
        <v>4</v>
      </c>
      <c r="W93" s="109" t="s">
        <v>4</v>
      </c>
      <c r="X93" s="109" t="s">
        <v>4</v>
      </c>
    </row>
    <row r="94" spans="9:24" x14ac:dyDescent="0.3">
      <c r="I94" s="7">
        <v>45638</v>
      </c>
      <c r="J94" s="109">
        <v>8.6499999999999994E-2</v>
      </c>
      <c r="K94" s="109">
        <v>8.8499999999999995E-2</v>
      </c>
      <c r="L94" s="109">
        <v>9.2249999999999999E-2</v>
      </c>
      <c r="M94" s="109">
        <v>9.35E-2</v>
      </c>
      <c r="N94" s="109">
        <v>9.9500000000000005E-2</v>
      </c>
      <c r="O94" s="109">
        <v>0.106</v>
      </c>
      <c r="P94" s="109">
        <v>0.1075</v>
      </c>
      <c r="Q94" s="109">
        <v>0.11</v>
      </c>
      <c r="R94" s="109">
        <v>0.113</v>
      </c>
      <c r="S94" s="109">
        <v>0.114</v>
      </c>
      <c r="T94" s="109">
        <v>0.115</v>
      </c>
      <c r="U94" s="109">
        <v>0.11550000000000001</v>
      </c>
      <c r="V94" s="109" t="s">
        <v>4</v>
      </c>
      <c r="W94" s="109" t="s">
        <v>4</v>
      </c>
      <c r="X94" s="109" t="s">
        <v>4</v>
      </c>
    </row>
    <row r="95" spans="9:24" x14ac:dyDescent="0.3">
      <c r="I95" s="7">
        <v>45637</v>
      </c>
      <c r="J95" s="109">
        <v>8.6499999999999994E-2</v>
      </c>
      <c r="K95" s="109">
        <v>8.8499999999999995E-2</v>
      </c>
      <c r="L95" s="109">
        <v>9.2249999999999999E-2</v>
      </c>
      <c r="M95" s="109">
        <v>9.35E-2</v>
      </c>
      <c r="N95" s="109">
        <v>9.9500000000000005E-2</v>
      </c>
      <c r="O95" s="109">
        <v>0.106</v>
      </c>
      <c r="P95" s="109">
        <v>0.1085</v>
      </c>
      <c r="Q95" s="109">
        <v>0.111</v>
      </c>
      <c r="R95" s="109">
        <v>0.1135</v>
      </c>
      <c r="S95" s="109">
        <v>0.114</v>
      </c>
      <c r="T95" s="109">
        <v>0.1145</v>
      </c>
      <c r="U95" s="109">
        <v>0.1145</v>
      </c>
      <c r="V95" s="109" t="s">
        <v>4</v>
      </c>
      <c r="W95" s="109" t="s">
        <v>4</v>
      </c>
      <c r="X95" s="109" t="s">
        <v>4</v>
      </c>
    </row>
    <row r="96" spans="9:24" x14ac:dyDescent="0.3">
      <c r="I96" s="7">
        <v>45636</v>
      </c>
      <c r="J96" s="109">
        <v>8.6499999999999994E-2</v>
      </c>
      <c r="K96" s="109">
        <v>8.8499999999999995E-2</v>
      </c>
      <c r="L96" s="109">
        <v>8.9499999999999996E-2</v>
      </c>
      <c r="M96" s="109">
        <v>9.35E-2</v>
      </c>
      <c r="N96" s="109">
        <v>0.10050000000000001</v>
      </c>
      <c r="O96" s="109">
        <v>0.1065</v>
      </c>
      <c r="P96" s="109">
        <v>0.1085</v>
      </c>
      <c r="Q96" s="109">
        <v>0.111</v>
      </c>
      <c r="R96" s="109">
        <v>0.1135</v>
      </c>
      <c r="S96" s="109">
        <v>0.114</v>
      </c>
      <c r="T96" s="109">
        <v>0.1145</v>
      </c>
      <c r="U96" s="109">
        <v>0.1145</v>
      </c>
      <c r="V96" s="109" t="s">
        <v>4</v>
      </c>
      <c r="W96" s="109" t="s">
        <v>4</v>
      </c>
      <c r="X96" s="109" t="s">
        <v>4</v>
      </c>
    </row>
    <row r="97" spans="6:24" x14ac:dyDescent="0.3">
      <c r="I97" s="7">
        <v>45635</v>
      </c>
      <c r="J97" s="109">
        <v>8.6749999999999994E-2</v>
      </c>
      <c r="K97" s="109">
        <v>8.9249999999999996E-2</v>
      </c>
      <c r="L97" s="109">
        <v>8.9499999999999996E-2</v>
      </c>
      <c r="M97" s="109">
        <v>9.4500000000000001E-2</v>
      </c>
      <c r="N97" s="109">
        <v>0.10150000000000001</v>
      </c>
      <c r="O97" s="109">
        <v>0.107</v>
      </c>
      <c r="P97" s="109">
        <v>0.109</v>
      </c>
      <c r="Q97" s="109">
        <v>0.112</v>
      </c>
      <c r="R97" s="109">
        <v>0.114</v>
      </c>
      <c r="S97" s="109">
        <v>0.1145</v>
      </c>
      <c r="T97" s="109">
        <v>0.1145</v>
      </c>
      <c r="U97" s="109">
        <v>0.1145</v>
      </c>
      <c r="V97" s="109" t="s">
        <v>4</v>
      </c>
      <c r="W97" s="109" t="s">
        <v>4</v>
      </c>
      <c r="X97" s="109" t="s">
        <v>4</v>
      </c>
    </row>
    <row r="98" spans="6:24" x14ac:dyDescent="0.3">
      <c r="I98" s="7">
        <v>45632</v>
      </c>
      <c r="J98" s="109">
        <v>8.6749999999999994E-2</v>
      </c>
      <c r="K98" s="109">
        <v>8.9249999999999996E-2</v>
      </c>
      <c r="L98" s="109">
        <v>8.9499999999999996E-2</v>
      </c>
      <c r="M98" s="109">
        <v>9.4500000000000001E-2</v>
      </c>
      <c r="N98" s="109">
        <v>0.10150000000000001</v>
      </c>
      <c r="O98" s="109">
        <v>0.1065</v>
      </c>
      <c r="P98" s="109">
        <v>0.1085</v>
      </c>
      <c r="Q98" s="109">
        <v>0.1115</v>
      </c>
      <c r="R98" s="109">
        <v>0.114</v>
      </c>
      <c r="S98" s="109">
        <v>0.1145</v>
      </c>
      <c r="T98" s="109">
        <v>0.1145</v>
      </c>
      <c r="U98" s="109">
        <v>0.1145</v>
      </c>
      <c r="V98" s="109" t="s">
        <v>4</v>
      </c>
      <c r="W98" s="109" t="s">
        <v>4</v>
      </c>
      <c r="X98" s="109" t="s">
        <v>4</v>
      </c>
    </row>
    <row r="99" spans="6:24" x14ac:dyDescent="0.3">
      <c r="I99" s="7">
        <v>45631</v>
      </c>
      <c r="J99" s="109">
        <v>8.6749999999999994E-2</v>
      </c>
      <c r="K99" s="109">
        <v>8.9249999999999996E-2</v>
      </c>
      <c r="L99" s="109">
        <v>8.9499999999999996E-2</v>
      </c>
      <c r="M99" s="109">
        <v>9.4500000000000001E-2</v>
      </c>
      <c r="N99" s="109">
        <v>0.10150000000000001</v>
      </c>
      <c r="O99" s="109">
        <v>0.1065</v>
      </c>
      <c r="P99" s="109">
        <v>0.1085</v>
      </c>
      <c r="Q99" s="109">
        <v>0.1115</v>
      </c>
      <c r="R99" s="109">
        <v>0.114</v>
      </c>
      <c r="S99" s="109">
        <v>0.1145</v>
      </c>
      <c r="T99" s="109">
        <v>0.1145</v>
      </c>
      <c r="U99" s="109">
        <v>0.1145</v>
      </c>
      <c r="V99" s="109" t="s">
        <v>4</v>
      </c>
      <c r="W99" s="109" t="s">
        <v>4</v>
      </c>
      <c r="X99" s="109" t="s">
        <v>4</v>
      </c>
    </row>
    <row r="100" spans="6:24" x14ac:dyDescent="0.3">
      <c r="I100" s="7">
        <v>45630</v>
      </c>
      <c r="J100" s="109">
        <v>8.6749999999999994E-2</v>
      </c>
      <c r="K100" s="109">
        <v>8.9249999999999996E-2</v>
      </c>
      <c r="L100" s="109">
        <v>8.9499999999999996E-2</v>
      </c>
      <c r="M100" s="109">
        <v>9.4500000000000001E-2</v>
      </c>
      <c r="N100" s="109">
        <v>0.10249999999999999</v>
      </c>
      <c r="O100" s="109">
        <v>0.107</v>
      </c>
      <c r="P100" s="109">
        <v>0.1085</v>
      </c>
      <c r="Q100" s="109">
        <v>0.1115</v>
      </c>
      <c r="R100" s="109">
        <v>0.1135</v>
      </c>
      <c r="S100" s="109">
        <v>0.114</v>
      </c>
      <c r="T100" s="109">
        <v>0.1145</v>
      </c>
      <c r="U100" s="109">
        <v>0.1145</v>
      </c>
      <c r="V100" s="109" t="s">
        <v>4</v>
      </c>
      <c r="W100" s="109" t="s">
        <v>4</v>
      </c>
      <c r="X100" s="109" t="s">
        <v>4</v>
      </c>
    </row>
    <row r="101" spans="6:24" x14ac:dyDescent="0.3">
      <c r="I101" s="7">
        <v>45629</v>
      </c>
      <c r="J101" s="109">
        <v>8.6749999999999994E-2</v>
      </c>
      <c r="K101" s="109">
        <v>8.9249999999999996E-2</v>
      </c>
      <c r="L101" s="109">
        <v>8.9499999999999996E-2</v>
      </c>
      <c r="M101" s="109">
        <v>9.6250000000000002E-2</v>
      </c>
      <c r="N101" s="109">
        <v>0.10299999999999999</v>
      </c>
      <c r="O101" s="109">
        <v>0.107</v>
      </c>
      <c r="P101" s="109">
        <v>0.1085</v>
      </c>
      <c r="Q101" s="109">
        <v>0.111</v>
      </c>
      <c r="R101" s="109">
        <v>0.1135</v>
      </c>
      <c r="S101" s="109">
        <v>0.114</v>
      </c>
      <c r="T101" s="109">
        <v>0.1145</v>
      </c>
      <c r="U101" s="109">
        <v>0.1145</v>
      </c>
      <c r="V101" s="109" t="s">
        <v>4</v>
      </c>
      <c r="W101" s="109" t="s">
        <v>4</v>
      </c>
      <c r="X101" s="109" t="s">
        <v>4</v>
      </c>
    </row>
    <row r="102" spans="6:24" x14ac:dyDescent="0.3">
      <c r="I102" s="7">
        <v>45628</v>
      </c>
      <c r="J102" s="109">
        <v>8.6749999999999994E-2</v>
      </c>
      <c r="K102" s="109">
        <v>8.9249999999999996E-2</v>
      </c>
      <c r="L102" s="109">
        <v>8.9499999999999996E-2</v>
      </c>
      <c r="M102" s="109">
        <v>9.6250000000000002E-2</v>
      </c>
      <c r="N102" s="109">
        <v>0.10249999999999999</v>
      </c>
      <c r="O102" s="109">
        <v>0.1065</v>
      </c>
      <c r="P102" s="109">
        <v>0.1075</v>
      </c>
      <c r="Q102" s="109">
        <v>0.111</v>
      </c>
      <c r="R102" s="109">
        <v>0.113</v>
      </c>
      <c r="S102" s="109">
        <v>0.113</v>
      </c>
      <c r="T102" s="109">
        <v>0.1135</v>
      </c>
      <c r="U102" s="109">
        <v>0.114</v>
      </c>
      <c r="V102" s="109" t="s">
        <v>4</v>
      </c>
      <c r="W102" s="109" t="s">
        <v>4</v>
      </c>
      <c r="X102" s="109" t="s">
        <v>4</v>
      </c>
    </row>
    <row r="103" spans="6:24" x14ac:dyDescent="0.3">
      <c r="I103" s="7">
        <v>45625</v>
      </c>
      <c r="J103" s="109">
        <v>8.6749999999999994E-2</v>
      </c>
      <c r="K103" s="109">
        <v>8.9249999999999996E-2</v>
      </c>
      <c r="L103" s="109">
        <v>8.9499999999999996E-2</v>
      </c>
      <c r="M103" s="109">
        <v>9.6250000000000002E-2</v>
      </c>
      <c r="N103" s="109">
        <v>0.10249999999999999</v>
      </c>
      <c r="O103" s="109">
        <v>0.106</v>
      </c>
      <c r="P103" s="109">
        <v>0.1075</v>
      </c>
      <c r="Q103" s="109">
        <v>0.1095</v>
      </c>
      <c r="R103" s="109">
        <v>0.113</v>
      </c>
      <c r="S103" s="109">
        <v>0.113</v>
      </c>
      <c r="T103" s="109">
        <v>0.1135</v>
      </c>
      <c r="U103" s="109">
        <v>0.114</v>
      </c>
      <c r="V103" s="109" t="s">
        <v>4</v>
      </c>
      <c r="W103" s="109" t="s">
        <v>4</v>
      </c>
      <c r="X103" s="109" t="s">
        <v>4</v>
      </c>
    </row>
    <row r="104" spans="6:24" x14ac:dyDescent="0.3">
      <c r="I104" s="7">
        <v>45624</v>
      </c>
      <c r="J104" s="109">
        <v>8.6749999999999994E-2</v>
      </c>
      <c r="K104" s="109">
        <v>8.9249999999999996E-2</v>
      </c>
      <c r="L104" s="109">
        <v>8.9499999999999996E-2</v>
      </c>
      <c r="M104" s="109">
        <v>9.6250000000000002E-2</v>
      </c>
      <c r="N104" s="109">
        <v>0.10249999999999999</v>
      </c>
      <c r="O104" s="109">
        <v>0.106</v>
      </c>
      <c r="P104" s="109">
        <v>0.1075</v>
      </c>
      <c r="Q104" s="109">
        <v>0.1095</v>
      </c>
      <c r="R104" s="109">
        <v>0.113</v>
      </c>
      <c r="S104" s="109">
        <v>0.113</v>
      </c>
      <c r="T104" s="109">
        <v>0.1135</v>
      </c>
      <c r="U104" s="109">
        <v>0.114</v>
      </c>
      <c r="V104" s="109" t="s">
        <v>4</v>
      </c>
      <c r="W104" s="109" t="s">
        <v>4</v>
      </c>
      <c r="X104" s="109" t="s">
        <v>4</v>
      </c>
    </row>
    <row r="105" spans="6:24" x14ac:dyDescent="0.3">
      <c r="I105" s="7">
        <v>45623</v>
      </c>
      <c r="J105" s="109">
        <v>8.6749999999999994E-2</v>
      </c>
      <c r="K105" s="109">
        <v>8.9249999999999996E-2</v>
      </c>
      <c r="L105" s="109">
        <v>8.9499999999999996E-2</v>
      </c>
      <c r="M105" s="109">
        <v>9.8750000000000004E-2</v>
      </c>
      <c r="N105" s="109">
        <v>0.10249999999999999</v>
      </c>
      <c r="O105" s="109">
        <v>0.107</v>
      </c>
      <c r="P105" s="109">
        <v>0.10875</v>
      </c>
      <c r="Q105" s="109">
        <v>0.1105</v>
      </c>
      <c r="R105" s="109">
        <v>0.113</v>
      </c>
      <c r="S105" s="109">
        <v>0.113</v>
      </c>
      <c r="T105" s="109">
        <v>0.11325</v>
      </c>
      <c r="U105" s="109">
        <v>0.11375</v>
      </c>
      <c r="V105" s="109" t="s">
        <v>4</v>
      </c>
      <c r="W105" s="109" t="s">
        <v>4</v>
      </c>
      <c r="X105" s="109" t="s">
        <v>4</v>
      </c>
    </row>
    <row r="106" spans="6:24" x14ac:dyDescent="0.3">
      <c r="I106" s="7">
        <v>45622</v>
      </c>
      <c r="J106" s="109">
        <v>9.2249999999999999E-2</v>
      </c>
      <c r="K106" s="109">
        <v>9.5000000000000001E-2</v>
      </c>
      <c r="L106" s="109">
        <v>9.6750000000000003E-2</v>
      </c>
      <c r="M106" s="109">
        <v>0.10050000000000001</v>
      </c>
      <c r="N106" s="109">
        <v>0.108</v>
      </c>
      <c r="O106" s="109">
        <v>0.112</v>
      </c>
      <c r="P106" s="109">
        <v>0.1135</v>
      </c>
      <c r="Q106" s="109">
        <v>0.1145</v>
      </c>
      <c r="R106" s="109">
        <v>0.11550000000000001</v>
      </c>
      <c r="S106" s="109">
        <v>0.11650000000000001</v>
      </c>
      <c r="T106" s="109">
        <v>0.11699999999999999</v>
      </c>
      <c r="U106" s="109">
        <v>0.11799999999999999</v>
      </c>
      <c r="V106" s="109" t="s">
        <v>4</v>
      </c>
      <c r="W106" s="109" t="s">
        <v>4</v>
      </c>
      <c r="X106" s="109" t="s">
        <v>4</v>
      </c>
    </row>
    <row r="107" spans="6:24" x14ac:dyDescent="0.3">
      <c r="I107" s="7">
        <v>45621</v>
      </c>
      <c r="J107" s="109">
        <v>9.2249999999999999E-2</v>
      </c>
      <c r="K107" s="109">
        <v>9.5000000000000001E-2</v>
      </c>
      <c r="L107" s="109">
        <v>9.6750000000000003E-2</v>
      </c>
      <c r="M107" s="109">
        <v>0.10200000000000001</v>
      </c>
      <c r="N107" s="109">
        <v>0.109</v>
      </c>
      <c r="O107" s="109">
        <v>0.1125</v>
      </c>
      <c r="P107" s="109">
        <v>0.1135</v>
      </c>
      <c r="Q107" s="109">
        <v>0.115</v>
      </c>
      <c r="R107" s="109">
        <v>0.11625000000000001</v>
      </c>
      <c r="S107" s="109">
        <v>0.11650000000000001</v>
      </c>
      <c r="T107" s="109">
        <v>0.11799999999999999</v>
      </c>
      <c r="U107" s="109">
        <v>0.11874999999999999</v>
      </c>
      <c r="V107" s="109" t="s">
        <v>4</v>
      </c>
      <c r="W107" s="109" t="s">
        <v>4</v>
      </c>
      <c r="X107" s="109" t="s">
        <v>4</v>
      </c>
    </row>
    <row r="108" spans="6:24" x14ac:dyDescent="0.3">
      <c r="F108" t="e">
        <f>Fixed!#REF!='[1]Top 5'!J2</f>
        <v>#REF!</v>
      </c>
      <c r="I108" s="7">
        <v>45618</v>
      </c>
      <c r="J108" s="109">
        <v>9.2249999999999999E-2</v>
      </c>
      <c r="K108" s="109">
        <v>9.5000000000000001E-2</v>
      </c>
      <c r="L108" s="109">
        <v>9.6750000000000003E-2</v>
      </c>
      <c r="M108" s="109">
        <v>0.10200000000000001</v>
      </c>
      <c r="N108" s="109">
        <v>0.109</v>
      </c>
      <c r="O108" s="109">
        <v>0.1125</v>
      </c>
      <c r="P108" s="109">
        <v>0.1135</v>
      </c>
      <c r="Q108" s="109">
        <v>0.115</v>
      </c>
      <c r="R108" s="109">
        <v>0.11625000000000001</v>
      </c>
      <c r="S108" s="109">
        <v>0.11650000000000001</v>
      </c>
      <c r="T108" s="109">
        <v>0.11799999999999999</v>
      </c>
      <c r="U108" s="109">
        <v>0.11874999999999999</v>
      </c>
      <c r="V108" s="109" t="s">
        <v>4</v>
      </c>
      <c r="W108" s="109" t="s">
        <v>4</v>
      </c>
      <c r="X108" s="109" t="s">
        <v>4</v>
      </c>
    </row>
    <row r="109" spans="6:24" x14ac:dyDescent="0.3">
      <c r="I109" s="7">
        <v>45617</v>
      </c>
      <c r="J109" s="109">
        <v>9.2249999999999999E-2</v>
      </c>
      <c r="K109" s="109">
        <v>9.5000000000000001E-2</v>
      </c>
      <c r="L109" s="109">
        <v>9.6750000000000003E-2</v>
      </c>
      <c r="M109" s="109">
        <v>0.10200000000000001</v>
      </c>
      <c r="N109" s="109">
        <v>0.109</v>
      </c>
      <c r="O109" s="109">
        <v>0.1125</v>
      </c>
      <c r="P109" s="109">
        <v>0.1135</v>
      </c>
      <c r="Q109" s="109">
        <v>0.115</v>
      </c>
      <c r="R109" s="109">
        <v>0.11625000000000001</v>
      </c>
      <c r="S109" s="109">
        <v>0.11650000000000001</v>
      </c>
      <c r="T109" s="109">
        <v>0.11799999999999999</v>
      </c>
      <c r="U109" s="109">
        <v>0.11874999999999999</v>
      </c>
      <c r="V109" s="109" t="s">
        <v>4</v>
      </c>
      <c r="W109" s="109" t="s">
        <v>4</v>
      </c>
      <c r="X109" s="109" t="s">
        <v>4</v>
      </c>
    </row>
    <row r="110" spans="6:24" x14ac:dyDescent="0.3">
      <c r="I110" s="7">
        <v>45616</v>
      </c>
      <c r="J110" s="109">
        <v>9.2249999999999999E-2</v>
      </c>
      <c r="K110" s="109">
        <v>9.5000000000000001E-2</v>
      </c>
      <c r="L110" s="109">
        <v>9.6750000000000003E-2</v>
      </c>
      <c r="M110" s="109">
        <v>0.10200000000000001</v>
      </c>
      <c r="N110" s="109">
        <v>0.109</v>
      </c>
      <c r="O110" s="109">
        <v>0.1125</v>
      </c>
      <c r="P110" s="109">
        <v>0.1135</v>
      </c>
      <c r="Q110" s="109">
        <v>0.115</v>
      </c>
      <c r="R110" s="109">
        <v>0.11625000000000001</v>
      </c>
      <c r="S110" s="109">
        <v>0.11650000000000001</v>
      </c>
      <c r="T110" s="109">
        <v>0.11799999999999999</v>
      </c>
      <c r="U110" s="109">
        <v>0.11874999999999999</v>
      </c>
      <c r="V110" s="109" t="s">
        <v>4</v>
      </c>
      <c r="W110" s="109" t="s">
        <v>4</v>
      </c>
      <c r="X110" s="109" t="s">
        <v>4</v>
      </c>
    </row>
    <row r="111" spans="6:24" x14ac:dyDescent="0.3">
      <c r="I111" s="7">
        <v>45615</v>
      </c>
      <c r="J111" s="109">
        <v>9.2999999999999999E-2</v>
      </c>
      <c r="K111" s="109">
        <v>9.5000000000000001E-2</v>
      </c>
      <c r="L111" s="109">
        <v>9.7500000000000003E-2</v>
      </c>
      <c r="M111" s="109">
        <v>0.10075000000000001</v>
      </c>
      <c r="N111" s="109">
        <v>0.1095</v>
      </c>
      <c r="O111" s="109">
        <v>0.114</v>
      </c>
      <c r="P111" s="109">
        <v>0.1145</v>
      </c>
      <c r="Q111" s="109">
        <v>0.11575000000000001</v>
      </c>
      <c r="R111" s="109">
        <v>0.11674999999999999</v>
      </c>
      <c r="S111" s="109">
        <v>0.11724999999999999</v>
      </c>
      <c r="T111" s="109">
        <v>0.11874999999999999</v>
      </c>
      <c r="U111" s="109">
        <v>0.11874999999999999</v>
      </c>
      <c r="V111" s="109" t="s">
        <v>4</v>
      </c>
      <c r="W111" s="109" t="s">
        <v>4</v>
      </c>
      <c r="X111" s="109" t="s">
        <v>4</v>
      </c>
    </row>
    <row r="112" spans="6:24" x14ac:dyDescent="0.3">
      <c r="I112" s="7">
        <v>45614</v>
      </c>
      <c r="J112" s="109">
        <v>9.2999999999999999E-2</v>
      </c>
      <c r="K112" s="109">
        <v>9.5000000000000001E-2</v>
      </c>
      <c r="L112" s="109">
        <v>9.7500000000000003E-2</v>
      </c>
      <c r="M112" s="109">
        <v>0.10200000000000001</v>
      </c>
      <c r="N112" s="109">
        <v>0.108</v>
      </c>
      <c r="O112" s="109">
        <v>0.1115</v>
      </c>
      <c r="P112" s="109">
        <v>0.1135</v>
      </c>
      <c r="Q112" s="109">
        <v>0.11550000000000001</v>
      </c>
      <c r="R112" s="109">
        <v>0.11650000000000001</v>
      </c>
      <c r="S112" s="109">
        <v>0.11699999999999999</v>
      </c>
      <c r="T112" s="109">
        <v>0.11799999999999999</v>
      </c>
      <c r="U112" s="109">
        <v>0.11899999999999999</v>
      </c>
      <c r="V112" s="109" t="s">
        <v>4</v>
      </c>
      <c r="W112" s="109" t="s">
        <v>4</v>
      </c>
      <c r="X112" s="109" t="s">
        <v>4</v>
      </c>
    </row>
    <row r="113" spans="9:24" x14ac:dyDescent="0.3">
      <c r="I113" s="7">
        <v>45610</v>
      </c>
      <c r="J113" s="109">
        <v>9.35E-2</v>
      </c>
      <c r="K113" s="109">
        <v>9.6250000000000002E-2</v>
      </c>
      <c r="L113" s="109">
        <v>9.8500000000000004E-2</v>
      </c>
      <c r="M113" s="109">
        <v>0.10299999999999999</v>
      </c>
      <c r="N113" s="109">
        <v>0.109</v>
      </c>
      <c r="O113" s="109">
        <v>0.114</v>
      </c>
      <c r="P113" s="109">
        <v>0.11650000000000001</v>
      </c>
      <c r="Q113" s="109">
        <v>0.11749999999999999</v>
      </c>
      <c r="R113" s="109">
        <v>0.11899999999999999</v>
      </c>
      <c r="S113" s="109">
        <v>0.1205</v>
      </c>
      <c r="T113" s="109">
        <v>0.12125</v>
      </c>
      <c r="U113" s="109">
        <v>0.123</v>
      </c>
      <c r="V113" s="109" t="s">
        <v>4</v>
      </c>
      <c r="W113" s="109" t="s">
        <v>4</v>
      </c>
      <c r="X113" s="109" t="s">
        <v>4</v>
      </c>
    </row>
    <row r="114" spans="9:24" x14ac:dyDescent="0.3">
      <c r="I114" s="7">
        <v>45609</v>
      </c>
      <c r="J114" s="109">
        <v>9.35E-2</v>
      </c>
      <c r="K114" s="109">
        <v>9.6250000000000002E-2</v>
      </c>
      <c r="L114" s="109">
        <v>9.8500000000000004E-2</v>
      </c>
      <c r="M114" s="109">
        <v>0.10299999999999999</v>
      </c>
      <c r="N114" s="109">
        <v>0.109</v>
      </c>
      <c r="O114" s="109">
        <v>0.114</v>
      </c>
      <c r="P114" s="109">
        <v>0.11650000000000001</v>
      </c>
      <c r="Q114" s="109">
        <v>0.11749999999999999</v>
      </c>
      <c r="R114" s="109">
        <v>0.11899999999999999</v>
      </c>
      <c r="S114" s="109">
        <v>0.1205</v>
      </c>
      <c r="T114" s="109">
        <v>0.12125</v>
      </c>
      <c r="U114" s="109">
        <v>0.123</v>
      </c>
      <c r="V114" s="109" t="s">
        <v>4</v>
      </c>
      <c r="W114" s="109" t="s">
        <v>4</v>
      </c>
      <c r="X114" s="109" t="s">
        <v>4</v>
      </c>
    </row>
    <row r="115" spans="9:24" x14ac:dyDescent="0.3">
      <c r="I115" s="7">
        <v>45608</v>
      </c>
      <c r="J115" s="109">
        <v>9.325E-2</v>
      </c>
      <c r="K115" s="109">
        <v>9.6250000000000002E-2</v>
      </c>
      <c r="L115" s="109">
        <v>9.4500000000000001E-2</v>
      </c>
      <c r="M115" s="109">
        <v>0.10299999999999999</v>
      </c>
      <c r="N115" s="109">
        <v>0.11075</v>
      </c>
      <c r="O115" s="109">
        <v>0.11550000000000001</v>
      </c>
      <c r="P115" s="109">
        <v>0.11799999999999999</v>
      </c>
      <c r="Q115" s="109">
        <v>0.12</v>
      </c>
      <c r="R115" s="109">
        <v>0.1215</v>
      </c>
      <c r="S115" s="109">
        <v>0.1225</v>
      </c>
      <c r="T115" s="109">
        <v>0.123</v>
      </c>
      <c r="U115" s="109">
        <v>0.1235</v>
      </c>
      <c r="V115" s="109" t="s">
        <v>4</v>
      </c>
      <c r="W115" s="109" t="s">
        <v>4</v>
      </c>
      <c r="X115" s="109" t="s">
        <v>4</v>
      </c>
    </row>
    <row r="116" spans="9:24" x14ac:dyDescent="0.3">
      <c r="I116" s="7">
        <v>45607</v>
      </c>
      <c r="J116" s="109">
        <v>9.325E-2</v>
      </c>
      <c r="K116" s="109">
        <v>9.6250000000000002E-2</v>
      </c>
      <c r="L116" s="109">
        <v>9.4500000000000001E-2</v>
      </c>
      <c r="M116" s="109">
        <v>0.104</v>
      </c>
      <c r="N116" s="109">
        <v>0.112</v>
      </c>
      <c r="O116" s="109">
        <v>0.11650000000000001</v>
      </c>
      <c r="P116" s="109">
        <v>0.12</v>
      </c>
      <c r="Q116" s="109">
        <v>0.122</v>
      </c>
      <c r="R116" s="109">
        <v>0.123</v>
      </c>
      <c r="S116" s="109">
        <v>0.124</v>
      </c>
      <c r="T116" s="109">
        <v>0.1245</v>
      </c>
      <c r="U116" s="109">
        <v>0.125</v>
      </c>
      <c r="V116" s="109" t="s">
        <v>4</v>
      </c>
      <c r="W116" s="109" t="s">
        <v>4</v>
      </c>
      <c r="X116" s="109" t="s">
        <v>4</v>
      </c>
    </row>
    <row r="117" spans="9:24" x14ac:dyDescent="0.3">
      <c r="I117" s="7">
        <v>45604</v>
      </c>
      <c r="J117" s="109">
        <v>9.375E-2</v>
      </c>
      <c r="K117" s="109">
        <v>9.6750000000000003E-2</v>
      </c>
      <c r="L117" s="109">
        <v>9.9500000000000005E-2</v>
      </c>
      <c r="M117" s="109">
        <v>0.1045</v>
      </c>
      <c r="N117" s="109">
        <v>0.1125</v>
      </c>
      <c r="O117" s="109">
        <v>0.11699999999999999</v>
      </c>
      <c r="P117" s="109">
        <v>0.12</v>
      </c>
      <c r="Q117" s="109">
        <v>0.122</v>
      </c>
      <c r="R117" s="109">
        <v>0.123</v>
      </c>
      <c r="S117" s="109">
        <v>0.124</v>
      </c>
      <c r="T117" s="109">
        <v>0.1245</v>
      </c>
      <c r="U117" s="109">
        <v>0.125</v>
      </c>
      <c r="V117" s="109" t="s">
        <v>4</v>
      </c>
      <c r="W117" s="109" t="s">
        <v>4</v>
      </c>
      <c r="X117" s="109" t="s">
        <v>4</v>
      </c>
    </row>
    <row r="118" spans="9:24" x14ac:dyDescent="0.3">
      <c r="I118" s="7">
        <v>45603</v>
      </c>
      <c r="J118" s="109">
        <v>9.375E-2</v>
      </c>
      <c r="K118" s="109">
        <v>9.6750000000000003E-2</v>
      </c>
      <c r="L118" s="109">
        <v>9.9500000000000005E-2</v>
      </c>
      <c r="M118" s="109">
        <v>0.1045</v>
      </c>
      <c r="N118" s="109">
        <v>0.113</v>
      </c>
      <c r="O118" s="109">
        <v>0.11749999999999999</v>
      </c>
      <c r="P118" s="109">
        <v>0.12</v>
      </c>
      <c r="Q118" s="109">
        <v>0.122</v>
      </c>
      <c r="R118" s="109">
        <v>0.123</v>
      </c>
      <c r="S118" s="109">
        <v>0.124</v>
      </c>
      <c r="T118" s="109">
        <v>0.1245</v>
      </c>
      <c r="U118" s="109">
        <v>0.125</v>
      </c>
      <c r="V118" s="109" t="s">
        <v>4</v>
      </c>
      <c r="W118" s="109" t="s">
        <v>4</v>
      </c>
      <c r="X118" s="109" t="s">
        <v>4</v>
      </c>
    </row>
    <row r="119" spans="9:24" x14ac:dyDescent="0.3">
      <c r="I119" s="7">
        <v>45602</v>
      </c>
      <c r="J119" s="109">
        <v>9.375E-2</v>
      </c>
      <c r="K119" s="109">
        <v>9.6750000000000003E-2</v>
      </c>
      <c r="L119" s="109">
        <v>9.9500000000000005E-2</v>
      </c>
      <c r="M119" s="109">
        <v>0.10525</v>
      </c>
      <c r="N119" s="109">
        <v>0.114</v>
      </c>
      <c r="O119" s="109">
        <v>0.11799999999999999</v>
      </c>
      <c r="P119" s="109">
        <v>0.12</v>
      </c>
      <c r="Q119" s="109">
        <v>0.122</v>
      </c>
      <c r="R119" s="109">
        <v>0.123</v>
      </c>
      <c r="S119" s="109">
        <v>0.124</v>
      </c>
      <c r="T119" s="109">
        <v>0.1245</v>
      </c>
      <c r="U119" s="109">
        <v>0.125</v>
      </c>
      <c r="V119" s="109" t="s">
        <v>4</v>
      </c>
      <c r="W119" s="109" t="s">
        <v>4</v>
      </c>
      <c r="X119" s="109" t="s">
        <v>4</v>
      </c>
    </row>
    <row r="120" spans="9:24" x14ac:dyDescent="0.3">
      <c r="I120" s="7">
        <v>45601</v>
      </c>
      <c r="J120" s="109">
        <v>9.35E-2</v>
      </c>
      <c r="K120" s="109">
        <v>9.6500000000000002E-2</v>
      </c>
      <c r="L120" s="109">
        <v>9.9500000000000005E-2</v>
      </c>
      <c r="M120" s="109">
        <v>0.10525</v>
      </c>
      <c r="N120" s="109">
        <v>0.1145</v>
      </c>
      <c r="O120" s="109">
        <v>0.11799999999999999</v>
      </c>
      <c r="P120" s="109">
        <v>0.12</v>
      </c>
      <c r="Q120" s="109">
        <v>0.122</v>
      </c>
      <c r="R120" s="109">
        <v>0.123</v>
      </c>
      <c r="S120" s="109">
        <v>0.124</v>
      </c>
      <c r="T120" s="109">
        <v>0.1245</v>
      </c>
      <c r="U120" s="109">
        <v>0.125</v>
      </c>
      <c r="V120" s="109" t="s">
        <v>4</v>
      </c>
      <c r="W120" s="109" t="s">
        <v>4</v>
      </c>
      <c r="X120" s="109" t="s">
        <v>4</v>
      </c>
    </row>
    <row r="121" spans="9:24" x14ac:dyDescent="0.3">
      <c r="I121" s="7">
        <v>45600</v>
      </c>
      <c r="J121" s="109">
        <v>9.35E-2</v>
      </c>
      <c r="K121" s="109">
        <v>9.6500000000000002E-2</v>
      </c>
      <c r="L121" s="109">
        <v>9.9500000000000005E-2</v>
      </c>
      <c r="M121" s="109">
        <v>0.10525</v>
      </c>
      <c r="N121" s="109">
        <v>0.115</v>
      </c>
      <c r="O121" s="109">
        <v>0.11849999999999999</v>
      </c>
      <c r="P121" s="109">
        <v>0.1205</v>
      </c>
      <c r="Q121" s="109">
        <v>0.1225</v>
      </c>
      <c r="R121" s="109">
        <v>0.123</v>
      </c>
      <c r="S121" s="109">
        <v>0.124</v>
      </c>
      <c r="T121" s="109">
        <v>0.1245</v>
      </c>
      <c r="U121" s="109">
        <v>0.1255</v>
      </c>
      <c r="V121" s="109" t="s">
        <v>4</v>
      </c>
      <c r="W121" s="109" t="s">
        <v>4</v>
      </c>
      <c r="X121" s="109" t="s">
        <v>4</v>
      </c>
    </row>
    <row r="122" spans="9:24" x14ac:dyDescent="0.3">
      <c r="I122" s="7">
        <v>45597</v>
      </c>
      <c r="J122" s="109">
        <v>9.35E-2</v>
      </c>
      <c r="K122" s="109">
        <v>9.6500000000000002E-2</v>
      </c>
      <c r="L122" s="109">
        <v>9.9500000000000005E-2</v>
      </c>
      <c r="M122" s="109">
        <v>0.10525</v>
      </c>
      <c r="N122" s="109">
        <v>0.115</v>
      </c>
      <c r="O122" s="109">
        <v>0.11849999999999999</v>
      </c>
      <c r="P122" s="109">
        <v>0.1205</v>
      </c>
      <c r="Q122" s="109">
        <v>0.1225</v>
      </c>
      <c r="R122" s="109">
        <v>0.123</v>
      </c>
      <c r="S122" s="109">
        <v>0.124</v>
      </c>
      <c r="T122" s="109">
        <v>0.1245</v>
      </c>
      <c r="U122" s="109">
        <v>0.1255</v>
      </c>
      <c r="V122" s="109" t="s">
        <v>4</v>
      </c>
      <c r="W122" s="109" t="s">
        <v>4</v>
      </c>
      <c r="X122" s="109" t="s">
        <v>4</v>
      </c>
    </row>
    <row r="123" spans="9:24" x14ac:dyDescent="0.3">
      <c r="I123" s="7">
        <v>45595</v>
      </c>
      <c r="J123" s="109">
        <v>9.35E-2</v>
      </c>
      <c r="K123" s="109">
        <v>9.6500000000000002E-2</v>
      </c>
      <c r="L123" s="109">
        <v>9.9500000000000005E-2</v>
      </c>
      <c r="M123" s="109">
        <v>0.10525</v>
      </c>
      <c r="N123" s="109">
        <v>0.115</v>
      </c>
      <c r="O123" s="109">
        <v>0.11849999999999999</v>
      </c>
      <c r="P123" s="109">
        <v>0.1205</v>
      </c>
      <c r="Q123" s="109">
        <v>0.1225</v>
      </c>
      <c r="R123" s="109">
        <v>0.123</v>
      </c>
      <c r="S123" s="109">
        <v>0.124</v>
      </c>
      <c r="T123" s="109">
        <v>0.1245</v>
      </c>
      <c r="U123" s="109">
        <v>0.1255</v>
      </c>
      <c r="V123" s="109" t="s">
        <v>4</v>
      </c>
      <c r="W123" s="109" t="s">
        <v>4</v>
      </c>
      <c r="X123" s="109" t="s">
        <v>4</v>
      </c>
    </row>
    <row r="124" spans="9:24" x14ac:dyDescent="0.3">
      <c r="I124" s="7">
        <v>45594</v>
      </c>
      <c r="J124" s="109">
        <v>9.35E-2</v>
      </c>
      <c r="K124" s="109">
        <v>9.6500000000000002E-2</v>
      </c>
      <c r="L124" s="109">
        <v>9.9500000000000005E-2</v>
      </c>
      <c r="M124" s="109">
        <v>0.10475</v>
      </c>
      <c r="N124" s="109">
        <v>0.1145</v>
      </c>
      <c r="O124" s="109">
        <v>0.11799999999999999</v>
      </c>
      <c r="P124" s="109">
        <v>0.12</v>
      </c>
      <c r="Q124" s="109">
        <v>0.122</v>
      </c>
      <c r="R124" s="109">
        <v>0.1225</v>
      </c>
      <c r="S124" s="109">
        <v>0.1235</v>
      </c>
      <c r="T124" s="109">
        <v>0.124</v>
      </c>
      <c r="U124" s="109">
        <v>0.125</v>
      </c>
      <c r="V124" s="109" t="s">
        <v>4</v>
      </c>
      <c r="W124" s="109" t="s">
        <v>4</v>
      </c>
      <c r="X124" s="109" t="s">
        <v>4</v>
      </c>
    </row>
    <row r="125" spans="9:24" x14ac:dyDescent="0.3">
      <c r="I125" s="7">
        <v>45593</v>
      </c>
      <c r="J125" s="109">
        <v>9.35E-2</v>
      </c>
      <c r="K125" s="109">
        <v>9.6500000000000002E-2</v>
      </c>
      <c r="L125" s="109">
        <v>9.9500000000000005E-2</v>
      </c>
      <c r="M125" s="109">
        <v>0.10475</v>
      </c>
      <c r="N125" s="109">
        <v>0.1145</v>
      </c>
      <c r="O125" s="109">
        <v>0.11799999999999999</v>
      </c>
      <c r="P125" s="109">
        <v>0.12</v>
      </c>
      <c r="Q125" s="109">
        <v>0.122</v>
      </c>
      <c r="R125" s="109">
        <v>0.1225</v>
      </c>
      <c r="S125" s="109">
        <v>0.1235</v>
      </c>
      <c r="T125" s="109">
        <v>0.124</v>
      </c>
      <c r="U125" s="109">
        <v>0.125</v>
      </c>
      <c r="V125" s="109" t="s">
        <v>4</v>
      </c>
      <c r="W125" s="109" t="s">
        <v>4</v>
      </c>
      <c r="X125" s="109" t="s">
        <v>4</v>
      </c>
    </row>
    <row r="126" spans="9:24" x14ac:dyDescent="0.3">
      <c r="I126" s="7">
        <v>45590</v>
      </c>
      <c r="J126" s="109">
        <v>9.35E-2</v>
      </c>
      <c r="K126" s="109">
        <v>9.6500000000000002E-2</v>
      </c>
      <c r="L126" s="109">
        <v>9.9500000000000005E-2</v>
      </c>
      <c r="M126" s="109">
        <v>0.10475</v>
      </c>
      <c r="N126" s="109">
        <v>0.115</v>
      </c>
      <c r="O126" s="109">
        <v>0.11849999999999999</v>
      </c>
      <c r="P126" s="109">
        <v>0.1205</v>
      </c>
      <c r="Q126" s="109">
        <v>0.122</v>
      </c>
      <c r="R126" s="109">
        <v>0.123</v>
      </c>
      <c r="S126" s="109">
        <v>0.124</v>
      </c>
      <c r="T126" s="109">
        <v>0.1245</v>
      </c>
      <c r="U126" s="109">
        <v>0.125</v>
      </c>
      <c r="V126" s="109" t="s">
        <v>4</v>
      </c>
      <c r="W126" s="109" t="s">
        <v>4</v>
      </c>
      <c r="X126" s="109" t="s">
        <v>4</v>
      </c>
    </row>
    <row r="127" spans="9:24" x14ac:dyDescent="0.3">
      <c r="I127" s="7">
        <v>45589</v>
      </c>
      <c r="J127" s="109">
        <v>9.35E-2</v>
      </c>
      <c r="K127" s="109">
        <v>9.6500000000000002E-2</v>
      </c>
      <c r="L127" s="109">
        <v>9.9500000000000005E-2</v>
      </c>
      <c r="M127" s="109">
        <v>0.10475</v>
      </c>
      <c r="N127" s="109">
        <v>0.115</v>
      </c>
      <c r="O127" s="109">
        <v>0.11849999999999999</v>
      </c>
      <c r="P127" s="109">
        <v>0.1205</v>
      </c>
      <c r="Q127" s="109">
        <v>0.122</v>
      </c>
      <c r="R127" s="109">
        <v>0.123</v>
      </c>
      <c r="S127" s="109">
        <v>0.124</v>
      </c>
      <c r="T127" s="109">
        <v>0.1245</v>
      </c>
      <c r="U127" s="109">
        <v>0.125</v>
      </c>
      <c r="V127" s="109" t="s">
        <v>4</v>
      </c>
      <c r="W127" s="109" t="s">
        <v>4</v>
      </c>
      <c r="X127" s="109" t="s">
        <v>4</v>
      </c>
    </row>
    <row r="128" spans="9:24" x14ac:dyDescent="0.3">
      <c r="I128" s="7">
        <v>45588</v>
      </c>
      <c r="J128" s="109">
        <v>9.35E-2</v>
      </c>
      <c r="K128" s="109">
        <v>9.6500000000000002E-2</v>
      </c>
      <c r="L128" s="109">
        <v>9.9500000000000005E-2</v>
      </c>
      <c r="M128" s="109">
        <v>0.10475</v>
      </c>
      <c r="N128" s="109">
        <v>0.114</v>
      </c>
      <c r="O128" s="109">
        <v>0.11849999999999999</v>
      </c>
      <c r="P128" s="109">
        <v>0.12</v>
      </c>
      <c r="Q128" s="109">
        <v>0.122</v>
      </c>
      <c r="R128" s="109">
        <v>0.123</v>
      </c>
      <c r="S128" s="109">
        <v>0.124</v>
      </c>
      <c r="T128" s="109">
        <v>0.1245</v>
      </c>
      <c r="U128" s="109">
        <v>0.125</v>
      </c>
      <c r="V128" s="109" t="s">
        <v>4</v>
      </c>
      <c r="W128" s="109" t="s">
        <v>4</v>
      </c>
      <c r="X128" s="109" t="s">
        <v>4</v>
      </c>
    </row>
    <row r="129" spans="9:24" x14ac:dyDescent="0.3">
      <c r="I129" s="7">
        <v>45587</v>
      </c>
      <c r="J129" s="109">
        <v>9.35E-2</v>
      </c>
      <c r="K129" s="109">
        <v>9.6500000000000002E-2</v>
      </c>
      <c r="L129" s="109">
        <v>9.9500000000000005E-2</v>
      </c>
      <c r="M129" s="109">
        <v>0.10475</v>
      </c>
      <c r="N129" s="109">
        <v>0.114</v>
      </c>
      <c r="O129" s="109">
        <v>0.11849999999999999</v>
      </c>
      <c r="P129" s="109">
        <v>0.12</v>
      </c>
      <c r="Q129" s="109">
        <v>0.122</v>
      </c>
      <c r="R129" s="109">
        <v>0.123</v>
      </c>
      <c r="S129" s="109">
        <v>0.124</v>
      </c>
      <c r="T129" s="109">
        <v>0.1245</v>
      </c>
      <c r="U129" s="109">
        <v>0.125</v>
      </c>
      <c r="V129" s="109" t="s">
        <v>4</v>
      </c>
      <c r="W129" s="109" t="s">
        <v>4</v>
      </c>
      <c r="X129" s="109" t="s">
        <v>4</v>
      </c>
    </row>
    <row r="130" spans="9:24" x14ac:dyDescent="0.3">
      <c r="I130" s="7">
        <v>45586</v>
      </c>
      <c r="J130" s="109">
        <v>9.35E-2</v>
      </c>
      <c r="K130" s="109">
        <v>9.6500000000000002E-2</v>
      </c>
      <c r="L130" s="109">
        <v>9.9500000000000005E-2</v>
      </c>
      <c r="M130" s="109">
        <v>0.104</v>
      </c>
      <c r="N130" s="109">
        <v>0.113</v>
      </c>
      <c r="O130" s="109">
        <v>0.11849999999999999</v>
      </c>
      <c r="P130" s="109">
        <v>0.1195</v>
      </c>
      <c r="Q130" s="109">
        <v>0.122</v>
      </c>
      <c r="R130" s="109">
        <v>0.123</v>
      </c>
      <c r="S130" s="109">
        <v>0.1235</v>
      </c>
      <c r="T130" s="109">
        <v>0.1245</v>
      </c>
      <c r="U130" s="109">
        <v>0.125</v>
      </c>
      <c r="V130" s="109" t="s">
        <v>4</v>
      </c>
      <c r="W130" s="109" t="s">
        <v>4</v>
      </c>
      <c r="X130" s="109" t="s">
        <v>4</v>
      </c>
    </row>
    <row r="131" spans="9:24" x14ac:dyDescent="0.3">
      <c r="I131" s="7">
        <v>45583</v>
      </c>
      <c r="J131" s="109">
        <v>9.35E-2</v>
      </c>
      <c r="K131" s="109">
        <v>9.6500000000000002E-2</v>
      </c>
      <c r="L131" s="109">
        <v>9.9500000000000005E-2</v>
      </c>
      <c r="M131" s="109">
        <v>0.104</v>
      </c>
      <c r="N131" s="109">
        <v>0.113</v>
      </c>
      <c r="O131" s="109">
        <v>0.11799999999999999</v>
      </c>
      <c r="P131" s="109">
        <v>0.1195</v>
      </c>
      <c r="Q131" s="109">
        <v>0.122</v>
      </c>
      <c r="R131" s="109">
        <v>0.123</v>
      </c>
      <c r="S131" s="109">
        <v>0.1235</v>
      </c>
      <c r="T131" s="109">
        <v>0.1245</v>
      </c>
      <c r="U131" s="109">
        <v>0.125</v>
      </c>
      <c r="V131" s="109" t="s">
        <v>4</v>
      </c>
      <c r="W131" s="109" t="s">
        <v>4</v>
      </c>
      <c r="X131" s="109" t="s">
        <v>4</v>
      </c>
    </row>
    <row r="132" spans="9:24" x14ac:dyDescent="0.3">
      <c r="I132" s="7">
        <v>45581</v>
      </c>
      <c r="J132" s="109">
        <v>9.2999999999999999E-2</v>
      </c>
      <c r="K132" s="109">
        <v>9.5500000000000002E-2</v>
      </c>
      <c r="L132" s="109">
        <v>9.9000000000000005E-2</v>
      </c>
      <c r="M132" s="109">
        <v>0.10299999999999999</v>
      </c>
      <c r="N132" s="109">
        <v>0.112</v>
      </c>
      <c r="O132" s="109">
        <v>0.11650000000000001</v>
      </c>
      <c r="P132" s="109">
        <v>0.11799999999999999</v>
      </c>
      <c r="Q132" s="109">
        <v>0.1205</v>
      </c>
      <c r="R132" s="109">
        <v>0.12225</v>
      </c>
      <c r="S132" s="109">
        <v>0.12275</v>
      </c>
      <c r="T132" s="109">
        <v>0.1245</v>
      </c>
      <c r="U132" s="109">
        <v>0.125</v>
      </c>
      <c r="V132" s="109" t="s">
        <v>4</v>
      </c>
      <c r="W132" s="109" t="s">
        <v>4</v>
      </c>
      <c r="X132" s="109" t="s">
        <v>4</v>
      </c>
    </row>
    <row r="133" spans="9:24" x14ac:dyDescent="0.3">
      <c r="I133" s="7">
        <v>45580</v>
      </c>
      <c r="J133" s="109">
        <v>9.2999999999999999E-2</v>
      </c>
      <c r="K133" s="109">
        <v>9.5500000000000002E-2</v>
      </c>
      <c r="L133" s="109">
        <v>9.9000000000000005E-2</v>
      </c>
      <c r="M133" s="109">
        <v>0.10299999999999999</v>
      </c>
      <c r="N133" s="109">
        <v>0.112</v>
      </c>
      <c r="O133" s="109">
        <v>0.11650000000000001</v>
      </c>
      <c r="P133" s="109">
        <v>0.11799999999999999</v>
      </c>
      <c r="Q133" s="109">
        <v>0.1205</v>
      </c>
      <c r="R133" s="109">
        <v>0.12225</v>
      </c>
      <c r="S133" s="109">
        <v>0.12275</v>
      </c>
      <c r="T133" s="109">
        <v>0.1245</v>
      </c>
      <c r="U133" s="109">
        <v>0.125</v>
      </c>
      <c r="V133" s="109" t="s">
        <v>4</v>
      </c>
      <c r="W133" s="109" t="s">
        <v>4</v>
      </c>
      <c r="X133" s="109" t="s">
        <v>4</v>
      </c>
    </row>
    <row r="134" spans="9:24" x14ac:dyDescent="0.3">
      <c r="I134" s="7">
        <v>45579</v>
      </c>
      <c r="J134" s="109">
        <v>9.2999999999999999E-2</v>
      </c>
      <c r="K134" s="109">
        <v>9.5500000000000002E-2</v>
      </c>
      <c r="L134" s="109">
        <v>9.9000000000000005E-2</v>
      </c>
      <c r="M134" s="109">
        <v>0.10299999999999999</v>
      </c>
      <c r="N134" s="109">
        <v>0.112</v>
      </c>
      <c r="O134" s="109">
        <v>0.11550000000000001</v>
      </c>
      <c r="P134" s="109">
        <v>0.11749999999999999</v>
      </c>
      <c r="Q134" s="109">
        <v>0.1205</v>
      </c>
      <c r="R134" s="109">
        <v>0.12225</v>
      </c>
      <c r="S134" s="109">
        <v>0.12275</v>
      </c>
      <c r="T134" s="109">
        <v>0.1245</v>
      </c>
      <c r="U134" s="109">
        <v>0.125</v>
      </c>
      <c r="V134" s="109" t="s">
        <v>4</v>
      </c>
      <c r="W134" s="109" t="s">
        <v>4</v>
      </c>
      <c r="X134" s="109" t="s">
        <v>4</v>
      </c>
    </row>
    <row r="135" spans="9:24" x14ac:dyDescent="0.3">
      <c r="I135" s="7">
        <v>45576</v>
      </c>
      <c r="J135" s="109">
        <v>9.2999999999999999E-2</v>
      </c>
      <c r="K135" s="109">
        <v>9.5500000000000002E-2</v>
      </c>
      <c r="L135" s="109">
        <v>9.9000000000000005E-2</v>
      </c>
      <c r="M135" s="109">
        <v>0.10299999999999999</v>
      </c>
      <c r="N135" s="109">
        <v>0.1125</v>
      </c>
      <c r="O135" s="109">
        <v>0.11650000000000001</v>
      </c>
      <c r="P135" s="109">
        <v>0.11849999999999999</v>
      </c>
      <c r="Q135" s="109">
        <v>0.12075</v>
      </c>
      <c r="R135" s="109">
        <v>0.12225</v>
      </c>
      <c r="S135" s="109">
        <v>0.12275</v>
      </c>
      <c r="T135" s="109">
        <v>0.1245</v>
      </c>
      <c r="U135" s="109">
        <v>0.125</v>
      </c>
      <c r="V135" s="109" t="s">
        <v>4</v>
      </c>
      <c r="W135" s="109" t="s">
        <v>4</v>
      </c>
      <c r="X135" s="109" t="s">
        <v>4</v>
      </c>
    </row>
    <row r="136" spans="9:24" x14ac:dyDescent="0.3">
      <c r="I136" s="7">
        <v>45575</v>
      </c>
      <c r="J136" s="109">
        <v>9.2999999999999999E-2</v>
      </c>
      <c r="K136" s="109">
        <v>9.5500000000000002E-2</v>
      </c>
      <c r="L136" s="109">
        <v>9.9000000000000005E-2</v>
      </c>
      <c r="M136" s="109">
        <v>0.10299999999999999</v>
      </c>
      <c r="N136" s="109">
        <v>0.1135</v>
      </c>
      <c r="O136" s="109">
        <v>0.11849999999999999</v>
      </c>
      <c r="P136" s="109">
        <v>0.12</v>
      </c>
      <c r="Q136" s="109">
        <v>0.1215</v>
      </c>
      <c r="R136" s="109">
        <v>0.123</v>
      </c>
      <c r="S136" s="109">
        <v>0.124</v>
      </c>
      <c r="T136" s="109">
        <v>0.125</v>
      </c>
      <c r="U136" s="109">
        <v>0.125</v>
      </c>
      <c r="V136" s="109" t="s">
        <v>4</v>
      </c>
      <c r="W136" s="109" t="s">
        <v>4</v>
      </c>
      <c r="X136" s="109" t="s">
        <v>4</v>
      </c>
    </row>
    <row r="137" spans="9:24" x14ac:dyDescent="0.3">
      <c r="I137" s="7">
        <v>45574</v>
      </c>
      <c r="J137" s="109">
        <v>9.2999999999999999E-2</v>
      </c>
      <c r="K137" s="109">
        <v>9.5500000000000002E-2</v>
      </c>
      <c r="L137" s="109">
        <v>9.9000000000000005E-2</v>
      </c>
      <c r="M137" s="109">
        <v>0.10299999999999999</v>
      </c>
      <c r="N137" s="109">
        <v>0.1135</v>
      </c>
      <c r="O137" s="109">
        <v>0.11849999999999999</v>
      </c>
      <c r="P137" s="109">
        <v>0.12</v>
      </c>
      <c r="Q137" s="109">
        <v>0.1215</v>
      </c>
      <c r="R137" s="109">
        <v>0.123</v>
      </c>
      <c r="S137" s="109">
        <v>0.124</v>
      </c>
      <c r="T137" s="109">
        <v>0.125</v>
      </c>
      <c r="U137" s="109">
        <v>0.125</v>
      </c>
      <c r="V137" s="109" t="s">
        <v>4</v>
      </c>
      <c r="W137" s="109" t="s">
        <v>4</v>
      </c>
      <c r="X137" s="109" t="s">
        <v>4</v>
      </c>
    </row>
    <row r="138" spans="9:24" x14ac:dyDescent="0.3">
      <c r="I138" s="7">
        <v>45573</v>
      </c>
      <c r="J138" s="109">
        <v>9.7000000000000003E-2</v>
      </c>
      <c r="K138" s="109">
        <v>9.9000000000000005E-2</v>
      </c>
      <c r="L138" s="109">
        <v>0.1</v>
      </c>
      <c r="M138" s="109">
        <v>0.104</v>
      </c>
      <c r="N138" s="109">
        <v>0.1145</v>
      </c>
      <c r="O138" s="109">
        <v>0.11899999999999999</v>
      </c>
      <c r="P138" s="109">
        <v>0.121</v>
      </c>
      <c r="Q138" s="109">
        <v>0.12225</v>
      </c>
      <c r="R138" s="109">
        <v>0.12375</v>
      </c>
      <c r="S138" s="109">
        <v>0.124</v>
      </c>
      <c r="T138" s="109">
        <v>0.125</v>
      </c>
      <c r="U138" s="109">
        <v>0.125</v>
      </c>
      <c r="V138" s="109" t="s">
        <v>4</v>
      </c>
      <c r="W138" s="109" t="s">
        <v>4</v>
      </c>
      <c r="X138" s="109" t="s">
        <v>4</v>
      </c>
    </row>
    <row r="139" spans="9:24" x14ac:dyDescent="0.3">
      <c r="I139" s="7">
        <v>45572</v>
      </c>
      <c r="J139" s="109">
        <v>9.7000000000000003E-2</v>
      </c>
      <c r="K139" s="109">
        <v>9.9000000000000005E-2</v>
      </c>
      <c r="L139" s="109">
        <v>0.1</v>
      </c>
      <c r="M139" s="109">
        <v>0.10349999999999999</v>
      </c>
      <c r="N139" s="109">
        <v>0.114</v>
      </c>
      <c r="O139" s="109">
        <v>0.11799999999999999</v>
      </c>
      <c r="P139" s="109">
        <v>0.12025</v>
      </c>
      <c r="Q139" s="109">
        <v>0.1215</v>
      </c>
      <c r="R139" s="109">
        <v>0.123</v>
      </c>
      <c r="S139" s="109">
        <v>0.12375</v>
      </c>
      <c r="T139" s="109">
        <v>0.1245</v>
      </c>
      <c r="U139" s="109">
        <v>0.125</v>
      </c>
      <c r="V139" s="109" t="s">
        <v>4</v>
      </c>
      <c r="W139" s="109" t="s">
        <v>4</v>
      </c>
      <c r="X139" s="109" t="s">
        <v>4</v>
      </c>
    </row>
    <row r="140" spans="9:24" x14ac:dyDescent="0.3">
      <c r="I140" s="7">
        <v>45569</v>
      </c>
      <c r="J140" s="109">
        <v>9.8250000000000004E-2</v>
      </c>
      <c r="K140" s="109">
        <v>9.9500000000000005E-2</v>
      </c>
      <c r="L140" s="109">
        <v>0.10025000000000001</v>
      </c>
      <c r="M140" s="109">
        <v>0.10375</v>
      </c>
      <c r="N140" s="109">
        <v>0.114</v>
      </c>
      <c r="O140" s="109">
        <v>0.11799999999999999</v>
      </c>
      <c r="P140" s="109">
        <v>0.12025</v>
      </c>
      <c r="Q140" s="109">
        <v>0.1215</v>
      </c>
      <c r="R140" s="109">
        <v>0.123</v>
      </c>
      <c r="S140" s="109">
        <v>0.12375</v>
      </c>
      <c r="T140" s="109">
        <v>0.1245</v>
      </c>
      <c r="U140" s="109">
        <v>0.125</v>
      </c>
      <c r="V140" s="109" t="s">
        <v>4</v>
      </c>
      <c r="W140" s="109" t="s">
        <v>4</v>
      </c>
      <c r="X140" s="109" t="s">
        <v>4</v>
      </c>
    </row>
    <row r="141" spans="9:24" x14ac:dyDescent="0.3">
      <c r="I141" s="7">
        <v>45568</v>
      </c>
      <c r="J141" s="109">
        <v>9.8250000000000004E-2</v>
      </c>
      <c r="K141" s="109">
        <v>9.9500000000000005E-2</v>
      </c>
      <c r="L141" s="109">
        <v>0.10125000000000001</v>
      </c>
      <c r="M141" s="109">
        <v>0.10375</v>
      </c>
      <c r="N141" s="109">
        <v>0.1125</v>
      </c>
      <c r="O141" s="109">
        <v>0.11550000000000001</v>
      </c>
      <c r="P141" s="109">
        <v>0.11799999999999999</v>
      </c>
      <c r="Q141" s="109">
        <v>0.12</v>
      </c>
      <c r="R141" s="109">
        <v>0.12125</v>
      </c>
      <c r="S141" s="109">
        <v>0.12175</v>
      </c>
      <c r="T141" s="109">
        <v>0.1225</v>
      </c>
      <c r="U141" s="109">
        <v>0.12375</v>
      </c>
      <c r="V141" s="109" t="s">
        <v>4</v>
      </c>
      <c r="W141" s="109" t="s">
        <v>4</v>
      </c>
      <c r="X141" s="109" t="s">
        <v>4</v>
      </c>
    </row>
    <row r="142" spans="9:24" x14ac:dyDescent="0.3">
      <c r="I142" s="7">
        <v>45567</v>
      </c>
      <c r="J142" s="109">
        <v>9.8250000000000004E-2</v>
      </c>
      <c r="K142" s="109">
        <v>9.9500000000000005E-2</v>
      </c>
      <c r="L142" s="109">
        <v>0.10125000000000001</v>
      </c>
      <c r="M142" s="109">
        <v>0.10375</v>
      </c>
      <c r="N142" s="109">
        <v>0.1125</v>
      </c>
      <c r="O142" s="109">
        <v>0.11550000000000001</v>
      </c>
      <c r="P142" s="109">
        <v>0.11799999999999999</v>
      </c>
      <c r="Q142" s="109">
        <v>0.12</v>
      </c>
      <c r="R142" s="109">
        <v>0.12125</v>
      </c>
      <c r="S142" s="109">
        <v>0.12175</v>
      </c>
      <c r="T142" s="109">
        <v>0.1225</v>
      </c>
      <c r="U142" s="109">
        <v>0.12375</v>
      </c>
      <c r="V142" s="109" t="s">
        <v>4</v>
      </c>
      <c r="W142" s="109" t="s">
        <v>4</v>
      </c>
      <c r="X142" s="109" t="s">
        <v>4</v>
      </c>
    </row>
    <row r="143" spans="9:24" x14ac:dyDescent="0.3">
      <c r="I143" s="7">
        <v>45566</v>
      </c>
      <c r="J143" s="109">
        <v>0.10050000000000001</v>
      </c>
      <c r="K143" s="109">
        <v>0.10299999999999999</v>
      </c>
      <c r="L143" s="109">
        <v>0.104</v>
      </c>
      <c r="M143" s="109">
        <v>0.106</v>
      </c>
      <c r="N143" s="109">
        <v>0.115</v>
      </c>
      <c r="O143" s="109">
        <v>0.11849999999999999</v>
      </c>
      <c r="P143" s="109">
        <v>0.12</v>
      </c>
      <c r="Q143" s="109">
        <v>0.12125</v>
      </c>
      <c r="R143" s="109">
        <v>0.1225</v>
      </c>
      <c r="S143" s="109">
        <v>0.1235</v>
      </c>
      <c r="T143" s="109">
        <v>0.125</v>
      </c>
      <c r="U143" s="109">
        <v>0.125</v>
      </c>
      <c r="V143" s="109" t="s">
        <v>4</v>
      </c>
      <c r="W143" s="109" t="s">
        <v>4</v>
      </c>
      <c r="X143" s="109" t="s">
        <v>4</v>
      </c>
    </row>
    <row r="144" spans="9:24" x14ac:dyDescent="0.3">
      <c r="I144" s="7">
        <v>45565</v>
      </c>
      <c r="J144" s="109">
        <v>0.10050000000000001</v>
      </c>
      <c r="K144" s="109">
        <v>0.10299999999999999</v>
      </c>
      <c r="L144" s="109">
        <v>0.104</v>
      </c>
      <c r="M144" s="109">
        <v>0.106</v>
      </c>
      <c r="N144" s="109">
        <v>0.115</v>
      </c>
      <c r="O144" s="109">
        <v>0.1195</v>
      </c>
      <c r="P144" s="109">
        <v>0.1205</v>
      </c>
      <c r="Q144" s="109">
        <v>0.12125</v>
      </c>
      <c r="R144" s="109">
        <v>0.1225</v>
      </c>
      <c r="S144" s="109">
        <v>0.1235</v>
      </c>
      <c r="T144" s="109">
        <v>0.125</v>
      </c>
      <c r="U144" s="109">
        <v>0.125</v>
      </c>
      <c r="V144" s="109" t="s">
        <v>4</v>
      </c>
      <c r="W144" s="109" t="s">
        <v>4</v>
      </c>
      <c r="X144" s="109" t="s">
        <v>4</v>
      </c>
    </row>
    <row r="145" spans="9:27" x14ac:dyDescent="0.3">
      <c r="I145" s="7">
        <v>45562</v>
      </c>
      <c r="J145" s="109">
        <v>0.10100000000000001</v>
      </c>
      <c r="K145" s="109">
        <v>0.10299999999999999</v>
      </c>
      <c r="L145" s="109">
        <v>0.104</v>
      </c>
      <c r="M145" s="109">
        <v>0.106</v>
      </c>
      <c r="N145" s="109">
        <v>0.113</v>
      </c>
      <c r="O145" s="109">
        <v>0.11849999999999999</v>
      </c>
      <c r="P145" s="109">
        <v>0.1195</v>
      </c>
      <c r="Q145" s="109">
        <v>0.12125</v>
      </c>
      <c r="R145" s="109">
        <v>0.12175</v>
      </c>
      <c r="S145" s="109">
        <v>0.12</v>
      </c>
      <c r="T145" s="109">
        <v>0.1225</v>
      </c>
      <c r="U145" s="109">
        <v>0.1225</v>
      </c>
      <c r="V145" s="109" t="s">
        <v>4</v>
      </c>
      <c r="W145" s="109" t="s">
        <v>4</v>
      </c>
      <c r="X145" s="109" t="s">
        <v>4</v>
      </c>
    </row>
    <row r="146" spans="9:27" x14ac:dyDescent="0.3">
      <c r="I146" s="7">
        <v>45561</v>
      </c>
      <c r="J146" s="109">
        <v>0.10200000000000001</v>
      </c>
      <c r="K146" s="109">
        <v>0.105</v>
      </c>
      <c r="L146" s="109">
        <v>0.106</v>
      </c>
      <c r="M146" s="109">
        <v>0.10625</v>
      </c>
      <c r="N146" s="109">
        <v>0.11699999999999999</v>
      </c>
      <c r="O146" s="109">
        <v>0.1215</v>
      </c>
      <c r="P146" s="109">
        <v>0.123</v>
      </c>
      <c r="Q146" s="109">
        <v>0.1255</v>
      </c>
      <c r="R146" s="109">
        <v>0.12675</v>
      </c>
      <c r="S146" s="109">
        <v>0.12725</v>
      </c>
      <c r="T146" s="109">
        <v>0.12875</v>
      </c>
      <c r="U146" s="109">
        <v>0.12925</v>
      </c>
      <c r="V146" s="109" t="s">
        <v>4</v>
      </c>
      <c r="W146" s="109" t="s">
        <v>4</v>
      </c>
      <c r="X146" s="109" t="s">
        <v>4</v>
      </c>
    </row>
    <row r="147" spans="9:27" x14ac:dyDescent="0.3">
      <c r="I147" s="7">
        <v>45560</v>
      </c>
      <c r="J147" s="109">
        <v>0.10375</v>
      </c>
      <c r="K147" s="109">
        <v>0.1055</v>
      </c>
      <c r="L147" s="109">
        <v>0.10625</v>
      </c>
      <c r="M147" s="109">
        <v>0.108</v>
      </c>
      <c r="N147" s="109">
        <v>0.11799999999999999</v>
      </c>
      <c r="O147" s="109">
        <v>0.1245</v>
      </c>
      <c r="P147" s="109">
        <v>0.126</v>
      </c>
      <c r="Q147" s="109">
        <v>0.127</v>
      </c>
      <c r="R147" s="109">
        <v>0.128</v>
      </c>
      <c r="S147" s="109">
        <v>0.129</v>
      </c>
      <c r="T147" s="109">
        <v>0.13075000000000001</v>
      </c>
      <c r="U147" s="109">
        <v>0.13125000000000001</v>
      </c>
      <c r="V147" s="109" t="s">
        <v>4</v>
      </c>
      <c r="W147" s="109" t="s">
        <v>4</v>
      </c>
      <c r="X147" s="109" t="s">
        <v>4</v>
      </c>
    </row>
    <row r="148" spans="9:27" x14ac:dyDescent="0.3">
      <c r="I148" s="7">
        <v>45559</v>
      </c>
      <c r="J148" s="109">
        <v>0.1045</v>
      </c>
      <c r="K148" s="109">
        <v>0.10675</v>
      </c>
      <c r="L148" s="109">
        <v>0.1105</v>
      </c>
      <c r="M148" s="109">
        <v>0.112</v>
      </c>
      <c r="N148" s="109">
        <v>0.12575</v>
      </c>
      <c r="O148" s="109">
        <v>0.13150000000000001</v>
      </c>
      <c r="P148" s="109">
        <v>0.13275000000000001</v>
      </c>
      <c r="Q148" s="109">
        <v>0.13375000000000001</v>
      </c>
      <c r="R148" s="109">
        <v>0.13500000000000001</v>
      </c>
      <c r="S148" s="109">
        <v>0.13625000000000001</v>
      </c>
      <c r="T148" s="109">
        <v>0.13700000000000001</v>
      </c>
      <c r="U148" s="109">
        <v>0.13700000000000001</v>
      </c>
      <c r="V148" s="109" t="s">
        <v>4</v>
      </c>
      <c r="W148" s="109" t="s">
        <v>4</v>
      </c>
      <c r="X148" s="109" t="s">
        <v>4</v>
      </c>
    </row>
    <row r="149" spans="9:27" x14ac:dyDescent="0.3">
      <c r="I149" s="7">
        <v>45558</v>
      </c>
      <c r="J149" s="109">
        <v>0.1045</v>
      </c>
      <c r="K149" s="109">
        <v>0.107</v>
      </c>
      <c r="L149" s="109">
        <v>0.11</v>
      </c>
      <c r="M149" s="109">
        <v>0.11624999999999999</v>
      </c>
      <c r="N149" s="109">
        <v>0.129</v>
      </c>
      <c r="O149" s="109">
        <v>0.13450000000000001</v>
      </c>
      <c r="P149" s="109">
        <v>0.13650000000000001</v>
      </c>
      <c r="Q149" s="109">
        <v>0.13725000000000001</v>
      </c>
      <c r="R149" s="109">
        <v>0.13775000000000001</v>
      </c>
      <c r="S149" s="109">
        <v>0.13875000000000001</v>
      </c>
      <c r="T149" s="109">
        <v>0.13875000000000001</v>
      </c>
      <c r="U149" s="109">
        <v>0.13875000000000001</v>
      </c>
      <c r="V149" s="109" t="s">
        <v>4</v>
      </c>
      <c r="W149" s="109" t="s">
        <v>4</v>
      </c>
      <c r="X149" s="109" t="s">
        <v>4</v>
      </c>
    </row>
    <row r="150" spans="9:27" x14ac:dyDescent="0.3">
      <c r="I150" s="7">
        <v>45555</v>
      </c>
      <c r="J150" s="109">
        <v>0.1065</v>
      </c>
      <c r="K150" s="109">
        <v>0.109</v>
      </c>
      <c r="L150" s="109">
        <v>0.11125</v>
      </c>
      <c r="M150" s="109">
        <v>0.11899999999999999</v>
      </c>
      <c r="N150" s="109">
        <v>0.13100000000000001</v>
      </c>
      <c r="O150" s="109">
        <v>0.13650000000000001</v>
      </c>
      <c r="P150" s="109">
        <v>0.13800000000000001</v>
      </c>
      <c r="Q150" s="109">
        <v>0.13975000000000001</v>
      </c>
      <c r="R150" s="109">
        <v>0.14000000000000001</v>
      </c>
      <c r="S150" s="109">
        <v>0.14000000000000001</v>
      </c>
      <c r="T150" s="109">
        <v>0.14050000000000001</v>
      </c>
      <c r="U150" s="109">
        <v>0.14050000000000001</v>
      </c>
      <c r="V150" s="109" t="s">
        <v>4</v>
      </c>
      <c r="W150" s="109" t="s">
        <v>4</v>
      </c>
      <c r="X150" s="109" t="s">
        <v>4</v>
      </c>
    </row>
    <row r="151" spans="9:27" x14ac:dyDescent="0.3">
      <c r="I151" s="7">
        <v>45554</v>
      </c>
      <c r="J151" s="109">
        <v>0.1065</v>
      </c>
      <c r="K151" s="109">
        <v>0.109</v>
      </c>
      <c r="L151" s="109">
        <v>0.11125</v>
      </c>
      <c r="M151" s="109">
        <v>0.11799999999999999</v>
      </c>
      <c r="N151" s="109">
        <v>0.13100000000000001</v>
      </c>
      <c r="O151" s="109">
        <v>0.13750000000000001</v>
      </c>
      <c r="P151" s="109">
        <v>0.13800000000000001</v>
      </c>
      <c r="Q151" s="109">
        <v>0.13975000000000001</v>
      </c>
      <c r="R151" s="109">
        <v>0.14024999999999999</v>
      </c>
      <c r="S151" s="109">
        <v>0.14024999999999999</v>
      </c>
      <c r="T151" s="109">
        <v>0.14074999999999999</v>
      </c>
      <c r="U151" s="109">
        <v>0.14074999999999999</v>
      </c>
      <c r="V151" s="109" t="s">
        <v>4</v>
      </c>
      <c r="W151" s="109" t="s">
        <v>4</v>
      </c>
      <c r="X151" s="109" t="s">
        <v>4</v>
      </c>
    </row>
    <row r="152" spans="9:27" x14ac:dyDescent="0.3">
      <c r="I152" s="7">
        <v>45553</v>
      </c>
      <c r="J152" s="109">
        <v>0.1065</v>
      </c>
      <c r="K152" s="109">
        <v>0.111</v>
      </c>
      <c r="L152" s="109">
        <v>0.11</v>
      </c>
      <c r="M152" s="109">
        <v>0.11799999999999999</v>
      </c>
      <c r="N152" s="109">
        <v>0.13100000000000001</v>
      </c>
      <c r="O152" s="109">
        <v>0.13750000000000001</v>
      </c>
      <c r="P152" s="109">
        <v>0.13850000000000001</v>
      </c>
      <c r="Q152" s="109">
        <v>0.13975000000000001</v>
      </c>
      <c r="R152" s="109">
        <v>0.13950000000000001</v>
      </c>
      <c r="S152" s="109">
        <v>0.13950000000000001</v>
      </c>
      <c r="T152" s="109">
        <v>0.13950000000000001</v>
      </c>
      <c r="U152" s="109">
        <v>0.13950000000000001</v>
      </c>
      <c r="V152" s="109" t="s">
        <v>4</v>
      </c>
      <c r="W152" s="109" t="s">
        <v>4</v>
      </c>
      <c r="X152" s="109" t="s">
        <v>4</v>
      </c>
    </row>
    <row r="153" spans="9:27" x14ac:dyDescent="0.3">
      <c r="I153" s="7">
        <v>45548</v>
      </c>
      <c r="J153" s="109">
        <v>0.1045</v>
      </c>
      <c r="K153" s="109">
        <v>0.10625</v>
      </c>
      <c r="L153" s="109">
        <v>0.105</v>
      </c>
      <c r="M153" s="109">
        <v>0.11575000000000001</v>
      </c>
      <c r="N153" s="109">
        <v>0.129</v>
      </c>
      <c r="O153" s="109">
        <v>0.13650000000000001</v>
      </c>
      <c r="P153" s="109">
        <v>0.13750000000000001</v>
      </c>
      <c r="Q153" s="109">
        <v>0.13875000000000001</v>
      </c>
      <c r="R153" s="109">
        <v>0.13850000000000001</v>
      </c>
      <c r="S153" s="109">
        <v>0.13850000000000001</v>
      </c>
      <c r="T153" s="109">
        <v>0.13850000000000001</v>
      </c>
      <c r="U153" s="109">
        <v>0.13850000000000001</v>
      </c>
      <c r="V153" s="109" t="s">
        <v>4</v>
      </c>
      <c r="W153" s="109" t="s">
        <v>4</v>
      </c>
      <c r="X153" s="109" t="s">
        <v>4</v>
      </c>
    </row>
    <row r="154" spans="9:27" x14ac:dyDescent="0.3">
      <c r="I154" s="7">
        <v>45547</v>
      </c>
      <c r="J154" s="109">
        <v>0.1045</v>
      </c>
      <c r="K154" s="109">
        <v>0.10625</v>
      </c>
      <c r="L154" s="109">
        <v>0.105</v>
      </c>
      <c r="M154" s="109">
        <v>0.11624999999999999</v>
      </c>
      <c r="N154" s="109">
        <v>0.1295</v>
      </c>
      <c r="O154" s="109">
        <v>0.13800000000000001</v>
      </c>
      <c r="P154" s="109">
        <v>0.13875000000000001</v>
      </c>
      <c r="Q154" s="109">
        <v>0.13900000000000001</v>
      </c>
      <c r="R154" s="109">
        <v>0.13875000000000001</v>
      </c>
      <c r="S154" s="109">
        <v>0.13875000000000001</v>
      </c>
      <c r="T154" s="109">
        <v>0.13875000000000001</v>
      </c>
      <c r="U154" s="109">
        <v>0.13875000000000001</v>
      </c>
      <c r="V154" s="20" t="s">
        <v>4</v>
      </c>
      <c r="W154" s="20" t="s">
        <v>4</v>
      </c>
      <c r="X154" s="20" t="s">
        <v>4</v>
      </c>
      <c r="Z154" s="20">
        <v>0.1138</v>
      </c>
    </row>
    <row r="155" spans="9:27" x14ac:dyDescent="0.3">
      <c r="I155" s="7">
        <v>45546</v>
      </c>
      <c r="J155" s="20">
        <v>0.10349999999999999</v>
      </c>
      <c r="K155" s="20">
        <v>0.10625</v>
      </c>
      <c r="L155" s="20">
        <v>0.10400000000000001</v>
      </c>
      <c r="M155" s="20">
        <v>0.11624999999999999</v>
      </c>
      <c r="N155" s="20">
        <v>0.13</v>
      </c>
      <c r="O155" s="20">
        <v>0.13425000000000001</v>
      </c>
      <c r="P155" s="20">
        <v>0.13750000000000001</v>
      </c>
      <c r="Q155" s="20">
        <v>0.13750000000000001</v>
      </c>
      <c r="R155" s="20">
        <v>0.13874999999999998</v>
      </c>
      <c r="S155" s="20">
        <v>0.13874999999999998</v>
      </c>
      <c r="T155" s="20">
        <v>0.13874999999999998</v>
      </c>
      <c r="U155" s="20">
        <v>0.13874999999999998</v>
      </c>
      <c r="V155" s="109" t="s">
        <v>4</v>
      </c>
      <c r="W155" s="109" t="s">
        <v>4</v>
      </c>
      <c r="X155" s="109" t="s">
        <v>4</v>
      </c>
      <c r="Z155" s="20">
        <v>0.1138</v>
      </c>
    </row>
    <row r="156" spans="9:27" x14ac:dyDescent="0.3">
      <c r="I156" s="7">
        <v>45545</v>
      </c>
      <c r="J156" s="109">
        <v>9.7500000000000003E-2</v>
      </c>
      <c r="K156" s="109">
        <v>9.9000000000000005E-2</v>
      </c>
      <c r="L156" s="109">
        <v>0.10100000000000001</v>
      </c>
      <c r="M156" s="109">
        <v>0.114</v>
      </c>
      <c r="N156" s="109">
        <v>0.127</v>
      </c>
      <c r="O156" s="109">
        <v>0.13100000000000001</v>
      </c>
      <c r="P156" s="109">
        <v>0.13425000000000001</v>
      </c>
      <c r="Q156" s="109">
        <v>0.13500000000000001</v>
      </c>
      <c r="R156" s="109">
        <v>0.13625000000000001</v>
      </c>
      <c r="S156" s="109">
        <v>0.13625000000000001</v>
      </c>
      <c r="T156" s="109">
        <v>0.13625000000000001</v>
      </c>
      <c r="U156" s="109">
        <v>0.13750000000000001</v>
      </c>
      <c r="V156" s="109" t="s">
        <v>4</v>
      </c>
      <c r="W156" s="109" t="s">
        <v>4</v>
      </c>
      <c r="X156" s="109" t="s">
        <v>4</v>
      </c>
      <c r="Z156" s="20">
        <v>0.1138</v>
      </c>
      <c r="AA156" s="3"/>
    </row>
    <row r="157" spans="9:27" x14ac:dyDescent="0.3">
      <c r="I157" s="7">
        <v>45544</v>
      </c>
      <c r="J157" s="109">
        <v>9.7500000000000003E-2</v>
      </c>
      <c r="K157" s="109">
        <v>9.9000000000000005E-2</v>
      </c>
      <c r="L157" s="109">
        <v>0.10100000000000001</v>
      </c>
      <c r="M157" s="109">
        <v>0.114</v>
      </c>
      <c r="N157" s="109">
        <v>0.126</v>
      </c>
      <c r="O157" s="109">
        <v>0.13100000000000001</v>
      </c>
      <c r="P157" s="109">
        <v>0.13300000000000001</v>
      </c>
      <c r="Q157" s="109">
        <v>0.13450000000000001</v>
      </c>
      <c r="R157" s="109">
        <v>0.13475000000000001</v>
      </c>
      <c r="S157" s="109">
        <v>0.13500000000000001</v>
      </c>
      <c r="T157" s="109">
        <v>0.13550000000000001</v>
      </c>
      <c r="U157" s="109">
        <v>0.13600000000000001</v>
      </c>
      <c r="V157" s="109" t="s">
        <v>4</v>
      </c>
      <c r="W157" s="109" t="s">
        <v>4</v>
      </c>
      <c r="X157" s="109" t="s">
        <v>4</v>
      </c>
      <c r="Z157" s="20">
        <v>0.1138</v>
      </c>
      <c r="AA157" s="20">
        <v>0.1138</v>
      </c>
    </row>
    <row r="158" spans="9:27" x14ac:dyDescent="0.3">
      <c r="I158" s="7">
        <v>45541</v>
      </c>
      <c r="J158" s="109">
        <v>9.7500000000000003E-2</v>
      </c>
      <c r="K158" s="109">
        <v>9.9000000000000005E-2</v>
      </c>
      <c r="L158" s="109">
        <v>0.10100000000000001</v>
      </c>
      <c r="M158" s="109">
        <v>0.11225</v>
      </c>
      <c r="N158" s="109">
        <v>0.12225</v>
      </c>
      <c r="O158" s="109">
        <v>0.13</v>
      </c>
      <c r="P158" s="109">
        <v>0.13200000000000001</v>
      </c>
      <c r="Q158" s="109">
        <v>0.13350000000000001</v>
      </c>
      <c r="R158" s="109">
        <v>0.13400000000000001</v>
      </c>
      <c r="S158" s="109">
        <v>0.13450000000000001</v>
      </c>
      <c r="T158" s="109">
        <v>0.13500000000000001</v>
      </c>
      <c r="U158" s="109">
        <v>0.13550000000000001</v>
      </c>
      <c r="V158" s="109" t="s">
        <v>4</v>
      </c>
      <c r="W158" s="109" t="s">
        <v>4</v>
      </c>
      <c r="X158" s="109" t="s">
        <v>4</v>
      </c>
      <c r="Z158" s="20">
        <v>0.1138</v>
      </c>
      <c r="AA158" s="20">
        <v>0.1138</v>
      </c>
    </row>
    <row r="159" spans="9:27" x14ac:dyDescent="0.3">
      <c r="I159" s="7">
        <v>45540</v>
      </c>
      <c r="J159" s="109">
        <v>9.7500000000000003E-2</v>
      </c>
      <c r="K159" s="109">
        <v>9.9000000000000005E-2</v>
      </c>
      <c r="L159" s="109">
        <v>0.10100000000000001</v>
      </c>
      <c r="M159" s="109">
        <v>0.11125</v>
      </c>
      <c r="N159" s="109">
        <v>0.12075</v>
      </c>
      <c r="O159" s="109">
        <v>0.1295</v>
      </c>
      <c r="P159" s="109">
        <v>0.13150000000000001</v>
      </c>
      <c r="Q159" s="109">
        <v>0.13200000000000001</v>
      </c>
      <c r="R159" s="109">
        <v>0.13300000000000001</v>
      </c>
      <c r="S159" s="109">
        <v>0.13375000000000001</v>
      </c>
      <c r="T159" s="109">
        <v>0.13450000000000001</v>
      </c>
      <c r="U159" s="109">
        <v>0.13500000000000001</v>
      </c>
      <c r="V159" s="109" t="s">
        <v>4</v>
      </c>
      <c r="W159" s="109" t="s">
        <v>4</v>
      </c>
      <c r="X159" s="109" t="s">
        <v>4</v>
      </c>
      <c r="Z159" s="20">
        <v>0.1138</v>
      </c>
      <c r="AA159" s="20">
        <v>0.1138</v>
      </c>
    </row>
    <row r="160" spans="9:27" x14ac:dyDescent="0.3">
      <c r="I160" s="7">
        <v>45539</v>
      </c>
      <c r="J160" s="109">
        <v>9.7500000000000003E-2</v>
      </c>
      <c r="K160" s="109">
        <v>9.9000000000000005E-2</v>
      </c>
      <c r="L160" s="109">
        <v>0.10100000000000001</v>
      </c>
      <c r="M160" s="109">
        <v>0.11125</v>
      </c>
      <c r="N160" s="109">
        <v>0.12075</v>
      </c>
      <c r="O160" s="109">
        <v>0.1295</v>
      </c>
      <c r="P160" s="109">
        <v>0.13150000000000001</v>
      </c>
      <c r="Q160" s="109">
        <v>0.13200000000000001</v>
      </c>
      <c r="R160" s="109">
        <v>0.13300000000000001</v>
      </c>
      <c r="S160" s="109">
        <v>0.13375000000000001</v>
      </c>
      <c r="T160" s="109">
        <v>0.13450000000000001</v>
      </c>
      <c r="U160" s="109">
        <v>0.13500000000000001</v>
      </c>
      <c r="V160" s="109" t="s">
        <v>4</v>
      </c>
      <c r="W160" s="109" t="s">
        <v>4</v>
      </c>
      <c r="X160" s="109" t="s">
        <v>4</v>
      </c>
      <c r="Z160" s="20">
        <v>0.1138</v>
      </c>
      <c r="AA160" s="20">
        <v>0.1138</v>
      </c>
    </row>
    <row r="161" spans="9:27" x14ac:dyDescent="0.3">
      <c r="I161" s="7">
        <v>45538</v>
      </c>
      <c r="J161" s="109">
        <v>9.5500000000000002E-2</v>
      </c>
      <c r="K161" s="109">
        <v>9.9000000000000005E-2</v>
      </c>
      <c r="L161" s="109">
        <v>0.10100000000000001</v>
      </c>
      <c r="M161" s="109">
        <v>0.1105</v>
      </c>
      <c r="N161" s="109">
        <v>0.1205</v>
      </c>
      <c r="O161" s="109">
        <v>0.1285</v>
      </c>
      <c r="P161" s="109">
        <v>0.1305</v>
      </c>
      <c r="Q161" s="109">
        <v>0.13150000000000001</v>
      </c>
      <c r="R161" s="109">
        <v>0.13275000000000001</v>
      </c>
      <c r="S161" s="109">
        <v>0.13375000000000001</v>
      </c>
      <c r="T161" s="109">
        <v>0.13450000000000001</v>
      </c>
      <c r="U161" s="109">
        <v>0.13500000000000001</v>
      </c>
      <c r="V161" s="109" t="s">
        <v>4</v>
      </c>
      <c r="W161" s="109" t="s">
        <v>4</v>
      </c>
      <c r="X161" s="109" t="s">
        <v>4</v>
      </c>
      <c r="Z161" s="20">
        <v>0.1138</v>
      </c>
      <c r="AA161" s="20">
        <v>0.1138</v>
      </c>
    </row>
    <row r="162" spans="9:27" x14ac:dyDescent="0.3">
      <c r="I162" s="7">
        <v>45537</v>
      </c>
      <c r="J162" s="109">
        <v>9.5500000000000002E-2</v>
      </c>
      <c r="K162" s="109">
        <v>9.9000000000000005E-2</v>
      </c>
      <c r="L162" s="109">
        <v>0.10100000000000001</v>
      </c>
      <c r="M162" s="109">
        <v>0.1105</v>
      </c>
      <c r="N162" s="109">
        <v>0.1205</v>
      </c>
      <c r="O162" s="109">
        <v>0.1295</v>
      </c>
      <c r="P162" s="109">
        <v>0.1305</v>
      </c>
      <c r="Q162" s="109">
        <v>0.13150000000000001</v>
      </c>
      <c r="R162" s="109">
        <v>0.13275000000000001</v>
      </c>
      <c r="S162" s="109">
        <v>0.13375000000000001</v>
      </c>
      <c r="T162" s="109">
        <v>0.13450000000000001</v>
      </c>
      <c r="U162" s="109">
        <v>0.13600000000000001</v>
      </c>
      <c r="V162" s="109" t="s">
        <v>4</v>
      </c>
      <c r="W162" s="109" t="s">
        <v>4</v>
      </c>
      <c r="X162" s="109" t="s">
        <v>4</v>
      </c>
      <c r="Z162" s="20">
        <v>0.1138</v>
      </c>
      <c r="AA162" s="20">
        <v>0.1138</v>
      </c>
    </row>
    <row r="163" spans="9:27" x14ac:dyDescent="0.3">
      <c r="I163" s="7">
        <v>45534</v>
      </c>
      <c r="J163" s="109">
        <v>9.5500000000000002E-2</v>
      </c>
      <c r="K163" s="109">
        <v>9.9000000000000005E-2</v>
      </c>
      <c r="L163" s="109">
        <v>0.10100000000000001</v>
      </c>
      <c r="M163" s="109">
        <v>0.1105</v>
      </c>
      <c r="N163" s="109">
        <v>0.1205</v>
      </c>
      <c r="O163" s="109">
        <v>0.128</v>
      </c>
      <c r="P163" s="109">
        <v>0.1305</v>
      </c>
      <c r="Q163" s="109">
        <v>0.13150000000000001</v>
      </c>
      <c r="R163" s="109">
        <v>0.13275000000000001</v>
      </c>
      <c r="S163" s="109">
        <v>0.13375000000000001</v>
      </c>
      <c r="T163" s="109">
        <v>0.13450000000000001</v>
      </c>
      <c r="U163" s="109">
        <v>0.13450000000000001</v>
      </c>
      <c r="V163" s="109" t="s">
        <v>4</v>
      </c>
      <c r="W163" s="109" t="s">
        <v>4</v>
      </c>
      <c r="X163" s="109" t="s">
        <v>4</v>
      </c>
      <c r="Z163" s="20">
        <v>0.1138</v>
      </c>
      <c r="AA163" s="20">
        <v>0.1138</v>
      </c>
    </row>
    <row r="164" spans="9:27" x14ac:dyDescent="0.3">
      <c r="I164" s="7">
        <v>45533</v>
      </c>
      <c r="J164" s="109">
        <v>9.5500000000000002E-2</v>
      </c>
      <c r="K164" s="109">
        <v>9.9000000000000005E-2</v>
      </c>
      <c r="L164" s="109">
        <v>0.10100000000000001</v>
      </c>
      <c r="M164" s="109">
        <v>0.1105</v>
      </c>
      <c r="N164" s="109">
        <v>0.11924999999999999</v>
      </c>
      <c r="O164" s="109">
        <v>0.1225</v>
      </c>
      <c r="P164" s="109">
        <v>0.129</v>
      </c>
      <c r="Q164" s="109">
        <v>0.13075000000000001</v>
      </c>
      <c r="R164" s="109">
        <v>0.13200000000000001</v>
      </c>
      <c r="S164" s="109">
        <v>0.13275000000000001</v>
      </c>
      <c r="T164" s="109">
        <v>0.13300000000000001</v>
      </c>
      <c r="U164" s="109">
        <v>0.13450000000000001</v>
      </c>
      <c r="V164" s="109" t="s">
        <v>4</v>
      </c>
      <c r="W164" s="109" t="s">
        <v>4</v>
      </c>
      <c r="X164" s="109" t="s">
        <v>4</v>
      </c>
      <c r="Z164" s="20">
        <v>0.1138</v>
      </c>
      <c r="AA164" s="20">
        <v>0.1138</v>
      </c>
    </row>
    <row r="165" spans="9:27" x14ac:dyDescent="0.3">
      <c r="I165" s="7">
        <v>45532</v>
      </c>
      <c r="J165" s="109">
        <v>9.5500000000000002E-2</v>
      </c>
      <c r="K165" s="109">
        <v>9.9000000000000005E-2</v>
      </c>
      <c r="L165" s="109">
        <v>0.10100000000000001</v>
      </c>
      <c r="M165" s="109">
        <v>0.10975</v>
      </c>
      <c r="N165" s="109">
        <v>0.11799999999999999</v>
      </c>
      <c r="O165" s="109">
        <v>0.126</v>
      </c>
      <c r="P165" s="109">
        <v>0.129</v>
      </c>
      <c r="Q165" s="109">
        <v>0.13075000000000001</v>
      </c>
      <c r="R165" s="109">
        <v>0.13200000000000001</v>
      </c>
      <c r="S165" s="109">
        <v>0.13275000000000001</v>
      </c>
      <c r="T165" s="109">
        <v>0.13300000000000001</v>
      </c>
      <c r="U165" s="109">
        <v>0.13450000000000001</v>
      </c>
      <c r="V165" s="109" t="s">
        <v>4</v>
      </c>
      <c r="W165" s="109" t="s">
        <v>4</v>
      </c>
      <c r="X165" s="109" t="s">
        <v>4</v>
      </c>
      <c r="Z165" s="20">
        <v>0.1138</v>
      </c>
      <c r="AA165" s="20">
        <v>0.1138</v>
      </c>
    </row>
    <row r="166" spans="9:27" x14ac:dyDescent="0.3">
      <c r="I166" s="7">
        <v>45531</v>
      </c>
      <c r="J166" s="109">
        <v>9.5000000000000001E-2</v>
      </c>
      <c r="K166" s="109">
        <v>9.8000000000000004E-2</v>
      </c>
      <c r="L166" s="109">
        <v>0.10150000000000001</v>
      </c>
      <c r="M166" s="109">
        <v>0.10975</v>
      </c>
      <c r="N166" s="109">
        <v>0.11799999999999999</v>
      </c>
      <c r="O166" s="109">
        <v>0.12475</v>
      </c>
      <c r="P166" s="109">
        <v>0.12725</v>
      </c>
      <c r="Q166" s="109">
        <v>0.12875</v>
      </c>
      <c r="R166" s="109">
        <v>0.13075000000000001</v>
      </c>
      <c r="S166" s="109">
        <v>0.13200000000000001</v>
      </c>
      <c r="T166" s="109">
        <v>0.13300000000000001</v>
      </c>
      <c r="U166" s="109">
        <v>0.13450000000000001</v>
      </c>
      <c r="V166" s="109" t="s">
        <v>4</v>
      </c>
      <c r="W166" s="109" t="s">
        <v>4</v>
      </c>
      <c r="X166" s="109" t="s">
        <v>4</v>
      </c>
      <c r="Z166" s="20">
        <v>0.1138</v>
      </c>
      <c r="AA166" s="20">
        <v>0.1138</v>
      </c>
    </row>
    <row r="167" spans="9:27" x14ac:dyDescent="0.3">
      <c r="I167" s="7">
        <v>45530</v>
      </c>
      <c r="J167" s="109">
        <v>9.5000000000000001E-2</v>
      </c>
      <c r="K167" s="109">
        <v>9.8000000000000004E-2</v>
      </c>
      <c r="L167" s="109">
        <v>0.10150000000000001</v>
      </c>
      <c r="M167" s="109">
        <v>0.10975</v>
      </c>
      <c r="N167" s="109">
        <v>0.11799999999999999</v>
      </c>
      <c r="O167" s="109">
        <v>0.12475</v>
      </c>
      <c r="P167" s="109">
        <v>0.12725</v>
      </c>
      <c r="Q167" s="109">
        <v>0.12875</v>
      </c>
      <c r="R167" s="109">
        <v>0.13075000000000001</v>
      </c>
      <c r="S167" s="109">
        <v>0.13200000000000001</v>
      </c>
      <c r="T167" s="109">
        <v>0.13300000000000001</v>
      </c>
      <c r="U167" s="109">
        <v>0.13450000000000001</v>
      </c>
      <c r="V167" s="109" t="s">
        <v>4</v>
      </c>
      <c r="W167" s="109" t="s">
        <v>4</v>
      </c>
      <c r="X167" s="109" t="s">
        <v>4</v>
      </c>
      <c r="Z167" s="20">
        <v>0.113</v>
      </c>
      <c r="AA167" s="20">
        <v>0.1138</v>
      </c>
    </row>
    <row r="168" spans="9:27" x14ac:dyDescent="0.3">
      <c r="I168" s="7">
        <v>45527</v>
      </c>
      <c r="J168" s="109">
        <v>9.5000000000000001E-2</v>
      </c>
      <c r="K168" s="109">
        <v>9.8000000000000004E-2</v>
      </c>
      <c r="L168" s="109">
        <v>0.10150000000000001</v>
      </c>
      <c r="M168" s="109">
        <v>0.10975</v>
      </c>
      <c r="N168" s="109">
        <v>0.11799999999999999</v>
      </c>
      <c r="O168" s="109">
        <v>0.12475</v>
      </c>
      <c r="P168" s="109">
        <v>0.12725</v>
      </c>
      <c r="Q168" s="109">
        <v>0.12875</v>
      </c>
      <c r="R168" s="109">
        <v>0.13075000000000001</v>
      </c>
      <c r="S168" s="109">
        <v>0.13200000000000001</v>
      </c>
      <c r="T168" s="109">
        <v>0.13300000000000001</v>
      </c>
      <c r="U168" s="109">
        <v>0.13450000000000001</v>
      </c>
      <c r="V168" s="109" t="s">
        <v>4</v>
      </c>
      <c r="W168" s="109" t="s">
        <v>4</v>
      </c>
      <c r="X168" s="109" t="s">
        <v>4</v>
      </c>
      <c r="Z168" s="20">
        <v>0.113</v>
      </c>
      <c r="AA168" s="20">
        <v>0.1138</v>
      </c>
    </row>
    <row r="169" spans="9:27" x14ac:dyDescent="0.3">
      <c r="I169" s="7">
        <v>45526</v>
      </c>
      <c r="J169" s="109">
        <v>9.5000000000000001E-2</v>
      </c>
      <c r="K169" s="109">
        <v>9.8000000000000004E-2</v>
      </c>
      <c r="L169" s="109">
        <v>0.10150000000000001</v>
      </c>
      <c r="M169" s="109">
        <v>0.11</v>
      </c>
      <c r="N169" s="109">
        <v>0.11899999999999999</v>
      </c>
      <c r="O169" s="109">
        <v>0.1255</v>
      </c>
      <c r="P169" s="109">
        <v>0.1285</v>
      </c>
      <c r="Q169" s="109">
        <v>0.1295</v>
      </c>
      <c r="R169" s="109">
        <v>0.13100000000000001</v>
      </c>
      <c r="S169" s="109">
        <v>0.13200000000000001</v>
      </c>
      <c r="T169" s="109">
        <v>0.13300000000000001</v>
      </c>
      <c r="U169" s="109">
        <v>0.13450000000000001</v>
      </c>
      <c r="V169" s="109" t="s">
        <v>4</v>
      </c>
      <c r="W169" s="109" t="s">
        <v>4</v>
      </c>
      <c r="X169" s="109" t="s">
        <v>4</v>
      </c>
      <c r="Z169" s="20">
        <v>0.113</v>
      </c>
      <c r="AA169" s="20">
        <v>0.113</v>
      </c>
    </row>
    <row r="170" spans="9:27" x14ac:dyDescent="0.3">
      <c r="I170" s="7">
        <v>45525</v>
      </c>
      <c r="J170" s="109">
        <v>9.5000000000000001E-2</v>
      </c>
      <c r="K170" s="109">
        <v>9.8000000000000004E-2</v>
      </c>
      <c r="L170" s="109">
        <v>0.10150000000000001</v>
      </c>
      <c r="M170" s="109">
        <v>0.11</v>
      </c>
      <c r="N170" s="109">
        <v>0.11899999999999999</v>
      </c>
      <c r="O170" s="109">
        <v>0.1255</v>
      </c>
      <c r="P170" s="109">
        <v>0.1285</v>
      </c>
      <c r="Q170" s="109">
        <v>0.1295</v>
      </c>
      <c r="R170" s="109">
        <v>0.13100000000000001</v>
      </c>
      <c r="S170" s="109">
        <v>0.13200000000000001</v>
      </c>
      <c r="T170" s="109">
        <v>0.13300000000000001</v>
      </c>
      <c r="U170" s="109">
        <v>0.13450000000000001</v>
      </c>
      <c r="V170" s="109" t="s">
        <v>4</v>
      </c>
      <c r="W170" s="109" t="s">
        <v>4</v>
      </c>
      <c r="X170" s="109" t="s">
        <v>4</v>
      </c>
      <c r="Z170" s="20">
        <v>0.113</v>
      </c>
      <c r="AA170" s="20">
        <v>0.113</v>
      </c>
    </row>
    <row r="171" spans="9:27" x14ac:dyDescent="0.3">
      <c r="I171" s="7">
        <v>45524</v>
      </c>
      <c r="J171" s="109">
        <v>9.4E-2</v>
      </c>
      <c r="K171" s="109">
        <v>9.7500000000000003E-2</v>
      </c>
      <c r="L171" s="109">
        <v>0.10100000000000001</v>
      </c>
      <c r="M171" s="109">
        <v>0.1095</v>
      </c>
      <c r="N171" s="109">
        <v>0.12075</v>
      </c>
      <c r="O171" s="109">
        <v>0.127</v>
      </c>
      <c r="P171" s="109">
        <v>0.1295</v>
      </c>
      <c r="Q171" s="109">
        <v>0.1305</v>
      </c>
      <c r="R171" s="109">
        <v>0.13150000000000001</v>
      </c>
      <c r="S171" s="109">
        <v>0.13250000000000001</v>
      </c>
      <c r="T171" s="109">
        <v>0.13400000000000001</v>
      </c>
      <c r="U171" s="109">
        <v>0.13525000000000001</v>
      </c>
      <c r="V171" s="109" t="s">
        <v>4</v>
      </c>
      <c r="W171" s="109" t="s">
        <v>4</v>
      </c>
      <c r="X171" s="109" t="s">
        <v>4</v>
      </c>
      <c r="Z171" s="20">
        <v>0.113</v>
      </c>
      <c r="AA171" s="20">
        <v>0.113</v>
      </c>
    </row>
    <row r="172" spans="9:27" x14ac:dyDescent="0.3">
      <c r="I172" s="7">
        <v>45520</v>
      </c>
      <c r="J172" s="109">
        <v>9.4E-2</v>
      </c>
      <c r="K172" s="109">
        <v>9.7500000000000003E-2</v>
      </c>
      <c r="L172" s="109">
        <v>0.10100000000000001</v>
      </c>
      <c r="M172" s="109">
        <v>0.1095</v>
      </c>
      <c r="N172" s="109">
        <v>0.12125</v>
      </c>
      <c r="O172" s="109">
        <v>0.128</v>
      </c>
      <c r="P172" s="109">
        <v>0.13025</v>
      </c>
      <c r="Q172" s="109">
        <v>0.13075000000000001</v>
      </c>
      <c r="R172" s="109">
        <v>0.13150000000000001</v>
      </c>
      <c r="S172" s="109">
        <v>0.13250000000000001</v>
      </c>
      <c r="T172" s="109">
        <v>0.13400000000000001</v>
      </c>
      <c r="U172" s="109">
        <v>0.13525000000000001</v>
      </c>
      <c r="V172" s="109" t="s">
        <v>4</v>
      </c>
      <c r="W172" s="109" t="s">
        <v>4</v>
      </c>
      <c r="X172" s="109" t="s">
        <v>4</v>
      </c>
      <c r="Z172" s="20">
        <v>0.113</v>
      </c>
      <c r="AA172" s="20">
        <v>0.113</v>
      </c>
    </row>
    <row r="173" spans="9:27" x14ac:dyDescent="0.3">
      <c r="I173" s="7">
        <v>45519</v>
      </c>
      <c r="J173" s="109">
        <v>9.4E-2</v>
      </c>
      <c r="K173" s="109">
        <v>9.7500000000000003E-2</v>
      </c>
      <c r="L173" s="109">
        <v>0.10100000000000001</v>
      </c>
      <c r="M173" s="109">
        <v>0.11</v>
      </c>
      <c r="N173" s="109">
        <v>0.12125</v>
      </c>
      <c r="O173" s="109">
        <v>0.128</v>
      </c>
      <c r="P173" s="109">
        <v>0.1305</v>
      </c>
      <c r="Q173" s="109">
        <v>0.13200000000000001</v>
      </c>
      <c r="R173" s="109">
        <v>0.13250000000000001</v>
      </c>
      <c r="S173" s="109">
        <v>0.13325000000000001</v>
      </c>
      <c r="T173" s="109">
        <v>0.13400000000000001</v>
      </c>
      <c r="U173" s="109">
        <v>0.13525000000000001</v>
      </c>
      <c r="V173" s="109" t="s">
        <v>4</v>
      </c>
      <c r="W173" s="109" t="s">
        <v>4</v>
      </c>
      <c r="X173" s="109" t="s">
        <v>4</v>
      </c>
      <c r="Z173" s="20">
        <v>0.113</v>
      </c>
      <c r="AA173" s="20">
        <v>0.113</v>
      </c>
    </row>
    <row r="174" spans="9:27" x14ac:dyDescent="0.3">
      <c r="I174" s="7">
        <v>45518</v>
      </c>
      <c r="J174" s="109">
        <v>9.4E-2</v>
      </c>
      <c r="K174" s="109">
        <v>9.7500000000000003E-2</v>
      </c>
      <c r="L174" s="109">
        <v>0.10100000000000001</v>
      </c>
      <c r="M174" s="109">
        <v>0.11</v>
      </c>
      <c r="N174" s="109">
        <v>0.12125</v>
      </c>
      <c r="O174" s="109">
        <v>0.12875</v>
      </c>
      <c r="P174" s="109">
        <v>0.1305</v>
      </c>
      <c r="Q174" s="109">
        <v>0.13200000000000001</v>
      </c>
      <c r="R174" s="109">
        <v>0.13275000000000001</v>
      </c>
      <c r="S174" s="109">
        <v>0.13350000000000001</v>
      </c>
      <c r="T174" s="109">
        <v>0.13400000000000001</v>
      </c>
      <c r="U174" s="109">
        <v>0.13525000000000001</v>
      </c>
      <c r="V174" s="109" t="s">
        <v>4</v>
      </c>
      <c r="W174" s="109" t="s">
        <v>4</v>
      </c>
      <c r="X174" s="109" t="s">
        <v>4</v>
      </c>
      <c r="Z174" s="20">
        <v>0.113</v>
      </c>
      <c r="AA174" s="20">
        <v>0.113</v>
      </c>
    </row>
    <row r="175" spans="9:27" x14ac:dyDescent="0.3">
      <c r="I175" s="7">
        <v>45517</v>
      </c>
      <c r="J175" s="109">
        <v>9.1999999999999998E-2</v>
      </c>
      <c r="K175" s="109">
        <v>9.5000000000000001E-2</v>
      </c>
      <c r="L175" s="109">
        <v>0.10025000000000001</v>
      </c>
      <c r="M175" s="109">
        <v>0.10875</v>
      </c>
      <c r="N175" s="109">
        <v>0.12125</v>
      </c>
      <c r="O175" s="109">
        <v>0.12875</v>
      </c>
      <c r="P175" s="109">
        <v>0.1305</v>
      </c>
      <c r="Q175" s="109">
        <v>0.13150000000000001</v>
      </c>
      <c r="R175" s="109">
        <v>0.13225000000000001</v>
      </c>
      <c r="S175" s="109">
        <v>0.13375000000000001</v>
      </c>
      <c r="T175" s="109">
        <v>0.13450000000000001</v>
      </c>
      <c r="U175" s="109">
        <v>0.13500000000000001</v>
      </c>
      <c r="V175" s="109" t="s">
        <v>4</v>
      </c>
      <c r="W175" s="109" t="s">
        <v>4</v>
      </c>
      <c r="X175" s="109" t="s">
        <v>4</v>
      </c>
      <c r="Z175" s="20">
        <v>0.113</v>
      </c>
      <c r="AA175" s="20">
        <v>0.113</v>
      </c>
    </row>
    <row r="176" spans="9:27" x14ac:dyDescent="0.3">
      <c r="I176" s="7">
        <v>45516</v>
      </c>
      <c r="J176" s="109">
        <v>9.1999999999999998E-2</v>
      </c>
      <c r="K176" s="109">
        <v>9.5000000000000001E-2</v>
      </c>
      <c r="L176" s="109">
        <v>0.10025000000000001</v>
      </c>
      <c r="M176" s="109">
        <v>0.107</v>
      </c>
      <c r="N176" s="109">
        <v>0.11749999999999999</v>
      </c>
      <c r="O176" s="109">
        <v>0.1245</v>
      </c>
      <c r="P176" s="109">
        <v>0.1265</v>
      </c>
      <c r="Q176" s="109">
        <v>0.129</v>
      </c>
      <c r="R176" s="109">
        <v>0.13</v>
      </c>
      <c r="S176" s="109">
        <v>0.13</v>
      </c>
      <c r="T176" s="109">
        <v>0.13</v>
      </c>
      <c r="U176" s="109">
        <v>0.1305</v>
      </c>
      <c r="V176" s="109" t="s">
        <v>4</v>
      </c>
      <c r="W176" s="109" t="s">
        <v>4</v>
      </c>
      <c r="X176" s="109" t="s">
        <v>4</v>
      </c>
      <c r="Z176" s="20">
        <v>0.113</v>
      </c>
      <c r="AA176" s="20">
        <v>0.113</v>
      </c>
    </row>
    <row r="177" spans="9:27" x14ac:dyDescent="0.3">
      <c r="I177" s="7">
        <v>45513</v>
      </c>
      <c r="J177" s="109">
        <v>9.1999999999999998E-2</v>
      </c>
      <c r="K177" s="109">
        <v>9.5000000000000001E-2</v>
      </c>
      <c r="L177" s="109">
        <v>0.10025000000000001</v>
      </c>
      <c r="M177" s="109">
        <v>0.107</v>
      </c>
      <c r="N177" s="109">
        <v>0.11749999999999999</v>
      </c>
      <c r="O177" s="109">
        <v>0.1245</v>
      </c>
      <c r="P177" s="109">
        <v>0.1265</v>
      </c>
      <c r="Q177" s="109">
        <v>0.129</v>
      </c>
      <c r="R177" s="109">
        <v>0.13</v>
      </c>
      <c r="S177" s="109">
        <v>0.13</v>
      </c>
      <c r="T177" s="109">
        <v>0.13</v>
      </c>
      <c r="U177" s="109">
        <v>0.1305</v>
      </c>
      <c r="V177" s="109" t="s">
        <v>4</v>
      </c>
      <c r="W177" s="109" t="s">
        <v>4</v>
      </c>
      <c r="X177" s="109" t="s">
        <v>4</v>
      </c>
      <c r="Z177" s="20">
        <v>0.113</v>
      </c>
      <c r="AA177" s="20">
        <v>0.113</v>
      </c>
    </row>
    <row r="178" spans="9:27" x14ac:dyDescent="0.3">
      <c r="I178" s="7">
        <v>45512</v>
      </c>
      <c r="J178" s="109">
        <v>9.1999999999999998E-2</v>
      </c>
      <c r="K178" s="109">
        <v>9.5000000000000001E-2</v>
      </c>
      <c r="L178" s="109">
        <v>0.10025000000000001</v>
      </c>
      <c r="M178" s="109">
        <v>0.107</v>
      </c>
      <c r="N178" s="109">
        <v>0.11749999999999999</v>
      </c>
      <c r="O178" s="109">
        <v>0.1245</v>
      </c>
      <c r="P178" s="109">
        <v>0.12575</v>
      </c>
      <c r="Q178" s="109">
        <v>0.129</v>
      </c>
      <c r="R178" s="109">
        <v>0.12925</v>
      </c>
      <c r="S178" s="109">
        <v>0.12925</v>
      </c>
      <c r="T178" s="109">
        <v>0.12925</v>
      </c>
      <c r="U178" s="109">
        <v>0.12925</v>
      </c>
      <c r="V178" s="109" t="s">
        <v>4</v>
      </c>
      <c r="W178" s="109" t="s">
        <v>4</v>
      </c>
      <c r="X178" s="109" t="s">
        <v>4</v>
      </c>
      <c r="Z178" s="20">
        <v>0.114</v>
      </c>
      <c r="AA178" s="20">
        <v>0.113</v>
      </c>
    </row>
    <row r="179" spans="9:27" x14ac:dyDescent="0.3">
      <c r="I179" s="7">
        <v>45511</v>
      </c>
      <c r="J179" s="109">
        <v>9.1999999999999998E-2</v>
      </c>
      <c r="K179" s="109">
        <v>9.5000000000000001E-2</v>
      </c>
      <c r="L179" s="109">
        <v>0.10025000000000001</v>
      </c>
      <c r="M179" s="109">
        <v>0.105</v>
      </c>
      <c r="N179" s="109">
        <v>0.11550000000000001</v>
      </c>
      <c r="O179" s="109">
        <v>0.1245</v>
      </c>
      <c r="P179" s="109">
        <v>0.12575</v>
      </c>
      <c r="Q179" s="109">
        <v>0.129</v>
      </c>
      <c r="R179" s="109">
        <v>0.12925</v>
      </c>
      <c r="S179" s="109">
        <v>0.12925</v>
      </c>
      <c r="T179" s="109">
        <v>0.12925</v>
      </c>
      <c r="U179" s="109">
        <v>0.12925</v>
      </c>
      <c r="V179" s="109" t="s">
        <v>4</v>
      </c>
      <c r="W179" s="109" t="s">
        <v>4</v>
      </c>
      <c r="X179" s="109" t="s">
        <v>4</v>
      </c>
      <c r="Z179" s="20">
        <v>0.114</v>
      </c>
      <c r="AA179" s="20">
        <v>0.113</v>
      </c>
    </row>
    <row r="180" spans="9:27" x14ac:dyDescent="0.3">
      <c r="I180" s="7">
        <v>45510</v>
      </c>
      <c r="J180" s="109" t="s">
        <v>263</v>
      </c>
      <c r="K180" s="109">
        <v>9.2999999999999999E-2</v>
      </c>
      <c r="L180" s="109">
        <v>9.8000000000000004E-2</v>
      </c>
      <c r="M180" s="109">
        <v>0.105</v>
      </c>
      <c r="N180" s="109">
        <v>0.11550000000000001</v>
      </c>
      <c r="O180" s="109">
        <v>0.1245</v>
      </c>
      <c r="P180" s="109">
        <v>0.12525</v>
      </c>
      <c r="Q180" s="109">
        <v>0.128</v>
      </c>
      <c r="R180" s="109">
        <v>0.128</v>
      </c>
      <c r="S180" s="109">
        <v>0.1285</v>
      </c>
      <c r="T180" s="109">
        <v>0.1285</v>
      </c>
      <c r="U180" s="109">
        <v>0.129</v>
      </c>
      <c r="V180" s="109" t="s">
        <v>4</v>
      </c>
      <c r="W180" s="109" t="s">
        <v>4</v>
      </c>
      <c r="X180" s="109" t="s">
        <v>4</v>
      </c>
      <c r="Z180" s="20">
        <v>0.114</v>
      </c>
      <c r="AA180" s="20">
        <v>0.114</v>
      </c>
    </row>
    <row r="181" spans="9:27" x14ac:dyDescent="0.3">
      <c r="I181" s="7">
        <v>45509</v>
      </c>
      <c r="J181" s="109">
        <v>9.0999999999999998E-2</v>
      </c>
      <c r="K181" s="109">
        <v>9.2999999999999999E-2</v>
      </c>
      <c r="L181" s="109">
        <v>9.8000000000000004E-2</v>
      </c>
      <c r="M181" s="109">
        <v>0.105</v>
      </c>
      <c r="N181" s="109">
        <v>0.11550000000000001</v>
      </c>
      <c r="O181" s="109">
        <v>0.1235</v>
      </c>
      <c r="P181" s="109">
        <v>0.1245</v>
      </c>
      <c r="Q181" s="109">
        <v>0.1275</v>
      </c>
      <c r="R181" s="109">
        <v>0.128</v>
      </c>
      <c r="S181" s="109">
        <v>0.1285</v>
      </c>
      <c r="T181" s="109">
        <v>0.12825</v>
      </c>
      <c r="U181" s="109">
        <v>0.12875</v>
      </c>
      <c r="V181" s="109" t="s">
        <v>4</v>
      </c>
      <c r="W181" s="109" t="s">
        <v>4</v>
      </c>
      <c r="X181" s="109" t="s">
        <v>4</v>
      </c>
      <c r="Z181" s="20">
        <v>0.114</v>
      </c>
      <c r="AA181" s="20">
        <v>0.114</v>
      </c>
    </row>
    <row r="182" spans="9:27" x14ac:dyDescent="0.3">
      <c r="I182" s="7">
        <v>45506</v>
      </c>
      <c r="J182" s="109">
        <v>9.0999999999999998E-2</v>
      </c>
      <c r="K182" s="109">
        <v>9.2999999999999999E-2</v>
      </c>
      <c r="L182" s="109">
        <v>9.8000000000000004E-2</v>
      </c>
      <c r="M182" s="109">
        <v>0.105</v>
      </c>
      <c r="N182" s="109">
        <v>0.11550000000000001</v>
      </c>
      <c r="O182" s="109">
        <v>0.1215</v>
      </c>
      <c r="P182" s="109">
        <v>0.123</v>
      </c>
      <c r="Q182" s="109">
        <v>0.127</v>
      </c>
      <c r="R182" s="109">
        <v>0.127</v>
      </c>
      <c r="S182" s="109">
        <v>0.12725</v>
      </c>
      <c r="T182" s="109">
        <v>0.12825</v>
      </c>
      <c r="U182" s="109">
        <v>0.12875</v>
      </c>
      <c r="V182" s="109" t="s">
        <v>4</v>
      </c>
      <c r="W182" s="109" t="s">
        <v>4</v>
      </c>
      <c r="X182" s="109" t="s">
        <v>4</v>
      </c>
      <c r="Z182" s="20">
        <v>0.114</v>
      </c>
      <c r="AA182" s="20">
        <v>0.114</v>
      </c>
    </row>
    <row r="183" spans="9:27" x14ac:dyDescent="0.3">
      <c r="I183" s="7">
        <v>45505</v>
      </c>
      <c r="J183" s="109">
        <v>9.0999999999999998E-2</v>
      </c>
      <c r="K183" s="109">
        <v>9.2999999999999999E-2</v>
      </c>
      <c r="L183" s="109">
        <v>9.8000000000000004E-2</v>
      </c>
      <c r="M183" s="109">
        <v>0.105</v>
      </c>
      <c r="N183" s="109">
        <v>0.11550000000000001</v>
      </c>
      <c r="O183" s="109">
        <v>0.1215</v>
      </c>
      <c r="P183" s="109">
        <v>0.123</v>
      </c>
      <c r="Q183" s="109">
        <v>0.127</v>
      </c>
      <c r="R183" s="109">
        <v>0.127</v>
      </c>
      <c r="S183" s="109">
        <v>0.12725</v>
      </c>
      <c r="T183" s="109">
        <v>0.12825</v>
      </c>
      <c r="U183" s="109">
        <v>0.12875</v>
      </c>
      <c r="V183" s="109" t="s">
        <v>4</v>
      </c>
      <c r="W183" s="109" t="s">
        <v>4</v>
      </c>
      <c r="X183" s="109" t="s">
        <v>4</v>
      </c>
      <c r="Z183" s="20">
        <v>0.114</v>
      </c>
      <c r="AA183" s="20">
        <v>0.114</v>
      </c>
    </row>
    <row r="184" spans="9:27" x14ac:dyDescent="0.3">
      <c r="I184" s="7">
        <v>45504</v>
      </c>
      <c r="J184" s="109">
        <v>9.0999999999999998E-2</v>
      </c>
      <c r="K184" s="109">
        <v>9.2999999999999999E-2</v>
      </c>
      <c r="L184" s="109">
        <v>9.8000000000000004E-2</v>
      </c>
      <c r="M184" s="109">
        <v>0.104</v>
      </c>
      <c r="N184" s="109">
        <v>0.11600000000000001</v>
      </c>
      <c r="O184" s="109">
        <v>0.1215</v>
      </c>
      <c r="P184" s="109">
        <v>0.123</v>
      </c>
      <c r="Q184" s="109">
        <v>0.127</v>
      </c>
      <c r="R184" s="109">
        <v>0.127</v>
      </c>
      <c r="S184" s="109">
        <v>0.12725</v>
      </c>
      <c r="T184" s="109">
        <v>0.12825</v>
      </c>
      <c r="U184" s="109">
        <v>0.12875</v>
      </c>
      <c r="V184" s="109" t="s">
        <v>4</v>
      </c>
      <c r="W184" s="109" t="s">
        <v>4</v>
      </c>
      <c r="X184" s="109" t="s">
        <v>4</v>
      </c>
      <c r="Z184" s="20">
        <v>0.114</v>
      </c>
      <c r="AA184" s="20">
        <v>0.114</v>
      </c>
    </row>
    <row r="185" spans="9:27" x14ac:dyDescent="0.3">
      <c r="I185" s="7">
        <v>45503</v>
      </c>
      <c r="J185" s="109">
        <v>9.0999999999999998E-2</v>
      </c>
      <c r="K185" s="109">
        <v>9.2999999999999999E-2</v>
      </c>
      <c r="L185" s="109">
        <v>9.8000000000000004E-2</v>
      </c>
      <c r="M185" s="109">
        <v>0.10200000000000001</v>
      </c>
      <c r="N185" s="109">
        <v>0.11550000000000001</v>
      </c>
      <c r="O185" s="109">
        <v>0.1215</v>
      </c>
      <c r="P185" s="109">
        <v>0.123</v>
      </c>
      <c r="Q185" s="109">
        <v>0.12425</v>
      </c>
      <c r="R185" s="109">
        <v>0.12625</v>
      </c>
      <c r="S185" s="109">
        <v>0.12725</v>
      </c>
      <c r="T185" s="109">
        <v>0.12825</v>
      </c>
      <c r="U185" s="109">
        <v>0.12875</v>
      </c>
      <c r="V185" s="109" t="s">
        <v>4</v>
      </c>
      <c r="W185" s="109" t="s">
        <v>4</v>
      </c>
      <c r="X185" s="109" t="s">
        <v>4</v>
      </c>
      <c r="Z185" s="20">
        <v>0.114</v>
      </c>
      <c r="AA185" s="20">
        <v>0.114</v>
      </c>
    </row>
    <row r="186" spans="9:27" x14ac:dyDescent="0.3">
      <c r="I186" s="7">
        <v>45502</v>
      </c>
      <c r="J186" s="109">
        <v>9.0999999999999998E-2</v>
      </c>
      <c r="K186" s="109">
        <v>9.2999999999999999E-2</v>
      </c>
      <c r="L186" s="109">
        <v>9.8000000000000004E-2</v>
      </c>
      <c r="M186" s="109">
        <v>0.10200000000000001</v>
      </c>
      <c r="N186" s="109">
        <v>0.1145</v>
      </c>
      <c r="O186" s="109">
        <v>0.11975</v>
      </c>
      <c r="P186" s="109">
        <v>0.12175</v>
      </c>
      <c r="Q186" s="109">
        <v>0.123</v>
      </c>
      <c r="R186" s="109">
        <v>0.12475</v>
      </c>
      <c r="S186" s="109">
        <v>0.12575</v>
      </c>
      <c r="T186" s="109">
        <v>0.12625</v>
      </c>
      <c r="U186" s="109">
        <v>0.12575</v>
      </c>
      <c r="V186" s="109" t="s">
        <v>4</v>
      </c>
      <c r="W186" s="109" t="s">
        <v>4</v>
      </c>
      <c r="X186" s="109" t="s">
        <v>4</v>
      </c>
      <c r="Z186" s="20">
        <v>0.1168</v>
      </c>
      <c r="AA186" s="20">
        <v>0.114</v>
      </c>
    </row>
    <row r="187" spans="9:27" x14ac:dyDescent="0.3">
      <c r="I187" s="7">
        <v>45499</v>
      </c>
      <c r="J187" s="109">
        <v>9.0999999999999998E-2</v>
      </c>
      <c r="K187" s="109">
        <v>9.2999999999999999E-2</v>
      </c>
      <c r="L187" s="109">
        <v>9.8000000000000004E-2</v>
      </c>
      <c r="M187" s="109">
        <v>0.10200000000000001</v>
      </c>
      <c r="N187" s="109">
        <v>0.1145</v>
      </c>
      <c r="O187" s="109">
        <v>0.11975</v>
      </c>
      <c r="P187" s="109">
        <v>0.12175</v>
      </c>
      <c r="Q187" s="109">
        <v>0.123</v>
      </c>
      <c r="R187" s="109">
        <v>0.12475</v>
      </c>
      <c r="S187" s="109">
        <v>0.12575</v>
      </c>
      <c r="T187" s="109">
        <v>0.12625</v>
      </c>
      <c r="U187" s="109">
        <v>0.12575</v>
      </c>
      <c r="V187" s="109" t="s">
        <v>4</v>
      </c>
      <c r="W187" s="109" t="s">
        <v>4</v>
      </c>
      <c r="X187" s="109" t="s">
        <v>4</v>
      </c>
      <c r="Z187" s="20">
        <v>0.1168</v>
      </c>
      <c r="AA187" s="20">
        <v>0.114</v>
      </c>
    </row>
    <row r="188" spans="9:27" x14ac:dyDescent="0.3">
      <c r="I188" s="7">
        <v>45498</v>
      </c>
      <c r="J188" s="109">
        <v>9.0999999999999998E-2</v>
      </c>
      <c r="K188" s="109">
        <v>9.2999999999999999E-2</v>
      </c>
      <c r="L188" s="109">
        <v>9.8000000000000004E-2</v>
      </c>
      <c r="M188" s="109">
        <v>0.10200000000000001</v>
      </c>
      <c r="N188" s="109">
        <v>0.1145</v>
      </c>
      <c r="O188" s="109">
        <v>0.11799999999999999</v>
      </c>
      <c r="P188" s="109">
        <v>0.1205</v>
      </c>
      <c r="Q188" s="109">
        <v>0.1215</v>
      </c>
      <c r="R188" s="109">
        <v>0.124</v>
      </c>
      <c r="S188" s="109">
        <v>0.125</v>
      </c>
      <c r="T188" s="109">
        <v>0.12575</v>
      </c>
      <c r="U188" s="109">
        <v>0.12575</v>
      </c>
      <c r="V188" s="109" t="s">
        <v>4</v>
      </c>
      <c r="W188" s="109" t="s">
        <v>4</v>
      </c>
      <c r="X188" s="109" t="s">
        <v>4</v>
      </c>
      <c r="Z188" s="20">
        <v>0.11700000000000001</v>
      </c>
      <c r="AA188" s="20">
        <v>0.11749999999999999</v>
      </c>
    </row>
    <row r="189" spans="9:27" x14ac:dyDescent="0.3">
      <c r="I189" s="7">
        <v>45497</v>
      </c>
      <c r="J189" s="109">
        <v>9.0999999999999998E-2</v>
      </c>
      <c r="K189" s="109">
        <v>9.2999999999999999E-2</v>
      </c>
      <c r="L189" s="109">
        <v>9.8000000000000004E-2</v>
      </c>
      <c r="M189" s="109">
        <v>0.10200000000000001</v>
      </c>
      <c r="N189" s="109">
        <v>0.1145</v>
      </c>
      <c r="O189" s="109">
        <v>0.11799999999999999</v>
      </c>
      <c r="P189" s="109">
        <v>0.1205</v>
      </c>
      <c r="Q189" s="109">
        <v>0.1215</v>
      </c>
      <c r="R189" s="109">
        <v>0.124</v>
      </c>
      <c r="S189" s="109">
        <v>0.125</v>
      </c>
      <c r="T189" s="109">
        <v>0.12575</v>
      </c>
      <c r="U189" s="109">
        <v>0.12575</v>
      </c>
      <c r="V189" s="109" t="s">
        <v>4</v>
      </c>
      <c r="W189" s="109" t="s">
        <v>4</v>
      </c>
      <c r="X189" s="109" t="s">
        <v>4</v>
      </c>
      <c r="Z189" s="20">
        <v>0.11700000000000001</v>
      </c>
      <c r="AA189" s="20">
        <v>0.11749999999999999</v>
      </c>
    </row>
    <row r="190" spans="9:27" x14ac:dyDescent="0.3">
      <c r="I190" s="7">
        <v>45496</v>
      </c>
      <c r="J190" s="109">
        <v>9.5500000000000002E-2</v>
      </c>
      <c r="K190" s="109">
        <v>9.7000000000000003E-2</v>
      </c>
      <c r="L190" s="109">
        <v>9.9000000000000005E-2</v>
      </c>
      <c r="M190" s="109">
        <v>0.10200000000000001</v>
      </c>
      <c r="N190" s="109">
        <v>0.1145</v>
      </c>
      <c r="O190" s="109">
        <v>0.11849999999999999</v>
      </c>
      <c r="P190" s="109">
        <v>0.1205</v>
      </c>
      <c r="Q190" s="109">
        <v>0.1215</v>
      </c>
      <c r="R190" s="109">
        <v>0.124</v>
      </c>
      <c r="S190" s="109">
        <v>0.125</v>
      </c>
      <c r="T190" s="109">
        <v>0.12575</v>
      </c>
      <c r="U190" s="109">
        <v>0.12575</v>
      </c>
      <c r="V190" s="109" t="s">
        <v>4</v>
      </c>
      <c r="W190" s="109" t="s">
        <v>4</v>
      </c>
      <c r="X190" s="109" t="s">
        <v>4</v>
      </c>
      <c r="Z190" s="20">
        <v>0.11700000000000001</v>
      </c>
      <c r="AA190" s="20">
        <v>0.11749999999999999</v>
      </c>
    </row>
    <row r="191" spans="9:27" x14ac:dyDescent="0.3">
      <c r="I191" s="7">
        <v>45495</v>
      </c>
      <c r="J191" s="109">
        <v>9.9500000000000005E-2</v>
      </c>
      <c r="K191" s="109">
        <v>0.10125000000000001</v>
      </c>
      <c r="L191" s="109">
        <v>0.10375</v>
      </c>
      <c r="M191" s="109">
        <v>0.10349999999999999</v>
      </c>
      <c r="N191" s="109">
        <v>0.114</v>
      </c>
      <c r="O191" s="109">
        <v>0.11749999999999999</v>
      </c>
      <c r="P191" s="109">
        <v>0.12025</v>
      </c>
      <c r="Q191" s="109">
        <v>0.1215</v>
      </c>
      <c r="R191" s="109">
        <v>0.124</v>
      </c>
      <c r="S191" s="109">
        <v>0.124</v>
      </c>
      <c r="T191" s="109">
        <v>0.124</v>
      </c>
      <c r="U191" s="109">
        <v>0.1245</v>
      </c>
      <c r="V191" s="109" t="s">
        <v>4</v>
      </c>
      <c r="W191" s="109" t="s">
        <v>4</v>
      </c>
      <c r="X191" s="109" t="s">
        <v>4</v>
      </c>
      <c r="Z191" s="20">
        <v>0.11749999999999999</v>
      </c>
      <c r="AA191" s="20">
        <v>0.11749999999999999</v>
      </c>
    </row>
    <row r="192" spans="9:27" x14ac:dyDescent="0.3">
      <c r="I192" s="7">
        <v>45492</v>
      </c>
      <c r="J192" s="109">
        <v>9.9500000000000005E-2</v>
      </c>
      <c r="K192" s="109">
        <v>0.10125000000000001</v>
      </c>
      <c r="L192" s="109">
        <v>0.10375</v>
      </c>
      <c r="M192" s="109">
        <v>0.10349999999999999</v>
      </c>
      <c r="N192" s="109">
        <v>0.114</v>
      </c>
      <c r="O192" s="109">
        <v>0.11749999999999999</v>
      </c>
      <c r="P192" s="109">
        <v>0.12025</v>
      </c>
      <c r="Q192" s="109">
        <v>0.1215</v>
      </c>
      <c r="R192" s="109">
        <v>0.124</v>
      </c>
      <c r="S192" s="109">
        <v>0.124</v>
      </c>
      <c r="T192" s="109">
        <v>0.124</v>
      </c>
      <c r="U192" s="109">
        <v>0.1245</v>
      </c>
      <c r="V192" s="109"/>
      <c r="W192" s="109"/>
      <c r="X192" s="109"/>
      <c r="Z192" s="20">
        <v>0.11749999999999999</v>
      </c>
      <c r="AA192" s="20">
        <v>0.11749999999999999</v>
      </c>
    </row>
    <row r="193" spans="9:27" x14ac:dyDescent="0.3">
      <c r="I193" s="7">
        <v>45491</v>
      </c>
      <c r="J193" s="109">
        <v>9.9500000000000005E-2</v>
      </c>
      <c r="K193" s="109">
        <v>0.10125000000000001</v>
      </c>
      <c r="L193" s="109">
        <v>0.10375</v>
      </c>
      <c r="M193" s="109">
        <v>0.10349999999999999</v>
      </c>
      <c r="N193" s="109">
        <v>0.114</v>
      </c>
      <c r="O193" s="109">
        <v>0.11749999999999999</v>
      </c>
      <c r="P193" s="109">
        <v>0.12025</v>
      </c>
      <c r="Q193" s="109">
        <v>0.1215</v>
      </c>
      <c r="R193" s="109">
        <v>0.124</v>
      </c>
      <c r="S193" s="109">
        <v>0.124</v>
      </c>
      <c r="T193" s="109">
        <v>0.124</v>
      </c>
      <c r="U193" s="109">
        <v>0.1245</v>
      </c>
      <c r="V193" s="109"/>
      <c r="W193" s="109"/>
      <c r="X193" s="109"/>
      <c r="Z193" s="20">
        <v>0.11749999999999999</v>
      </c>
      <c r="AA193" s="20">
        <v>0.11749999999999999</v>
      </c>
    </row>
    <row r="194" spans="9:27" x14ac:dyDescent="0.3">
      <c r="I194" s="7">
        <v>45490</v>
      </c>
      <c r="J194" s="109">
        <v>9.5000000000000001E-2</v>
      </c>
      <c r="K194" s="109">
        <v>9.6750000000000003E-2</v>
      </c>
      <c r="L194" s="109">
        <v>9.9000000000000005E-2</v>
      </c>
      <c r="M194" s="109">
        <v>0.1055</v>
      </c>
      <c r="N194" s="109">
        <v>0.1145</v>
      </c>
      <c r="O194" s="109">
        <v>0.11799999999999999</v>
      </c>
      <c r="P194" s="109">
        <v>0.1205</v>
      </c>
      <c r="Q194" s="109">
        <v>0.1215</v>
      </c>
      <c r="R194" s="109">
        <v>0.1235</v>
      </c>
      <c r="S194" s="109">
        <v>0.125</v>
      </c>
      <c r="T194" s="109">
        <v>0.12625</v>
      </c>
      <c r="U194" s="109">
        <v>0.1275</v>
      </c>
      <c r="V194" s="109"/>
      <c r="W194" s="109"/>
      <c r="X194" s="109"/>
      <c r="Z194" s="20">
        <v>0.11749999999999999</v>
      </c>
      <c r="AA194" s="20">
        <v>0.11749999999999999</v>
      </c>
    </row>
    <row r="195" spans="9:27" x14ac:dyDescent="0.3">
      <c r="I195" s="7">
        <v>45489</v>
      </c>
      <c r="J195" s="109">
        <v>9.8750000000000004E-2</v>
      </c>
      <c r="K195" s="109">
        <v>0.10025000000000001</v>
      </c>
      <c r="L195" s="109">
        <v>0.10200000000000001</v>
      </c>
      <c r="M195" s="109">
        <v>0.1065</v>
      </c>
      <c r="N195" s="109">
        <v>0.11550000000000001</v>
      </c>
      <c r="O195" s="109">
        <v>0.11799999999999999</v>
      </c>
      <c r="P195" s="109">
        <v>0.121</v>
      </c>
      <c r="Q195" s="109">
        <v>0.1215</v>
      </c>
      <c r="R195" s="109">
        <v>0.124</v>
      </c>
      <c r="S195" s="109">
        <v>0.12525</v>
      </c>
      <c r="T195" s="109">
        <v>0.12625</v>
      </c>
      <c r="U195" s="109">
        <v>0.1275</v>
      </c>
      <c r="V195" s="109"/>
      <c r="W195" s="109"/>
      <c r="X195" s="109"/>
      <c r="Z195" s="20">
        <v>0.11749999999999999</v>
      </c>
      <c r="AA195" s="20">
        <v>0.11749999999999999</v>
      </c>
    </row>
    <row r="196" spans="9:27" x14ac:dyDescent="0.3">
      <c r="I196" s="7">
        <v>45488</v>
      </c>
      <c r="J196" s="109">
        <v>9.8750000000000004E-2</v>
      </c>
      <c r="K196" s="109">
        <v>0.10025000000000001</v>
      </c>
      <c r="L196" s="109">
        <v>0.10200000000000001</v>
      </c>
      <c r="M196" s="109">
        <v>0.1065</v>
      </c>
      <c r="N196" s="109">
        <v>0.11550000000000001</v>
      </c>
      <c r="O196" s="109">
        <v>0.11849999999999999</v>
      </c>
      <c r="P196" s="109">
        <v>0.121</v>
      </c>
      <c r="Q196" s="109">
        <v>0.1215</v>
      </c>
      <c r="R196" s="109">
        <v>0.125</v>
      </c>
      <c r="S196" s="109">
        <v>0.12575</v>
      </c>
      <c r="T196" s="109">
        <v>0.1275</v>
      </c>
      <c r="U196" s="109">
        <v>0.1275</v>
      </c>
      <c r="V196" s="109"/>
      <c r="W196" s="109"/>
      <c r="X196" s="109"/>
      <c r="Z196" s="20">
        <v>0.11749999999999999</v>
      </c>
      <c r="AA196" s="20">
        <v>0.11749999999999999</v>
      </c>
    </row>
    <row r="197" spans="9:27" x14ac:dyDescent="0.3">
      <c r="I197" s="7">
        <v>45485</v>
      </c>
      <c r="J197" s="109">
        <v>9.8000000000000004E-2</v>
      </c>
      <c r="K197" s="109">
        <v>9.9500000000000005E-2</v>
      </c>
      <c r="L197" s="109">
        <v>0.10100000000000001</v>
      </c>
      <c r="M197" s="109">
        <v>0.105</v>
      </c>
      <c r="N197" s="109">
        <v>0.11</v>
      </c>
      <c r="O197" s="109">
        <v>0.11799999999999999</v>
      </c>
      <c r="P197" s="109">
        <v>0.1205</v>
      </c>
      <c r="Q197" s="109">
        <v>0.121</v>
      </c>
      <c r="R197" s="109">
        <v>0.122</v>
      </c>
      <c r="S197" s="109">
        <v>0.1225</v>
      </c>
      <c r="T197" s="109">
        <v>0.1225</v>
      </c>
      <c r="U197" s="109">
        <v>0.124</v>
      </c>
      <c r="V197" s="109"/>
      <c r="W197" s="109"/>
      <c r="X197" s="109"/>
      <c r="Z197" s="20">
        <v>0.11899999999999999</v>
      </c>
      <c r="AA197" s="20">
        <v>0.11749999999999999</v>
      </c>
    </row>
    <row r="198" spans="9:27" x14ac:dyDescent="0.3">
      <c r="I198" s="7">
        <v>45484</v>
      </c>
      <c r="J198" s="109">
        <v>9.8000000000000004E-2</v>
      </c>
      <c r="K198" s="109">
        <v>9.9500000000000005E-2</v>
      </c>
      <c r="L198" s="109">
        <v>0.10100000000000001</v>
      </c>
      <c r="M198" s="109">
        <v>0.105</v>
      </c>
      <c r="N198" s="109">
        <v>0.11</v>
      </c>
      <c r="O198" s="109">
        <v>0.11799999999999999</v>
      </c>
      <c r="P198" s="109">
        <v>0.1205</v>
      </c>
      <c r="Q198" s="109">
        <v>0.121</v>
      </c>
      <c r="R198" s="109">
        <v>0.122</v>
      </c>
      <c r="S198" s="109">
        <v>0.1225</v>
      </c>
      <c r="T198" s="109">
        <v>0.1225</v>
      </c>
      <c r="U198" s="109">
        <v>0.124</v>
      </c>
      <c r="V198" s="109"/>
      <c r="W198" s="109"/>
      <c r="X198" s="109"/>
      <c r="Z198" s="20">
        <v>0.11899999999999999</v>
      </c>
      <c r="AA198" s="20">
        <v>0.11749999999999999</v>
      </c>
    </row>
    <row r="199" spans="9:27" x14ac:dyDescent="0.3">
      <c r="I199" s="7">
        <v>45483</v>
      </c>
      <c r="J199" s="109">
        <v>9.8799999999999999E-2</v>
      </c>
      <c r="K199" s="109">
        <v>0.1003</v>
      </c>
      <c r="L199" s="109">
        <v>0.10199999999999999</v>
      </c>
      <c r="M199" s="109">
        <v>0.106</v>
      </c>
      <c r="N199" s="109">
        <v>0.112</v>
      </c>
      <c r="O199" s="109">
        <v>0.11849999999999999</v>
      </c>
      <c r="P199" s="109">
        <v>0.121</v>
      </c>
      <c r="Q199" s="109">
        <v>0.1215</v>
      </c>
      <c r="R199" s="109">
        <v>0.1225</v>
      </c>
      <c r="S199" s="109">
        <v>0.123</v>
      </c>
      <c r="T199" s="109">
        <v>0.12379999999999999</v>
      </c>
      <c r="U199" s="109">
        <v>0.125</v>
      </c>
      <c r="V199" s="109"/>
      <c r="W199" s="109"/>
      <c r="X199" s="109"/>
      <c r="Z199" s="20">
        <v>0.11899999999999999</v>
      </c>
      <c r="AA199" s="20">
        <v>0.1198</v>
      </c>
    </row>
    <row r="200" spans="9:27" x14ac:dyDescent="0.3">
      <c r="I200" s="7">
        <v>45482</v>
      </c>
      <c r="J200" s="109">
        <v>9.9500000000000005E-2</v>
      </c>
      <c r="K200" s="109">
        <v>0.1013</v>
      </c>
      <c r="L200" s="109">
        <v>0.1038</v>
      </c>
      <c r="M200" s="109">
        <v>0.107</v>
      </c>
      <c r="N200" s="109">
        <v>0.1138</v>
      </c>
      <c r="O200" s="109">
        <v>0.11899999999999999</v>
      </c>
      <c r="P200" s="109">
        <v>0.12</v>
      </c>
      <c r="Q200" s="109">
        <v>0.1215</v>
      </c>
      <c r="R200" s="109">
        <v>0.1225</v>
      </c>
      <c r="S200" s="109">
        <v>0.12280000000000001</v>
      </c>
      <c r="T200" s="109">
        <v>0.12379999999999999</v>
      </c>
      <c r="U200" s="109">
        <v>0.125</v>
      </c>
      <c r="V200" s="109"/>
      <c r="W200" s="109"/>
      <c r="X200" s="109"/>
      <c r="Z200" s="20">
        <v>0.11899999999999999</v>
      </c>
      <c r="AA200" s="20">
        <v>0.1198</v>
      </c>
    </row>
    <row r="201" spans="9:27" x14ac:dyDescent="0.3">
      <c r="I201" s="7">
        <v>45481</v>
      </c>
      <c r="J201" s="109">
        <v>9.9500000000000005E-2</v>
      </c>
      <c r="K201" s="109">
        <v>0.1013</v>
      </c>
      <c r="L201" s="109">
        <v>0.1038</v>
      </c>
      <c r="M201" s="109">
        <v>0.107</v>
      </c>
      <c r="N201" s="109">
        <v>0.1138</v>
      </c>
      <c r="O201" s="109">
        <v>0.11899999999999999</v>
      </c>
      <c r="P201" s="109">
        <v>0.12</v>
      </c>
      <c r="Q201" s="109">
        <v>0.1215</v>
      </c>
      <c r="R201" s="109">
        <v>0.1225</v>
      </c>
      <c r="S201" s="109">
        <v>0.12280000000000001</v>
      </c>
      <c r="T201" s="109">
        <v>0.12379999999999999</v>
      </c>
      <c r="U201" s="109">
        <v>0.125</v>
      </c>
      <c r="V201" s="109"/>
      <c r="W201" s="109"/>
      <c r="X201" s="109"/>
      <c r="Z201" s="20">
        <v>0.11899999999999999</v>
      </c>
      <c r="AA201" s="20">
        <v>0.1198</v>
      </c>
    </row>
    <row r="202" spans="9:27" x14ac:dyDescent="0.3">
      <c r="I202" s="7">
        <v>45478</v>
      </c>
      <c r="J202" s="109">
        <v>9.9500000000000005E-2</v>
      </c>
      <c r="K202" s="109">
        <v>0.1013</v>
      </c>
      <c r="L202" s="109">
        <v>0.1038</v>
      </c>
      <c r="M202" s="109">
        <v>0.107</v>
      </c>
      <c r="N202" s="109">
        <v>0.1138</v>
      </c>
      <c r="O202" s="109">
        <v>0.11899999999999999</v>
      </c>
      <c r="P202" s="109">
        <v>0.12</v>
      </c>
      <c r="Q202" s="109">
        <v>0.1215</v>
      </c>
      <c r="R202" s="109">
        <v>0.1225</v>
      </c>
      <c r="S202" s="109">
        <v>0.12280000000000001</v>
      </c>
      <c r="T202" s="109">
        <v>0.12379999999999999</v>
      </c>
      <c r="U202" s="109">
        <v>0.125</v>
      </c>
      <c r="V202" s="109"/>
      <c r="W202" s="109"/>
      <c r="X202" s="109"/>
      <c r="Z202" s="20">
        <v>0.11899999999999999</v>
      </c>
      <c r="AA202" s="20">
        <v>0.1198</v>
      </c>
    </row>
    <row r="203" spans="9:27" x14ac:dyDescent="0.3">
      <c r="I203" s="7">
        <v>45477</v>
      </c>
      <c r="J203" s="109">
        <v>9.9500000000000005E-2</v>
      </c>
      <c r="K203" s="109">
        <v>0.1013</v>
      </c>
      <c r="L203" s="109">
        <v>0.1038</v>
      </c>
      <c r="M203" s="109">
        <v>0.107</v>
      </c>
      <c r="N203" s="109">
        <v>0.1138</v>
      </c>
      <c r="O203" s="109">
        <v>0.11899999999999999</v>
      </c>
      <c r="P203" s="109">
        <v>0.12</v>
      </c>
      <c r="Q203" s="109">
        <v>0.1215</v>
      </c>
      <c r="R203" s="109">
        <v>0.1225</v>
      </c>
      <c r="S203" s="109">
        <v>0.12280000000000001</v>
      </c>
      <c r="T203" s="109">
        <v>0.12379999999999999</v>
      </c>
      <c r="U203" s="109">
        <v>0.125</v>
      </c>
      <c r="V203" s="109"/>
      <c r="W203" s="109"/>
      <c r="X203" s="109"/>
      <c r="Z203" s="20">
        <v>0.11899999999999999</v>
      </c>
      <c r="AA203" s="20">
        <v>0.1198</v>
      </c>
    </row>
    <row r="204" spans="9:27" x14ac:dyDescent="0.3">
      <c r="I204" s="7">
        <v>45476</v>
      </c>
      <c r="J204" s="109">
        <v>9.9500000000000005E-2</v>
      </c>
      <c r="K204" s="109">
        <v>0.1013</v>
      </c>
      <c r="L204" s="109">
        <v>0.1038</v>
      </c>
      <c r="M204" s="109">
        <v>0.1075</v>
      </c>
      <c r="N204" s="109">
        <v>0.1138</v>
      </c>
      <c r="O204" s="109">
        <v>0.11899999999999999</v>
      </c>
      <c r="P204" s="109">
        <v>0.1205</v>
      </c>
      <c r="Q204" s="109">
        <v>0.1215</v>
      </c>
      <c r="R204" s="109">
        <v>0.122</v>
      </c>
      <c r="S204" s="109">
        <v>0.1225</v>
      </c>
      <c r="T204" s="109">
        <v>0.12379999999999999</v>
      </c>
      <c r="U204" s="109">
        <v>0.125</v>
      </c>
      <c r="V204" s="109"/>
      <c r="W204" s="109"/>
      <c r="X204" s="109"/>
      <c r="Z204" s="20">
        <v>0.11899999999999999</v>
      </c>
      <c r="AA204" s="20">
        <v>0.1198</v>
      </c>
    </row>
    <row r="205" spans="9:27" x14ac:dyDescent="0.3">
      <c r="I205" s="7">
        <v>45475</v>
      </c>
      <c r="J205" s="109">
        <v>0.1</v>
      </c>
      <c r="K205" s="109">
        <v>0.1013</v>
      </c>
      <c r="L205" s="109">
        <v>0.1038</v>
      </c>
      <c r="M205" s="109">
        <v>0.10879999999999999</v>
      </c>
      <c r="N205" s="109">
        <v>0.1138</v>
      </c>
      <c r="O205" s="109">
        <v>0.11899999999999999</v>
      </c>
      <c r="P205" s="109">
        <v>0.1215</v>
      </c>
      <c r="Q205" s="109">
        <v>0.1225</v>
      </c>
      <c r="R205" s="109">
        <v>0.1235</v>
      </c>
      <c r="S205" s="109">
        <v>0.124</v>
      </c>
      <c r="T205" s="109">
        <v>0.12429999999999999</v>
      </c>
      <c r="U205" s="109">
        <v>0.1263</v>
      </c>
      <c r="V205" s="109"/>
      <c r="W205" s="109"/>
      <c r="X205" s="109"/>
      <c r="Z205" s="20">
        <v>0.11899999999999999</v>
      </c>
      <c r="AA205" s="20">
        <v>0.1198</v>
      </c>
    </row>
    <row r="206" spans="9:27" x14ac:dyDescent="0.3">
      <c r="I206" s="7">
        <v>45474</v>
      </c>
      <c r="J206" s="109">
        <v>0.1</v>
      </c>
      <c r="K206" s="109">
        <v>0.1013</v>
      </c>
      <c r="L206" s="109">
        <v>0.1038</v>
      </c>
      <c r="M206" s="109">
        <v>0.10879999999999999</v>
      </c>
      <c r="N206" s="109">
        <v>0.1138</v>
      </c>
      <c r="O206" s="109">
        <v>0.11899999999999999</v>
      </c>
      <c r="P206" s="109">
        <v>0.12230000000000001</v>
      </c>
      <c r="Q206" s="109">
        <v>0.124</v>
      </c>
      <c r="R206" s="109">
        <v>0.124</v>
      </c>
      <c r="S206" s="109">
        <v>0.1245</v>
      </c>
      <c r="T206" s="109">
        <v>0.125</v>
      </c>
      <c r="U206" s="109">
        <v>0.1263</v>
      </c>
      <c r="V206" s="109"/>
      <c r="W206" s="109"/>
      <c r="X206" s="109"/>
      <c r="Z206" s="20">
        <v>0.11899999999999999</v>
      </c>
      <c r="AA206" s="20">
        <v>0.1198</v>
      </c>
    </row>
    <row r="207" spans="9:27" x14ac:dyDescent="0.3">
      <c r="I207" s="7">
        <v>45471</v>
      </c>
      <c r="J207" s="109">
        <v>0.1</v>
      </c>
      <c r="K207" s="109">
        <v>0.1013</v>
      </c>
      <c r="L207" s="109">
        <v>0.1038</v>
      </c>
      <c r="M207" s="109">
        <v>0.10879999999999999</v>
      </c>
      <c r="N207" s="109">
        <v>0.1138</v>
      </c>
      <c r="O207" s="109">
        <v>0.11899999999999999</v>
      </c>
      <c r="P207" s="109">
        <v>0.12230000000000001</v>
      </c>
      <c r="Q207" s="109">
        <v>0.124</v>
      </c>
      <c r="R207" s="109">
        <v>0.124</v>
      </c>
      <c r="S207" s="109">
        <v>0.1245</v>
      </c>
      <c r="T207" s="109">
        <v>0.125</v>
      </c>
      <c r="U207" s="109">
        <v>0.1263</v>
      </c>
      <c r="V207" s="109"/>
      <c r="W207" s="109"/>
      <c r="X207" s="109"/>
      <c r="Z207" s="20">
        <v>0.11899999999999999</v>
      </c>
      <c r="AA207" s="20">
        <v>0.1198</v>
      </c>
    </row>
    <row r="208" spans="9:27" x14ac:dyDescent="0.3">
      <c r="I208" s="7">
        <v>45470</v>
      </c>
      <c r="J208" s="109">
        <v>0.1008</v>
      </c>
      <c r="K208" s="109">
        <v>0.1023</v>
      </c>
      <c r="L208" s="109">
        <v>0.1038</v>
      </c>
      <c r="M208" s="109">
        <v>0.10879999999999999</v>
      </c>
      <c r="N208" s="109">
        <v>0.1138</v>
      </c>
      <c r="O208" s="109">
        <v>0.11899999999999999</v>
      </c>
      <c r="P208" s="109">
        <v>0.122</v>
      </c>
      <c r="Q208" s="109">
        <v>0.12330000000000001</v>
      </c>
      <c r="R208" s="109">
        <v>0.12330000000000001</v>
      </c>
      <c r="S208" s="109">
        <v>0.12330000000000001</v>
      </c>
      <c r="T208" s="109">
        <v>0.1263</v>
      </c>
      <c r="U208" s="109">
        <v>0.1263</v>
      </c>
      <c r="V208" s="109"/>
      <c r="W208" s="109"/>
      <c r="X208" s="109"/>
      <c r="Z208" s="20">
        <v>0.11899999999999999</v>
      </c>
      <c r="AA208" s="20">
        <v>0.1198</v>
      </c>
    </row>
    <row r="209" spans="9:27" x14ac:dyDescent="0.3">
      <c r="I209" s="7">
        <v>45469</v>
      </c>
      <c r="J209" s="109">
        <v>0.1008</v>
      </c>
      <c r="K209" s="109">
        <v>0.1023</v>
      </c>
      <c r="L209" s="109">
        <v>0.1038</v>
      </c>
      <c r="M209" s="109">
        <v>0.10630000000000001</v>
      </c>
      <c r="N209" s="109">
        <v>0.1113</v>
      </c>
      <c r="O209" s="109">
        <v>0.1138</v>
      </c>
      <c r="P209" s="109">
        <v>0.12180000000000001</v>
      </c>
      <c r="Q209" s="109">
        <v>0.122</v>
      </c>
      <c r="R209" s="109">
        <v>0.12230000000000001</v>
      </c>
      <c r="S209" s="109">
        <v>0.12280000000000001</v>
      </c>
      <c r="T209" s="109">
        <v>0.1235</v>
      </c>
      <c r="U209" s="109">
        <v>0.1235</v>
      </c>
      <c r="V209" s="109"/>
      <c r="W209" s="109"/>
      <c r="X209" s="109"/>
      <c r="Z209" s="20">
        <v>0.11899999999999999</v>
      </c>
      <c r="AA209" s="20">
        <v>0.1198</v>
      </c>
    </row>
    <row r="210" spans="9:27" x14ac:dyDescent="0.3">
      <c r="I210" s="7">
        <v>45468</v>
      </c>
      <c r="J210" s="109">
        <v>9.6299999999999997E-2</v>
      </c>
      <c r="K210" s="109">
        <v>9.8799999999999999E-2</v>
      </c>
      <c r="L210" s="109">
        <v>9.98E-2</v>
      </c>
      <c r="M210" s="109">
        <v>0.1038</v>
      </c>
      <c r="N210" s="109">
        <v>0.1075</v>
      </c>
      <c r="O210" s="109">
        <v>0.1125</v>
      </c>
      <c r="P210" s="109">
        <v>0.12130000000000001</v>
      </c>
      <c r="Q210" s="109">
        <v>0.1215</v>
      </c>
      <c r="R210" s="109">
        <v>0.12230000000000001</v>
      </c>
      <c r="S210" s="109">
        <v>0.12280000000000001</v>
      </c>
      <c r="T210" s="109">
        <v>0.1235</v>
      </c>
      <c r="U210" s="109">
        <v>0.1235</v>
      </c>
      <c r="V210" s="109"/>
      <c r="W210" s="109"/>
      <c r="X210" s="109"/>
      <c r="Z210" s="20">
        <v>0.11899999999999999</v>
      </c>
      <c r="AA210" s="20">
        <v>0.1198</v>
      </c>
    </row>
    <row r="211" spans="9:27" x14ac:dyDescent="0.3">
      <c r="I211" s="7">
        <v>45467</v>
      </c>
      <c r="J211" s="109">
        <v>9.6299999999999997E-2</v>
      </c>
      <c r="K211" s="109">
        <v>9.8799999999999999E-2</v>
      </c>
      <c r="L211" s="109">
        <v>9.98E-2</v>
      </c>
      <c r="M211" s="109">
        <v>0.1038</v>
      </c>
      <c r="N211" s="109">
        <v>0.1075</v>
      </c>
      <c r="O211" s="109">
        <v>0.1125</v>
      </c>
      <c r="P211" s="109">
        <v>0.12130000000000001</v>
      </c>
      <c r="Q211" s="109">
        <v>0.1215</v>
      </c>
      <c r="R211" s="109">
        <v>0.12230000000000001</v>
      </c>
      <c r="S211" s="109">
        <v>0.12280000000000001</v>
      </c>
      <c r="T211" s="109">
        <v>0.1235</v>
      </c>
      <c r="U211" s="109">
        <v>0.1235</v>
      </c>
      <c r="V211" s="109"/>
      <c r="W211" s="109"/>
      <c r="X211" s="109"/>
      <c r="Z211" s="20">
        <v>0.1195</v>
      </c>
      <c r="AA211" s="20">
        <v>0.1198</v>
      </c>
    </row>
    <row r="212" spans="9:27" x14ac:dyDescent="0.3">
      <c r="I212" s="7">
        <v>45463</v>
      </c>
      <c r="J212" s="109">
        <v>9.6299999999999997E-2</v>
      </c>
      <c r="K212" s="109">
        <v>9.8799999999999999E-2</v>
      </c>
      <c r="L212" s="109">
        <v>9.98E-2</v>
      </c>
      <c r="M212" s="109">
        <v>0.1038</v>
      </c>
      <c r="N212" s="109">
        <v>0.1075</v>
      </c>
      <c r="O212" s="109">
        <v>0.1125</v>
      </c>
      <c r="P212" s="109">
        <v>0.12130000000000001</v>
      </c>
      <c r="Q212" s="109">
        <v>0.1215</v>
      </c>
      <c r="R212" s="109">
        <v>0.12230000000000001</v>
      </c>
      <c r="S212" s="109">
        <v>0.12280000000000001</v>
      </c>
      <c r="T212" s="109">
        <v>0.1235</v>
      </c>
      <c r="U212" s="109">
        <v>0.1235</v>
      </c>
      <c r="V212" s="109"/>
      <c r="W212" s="109"/>
      <c r="X212" s="109"/>
      <c r="Z212" s="20">
        <v>0.1195</v>
      </c>
      <c r="AA212" s="20">
        <v>0.1198</v>
      </c>
    </row>
    <row r="213" spans="9:27" x14ac:dyDescent="0.3">
      <c r="I213" s="7">
        <v>45462</v>
      </c>
      <c r="J213" s="109">
        <v>9.6299999999999997E-2</v>
      </c>
      <c r="K213" s="109">
        <v>9.8799999999999999E-2</v>
      </c>
      <c r="L213" s="109">
        <v>9.98E-2</v>
      </c>
      <c r="M213" s="109">
        <v>0.1038</v>
      </c>
      <c r="N213" s="109">
        <v>0.1075</v>
      </c>
      <c r="O213" s="109">
        <v>0.1125</v>
      </c>
      <c r="P213" s="109">
        <v>0.12130000000000001</v>
      </c>
      <c r="Q213" s="109">
        <v>0.1215</v>
      </c>
      <c r="R213" s="109">
        <v>0.12230000000000001</v>
      </c>
      <c r="S213" s="109">
        <v>0.12280000000000001</v>
      </c>
      <c r="T213" s="109">
        <v>0.1235</v>
      </c>
      <c r="U213" s="109">
        <v>0.1235</v>
      </c>
      <c r="V213" s="20"/>
      <c r="W213" s="109"/>
      <c r="X213" s="109"/>
      <c r="Z213" s="20">
        <v>0.1195</v>
      </c>
      <c r="AA213" s="20">
        <v>0.1208</v>
      </c>
    </row>
    <row r="214" spans="9:27" x14ac:dyDescent="0.3">
      <c r="I214" s="7">
        <v>45461</v>
      </c>
      <c r="J214" s="109">
        <v>0.09</v>
      </c>
      <c r="K214" s="109">
        <v>9.4E-2</v>
      </c>
      <c r="L214" s="109">
        <v>9.5500000000000002E-2</v>
      </c>
      <c r="M214" s="109">
        <v>0.10050000000000001</v>
      </c>
      <c r="N214" s="109">
        <v>0.1045</v>
      </c>
      <c r="O214" s="109">
        <v>0.1105</v>
      </c>
      <c r="P214" s="109">
        <v>0.11749999999999999</v>
      </c>
      <c r="Q214" s="109">
        <v>0.11849999999999999</v>
      </c>
      <c r="R214" s="109">
        <v>0.1195</v>
      </c>
      <c r="S214" s="109">
        <v>0.1205</v>
      </c>
      <c r="T214" s="109">
        <v>0.12130000000000001</v>
      </c>
      <c r="U214" s="109">
        <v>0.12130000000000001</v>
      </c>
      <c r="V214" s="109"/>
      <c r="W214" s="109"/>
      <c r="X214" s="109"/>
      <c r="Z214" s="20">
        <v>0.1203</v>
      </c>
      <c r="AA214" s="20">
        <v>0.1208</v>
      </c>
    </row>
    <row r="215" spans="9:27" x14ac:dyDescent="0.3">
      <c r="I215" s="7">
        <v>45457</v>
      </c>
      <c r="J215" s="109">
        <v>0.09</v>
      </c>
      <c r="K215" s="109">
        <v>9.4E-2</v>
      </c>
      <c r="L215" s="109">
        <v>9.5500000000000002E-2</v>
      </c>
      <c r="M215" s="109">
        <v>0.10050000000000001</v>
      </c>
      <c r="N215" s="109">
        <v>0.1045</v>
      </c>
      <c r="O215" s="109">
        <v>0.1105</v>
      </c>
      <c r="P215" s="109">
        <v>0.11749999999999999</v>
      </c>
      <c r="Q215" s="109">
        <v>0.11849999999999999</v>
      </c>
      <c r="R215" s="109">
        <v>0.1195</v>
      </c>
      <c r="S215" s="109">
        <v>0.1205</v>
      </c>
      <c r="T215" s="109">
        <v>0.12130000000000001</v>
      </c>
      <c r="U215" s="109">
        <v>0.12130000000000001</v>
      </c>
      <c r="V215" s="109"/>
      <c r="W215" s="109"/>
      <c r="X215" s="109"/>
      <c r="Z215" s="20">
        <v>0.1203</v>
      </c>
      <c r="AA215" s="20">
        <v>0.1208</v>
      </c>
    </row>
    <row r="216" spans="9:27" x14ac:dyDescent="0.3">
      <c r="I216" s="7">
        <v>45456</v>
      </c>
      <c r="J216" s="109">
        <v>0.09</v>
      </c>
      <c r="K216" s="109">
        <v>9.4E-2</v>
      </c>
      <c r="L216" s="109">
        <v>9.5500000000000002E-2</v>
      </c>
      <c r="M216" s="109">
        <v>0.10050000000000001</v>
      </c>
      <c r="N216" s="109">
        <v>0.1045</v>
      </c>
      <c r="O216" s="109">
        <v>0.1105</v>
      </c>
      <c r="P216" s="109">
        <v>0.11749999999999999</v>
      </c>
      <c r="Q216" s="109">
        <v>0.11849999999999999</v>
      </c>
      <c r="R216" s="109">
        <v>0.1195</v>
      </c>
      <c r="S216" s="109">
        <v>0.1205</v>
      </c>
      <c r="T216" s="109">
        <v>0.12130000000000001</v>
      </c>
      <c r="U216" s="109">
        <v>0.12130000000000001</v>
      </c>
      <c r="V216" s="109"/>
      <c r="W216" s="109"/>
      <c r="X216" s="109"/>
      <c r="Z216" s="20">
        <v>0.1203</v>
      </c>
      <c r="AA216" s="20">
        <v>0.1208</v>
      </c>
    </row>
    <row r="217" spans="9:27" x14ac:dyDescent="0.3">
      <c r="I217" s="7">
        <v>45455</v>
      </c>
      <c r="J217" s="109">
        <v>0.09</v>
      </c>
      <c r="K217" s="109">
        <v>9.5000000000000001E-2</v>
      </c>
      <c r="L217" s="109">
        <v>9.6500000000000002E-2</v>
      </c>
      <c r="M217" s="109">
        <v>0.1018</v>
      </c>
      <c r="N217" s="109">
        <v>0.107</v>
      </c>
      <c r="O217" s="109">
        <v>0.1123</v>
      </c>
      <c r="P217" s="109">
        <v>0.1168</v>
      </c>
      <c r="Q217" s="109">
        <v>0.11899999999999999</v>
      </c>
      <c r="R217" s="109">
        <v>0.1195</v>
      </c>
      <c r="S217" s="109">
        <v>0.121</v>
      </c>
      <c r="T217" s="109">
        <v>0.1225</v>
      </c>
      <c r="U217" s="109">
        <v>0.1225</v>
      </c>
      <c r="V217" s="109"/>
      <c r="W217" s="109"/>
      <c r="X217" s="109"/>
      <c r="Z217" s="20">
        <v>0.1203</v>
      </c>
      <c r="AA217" s="20">
        <v>0.1208</v>
      </c>
    </row>
    <row r="218" spans="9:27" x14ac:dyDescent="0.3">
      <c r="I218" s="7">
        <v>45454</v>
      </c>
      <c r="J218" s="109">
        <v>8.7300000000000003E-2</v>
      </c>
      <c r="K218" s="109">
        <v>9.1300000000000006E-2</v>
      </c>
      <c r="L218" s="109">
        <v>9.4E-2</v>
      </c>
      <c r="M218" s="109">
        <v>0.10050000000000001</v>
      </c>
      <c r="N218" s="109">
        <v>0.10680000000000001</v>
      </c>
      <c r="O218" s="109">
        <v>0.1115</v>
      </c>
      <c r="P218" s="109">
        <v>0.11550000000000001</v>
      </c>
      <c r="Q218" s="109">
        <v>0.11899999999999999</v>
      </c>
      <c r="R218" s="109">
        <v>0.1195</v>
      </c>
      <c r="S218" s="109">
        <v>0.1208</v>
      </c>
      <c r="T218" s="109">
        <v>0.1225</v>
      </c>
      <c r="U218" s="109">
        <v>0.1225</v>
      </c>
      <c r="V218" s="109"/>
      <c r="W218" s="109"/>
      <c r="X218" s="109"/>
      <c r="Z218" s="20">
        <v>0.1203</v>
      </c>
      <c r="AA218" s="20">
        <v>0.1208</v>
      </c>
    </row>
    <row r="219" spans="9:27" x14ac:dyDescent="0.3">
      <c r="I219" s="7">
        <v>45453</v>
      </c>
      <c r="J219" s="109">
        <v>8.6999999999999994E-2</v>
      </c>
      <c r="K219" s="109">
        <v>9.0800000000000006E-2</v>
      </c>
      <c r="L219" s="109">
        <v>9.2999999999999999E-2</v>
      </c>
      <c r="M219" s="109">
        <v>9.9500000000000005E-2</v>
      </c>
      <c r="N219" s="109">
        <v>0.105</v>
      </c>
      <c r="O219" s="109">
        <v>0.10979999999999999</v>
      </c>
      <c r="P219" s="109">
        <v>0.1138</v>
      </c>
      <c r="Q219" s="109">
        <v>0.11799999999999999</v>
      </c>
      <c r="R219" s="109">
        <v>0.1193</v>
      </c>
      <c r="S219" s="109">
        <v>0.1195</v>
      </c>
      <c r="T219" s="109">
        <v>0.121</v>
      </c>
      <c r="U219" s="109">
        <v>0.12130000000000001</v>
      </c>
      <c r="V219" s="109"/>
      <c r="W219" s="109"/>
      <c r="X219" s="109"/>
      <c r="Z219" s="20">
        <v>0.1203</v>
      </c>
      <c r="AA219" s="20">
        <v>0.1208</v>
      </c>
    </row>
    <row r="220" spans="9:27" x14ac:dyDescent="0.3">
      <c r="I220" s="7">
        <v>45450</v>
      </c>
      <c r="J220" s="109">
        <v>8.6999999999999994E-2</v>
      </c>
      <c r="K220" s="109">
        <v>9.0800000000000006E-2</v>
      </c>
      <c r="L220" s="109">
        <v>9.2999999999999999E-2</v>
      </c>
      <c r="M220" s="109">
        <v>9.9500000000000005E-2</v>
      </c>
      <c r="N220" s="109">
        <v>0.105</v>
      </c>
      <c r="O220" s="109">
        <v>0.10979999999999999</v>
      </c>
      <c r="P220" s="109">
        <v>0.1138</v>
      </c>
      <c r="Q220" s="109">
        <v>0.11799999999999999</v>
      </c>
      <c r="R220" s="109">
        <v>0.1193</v>
      </c>
      <c r="S220" s="109">
        <v>0.1195</v>
      </c>
      <c r="T220" s="109">
        <v>0.121</v>
      </c>
      <c r="U220" s="109">
        <v>0.12130000000000001</v>
      </c>
      <c r="V220" s="109"/>
      <c r="W220" s="109"/>
      <c r="X220" s="109"/>
      <c r="Z220" s="20">
        <v>0.1203</v>
      </c>
      <c r="AA220" s="20">
        <v>0.1208</v>
      </c>
    </row>
    <row r="221" spans="9:27" x14ac:dyDescent="0.3">
      <c r="I221" s="7">
        <v>45449</v>
      </c>
      <c r="J221" s="109">
        <v>8.6999999999999994E-2</v>
      </c>
      <c r="K221" s="109">
        <v>9.0800000000000006E-2</v>
      </c>
      <c r="L221" s="109">
        <v>9.2999999999999999E-2</v>
      </c>
      <c r="M221" s="109">
        <v>9.9500000000000005E-2</v>
      </c>
      <c r="N221" s="109">
        <v>0.105</v>
      </c>
      <c r="O221" s="109">
        <v>0.1095</v>
      </c>
      <c r="P221" s="109">
        <v>0.1138</v>
      </c>
      <c r="Q221" s="109">
        <v>0.11799999999999999</v>
      </c>
      <c r="R221" s="109">
        <v>0.1193</v>
      </c>
      <c r="S221" s="109">
        <v>0.1195</v>
      </c>
      <c r="T221" s="109">
        <v>0.121</v>
      </c>
      <c r="U221" s="109">
        <v>0.12130000000000001</v>
      </c>
      <c r="V221" s="109"/>
      <c r="W221" s="109"/>
      <c r="X221" s="109"/>
      <c r="Z221" s="20">
        <v>0.1203</v>
      </c>
      <c r="AA221" s="20">
        <v>0.1208</v>
      </c>
    </row>
    <row r="222" spans="9:27" x14ac:dyDescent="0.3">
      <c r="I222" s="7">
        <v>45448</v>
      </c>
      <c r="J222" s="109">
        <v>8.6999999999999994E-2</v>
      </c>
      <c r="K222" s="109">
        <v>9.0800000000000006E-2</v>
      </c>
      <c r="L222" s="109">
        <v>9.2999999999999999E-2</v>
      </c>
      <c r="M222" s="109">
        <v>9.9000000000000005E-2</v>
      </c>
      <c r="N222" s="109">
        <v>0.10349999999999999</v>
      </c>
      <c r="O222" s="109">
        <v>0.1085</v>
      </c>
      <c r="P222" s="109">
        <v>0.113</v>
      </c>
      <c r="Q222" s="109">
        <v>0.11749999999999999</v>
      </c>
      <c r="R222" s="109">
        <v>0.11849999999999999</v>
      </c>
      <c r="S222" s="109">
        <v>0.1195</v>
      </c>
      <c r="T222" s="109">
        <v>0.12130000000000001</v>
      </c>
      <c r="U222" s="109">
        <v>0.12130000000000001</v>
      </c>
      <c r="V222" s="109"/>
      <c r="W222" s="109"/>
      <c r="X222" s="109"/>
      <c r="Z222" s="20">
        <v>0.1203</v>
      </c>
      <c r="AA222" s="20">
        <v>0.1208</v>
      </c>
    </row>
    <row r="223" spans="9:27" x14ac:dyDescent="0.3">
      <c r="I223" s="7">
        <v>45447</v>
      </c>
      <c r="J223" s="109">
        <v>8.6999999999999994E-2</v>
      </c>
      <c r="K223" s="109">
        <v>8.8999999999999996E-2</v>
      </c>
      <c r="L223" s="109">
        <v>9.0499999999999997E-2</v>
      </c>
      <c r="M223" s="109">
        <v>9.8000000000000004E-2</v>
      </c>
      <c r="N223" s="109">
        <v>0.10299999999999999</v>
      </c>
      <c r="O223" s="109">
        <v>0.1085</v>
      </c>
      <c r="P223" s="109">
        <v>0.113</v>
      </c>
      <c r="Q223" s="109">
        <v>0.11650000000000001</v>
      </c>
      <c r="R223" s="109">
        <v>0.11849999999999999</v>
      </c>
      <c r="S223" s="109">
        <v>0.1193</v>
      </c>
      <c r="T223" s="109">
        <v>0.12130000000000001</v>
      </c>
      <c r="U223" s="109">
        <v>0.123</v>
      </c>
      <c r="V223" s="109"/>
      <c r="W223" s="109"/>
      <c r="X223" s="109"/>
      <c r="Z223" s="20">
        <v>0.1203</v>
      </c>
      <c r="AA223" s="20">
        <v>0.1208</v>
      </c>
    </row>
    <row r="224" spans="9:27" x14ac:dyDescent="0.3">
      <c r="I224" s="7">
        <v>45446</v>
      </c>
      <c r="J224" s="109">
        <v>8.6999999999999994E-2</v>
      </c>
      <c r="K224" s="109">
        <v>8.8999999999999996E-2</v>
      </c>
      <c r="L224" s="109">
        <v>9.0499999999999997E-2</v>
      </c>
      <c r="M224" s="109">
        <v>9.8000000000000004E-2</v>
      </c>
      <c r="N224" s="109">
        <v>0.10299999999999999</v>
      </c>
      <c r="O224" s="109">
        <v>0.1085</v>
      </c>
      <c r="P224" s="109">
        <v>0.113</v>
      </c>
      <c r="Q224" s="109">
        <v>0.11650000000000001</v>
      </c>
      <c r="R224" s="109">
        <v>0.11849999999999999</v>
      </c>
      <c r="S224" s="109">
        <v>0.1193</v>
      </c>
      <c r="T224" s="109">
        <v>0.12130000000000001</v>
      </c>
      <c r="U224" s="109">
        <v>0.123</v>
      </c>
      <c r="V224" s="109"/>
      <c r="W224" s="109"/>
      <c r="X224" s="109"/>
      <c r="Z224" s="20">
        <v>0.12</v>
      </c>
      <c r="AA224" s="20">
        <v>0.1208</v>
      </c>
    </row>
    <row r="225" spans="9:27" x14ac:dyDescent="0.3">
      <c r="I225" s="7">
        <v>45443</v>
      </c>
      <c r="J225" s="109">
        <v>8.6999999999999994E-2</v>
      </c>
      <c r="K225" s="109">
        <v>8.8999999999999996E-2</v>
      </c>
      <c r="L225" s="109">
        <v>9.0499999999999997E-2</v>
      </c>
      <c r="M225" s="109">
        <v>9.8000000000000004E-2</v>
      </c>
      <c r="N225" s="109">
        <v>0.10299999999999999</v>
      </c>
      <c r="O225" s="109">
        <v>0.1085</v>
      </c>
      <c r="P225" s="109">
        <v>0.113</v>
      </c>
      <c r="Q225" s="109">
        <v>0.11650000000000001</v>
      </c>
      <c r="R225" s="109">
        <v>0.11849999999999999</v>
      </c>
      <c r="S225" s="109">
        <v>0.1193</v>
      </c>
      <c r="T225" s="109">
        <v>0.12130000000000001</v>
      </c>
      <c r="U225" s="109">
        <v>0.123</v>
      </c>
      <c r="V225" s="109"/>
      <c r="W225" s="109"/>
      <c r="X225" s="109"/>
      <c r="Z225" s="20">
        <v>0.12</v>
      </c>
      <c r="AA225" s="20">
        <v>0.1208</v>
      </c>
    </row>
    <row r="226" spans="9:27" x14ac:dyDescent="0.3">
      <c r="I226" s="7">
        <v>45442</v>
      </c>
      <c r="J226" s="20">
        <v>8.6999999999999994E-2</v>
      </c>
      <c r="K226" s="20">
        <v>8.8999999999999996E-2</v>
      </c>
      <c r="L226" s="20">
        <v>9.0499999999999997E-2</v>
      </c>
      <c r="M226" s="20">
        <v>9.8000000000000004E-2</v>
      </c>
      <c r="N226" s="20">
        <v>0.10299999999999999</v>
      </c>
      <c r="O226" s="20">
        <v>0.1085</v>
      </c>
      <c r="P226" s="20">
        <v>0.113</v>
      </c>
      <c r="Q226" s="20">
        <v>0.11650000000000001</v>
      </c>
      <c r="R226" s="20">
        <v>0.11849999999999999</v>
      </c>
      <c r="S226" s="20">
        <v>0.1193</v>
      </c>
      <c r="T226" s="20">
        <v>0.12130000000000001</v>
      </c>
      <c r="U226" s="20">
        <v>0.123</v>
      </c>
      <c r="V226" s="109"/>
      <c r="W226" s="109"/>
      <c r="X226" s="109"/>
      <c r="Z226" s="20">
        <v>0.12</v>
      </c>
      <c r="AA226" s="20">
        <v>0.12</v>
      </c>
    </row>
    <row r="227" spans="9:27" x14ac:dyDescent="0.3">
      <c r="I227" s="7">
        <v>45441</v>
      </c>
      <c r="J227" s="109">
        <v>8.6999999999999994E-2</v>
      </c>
      <c r="K227" s="109">
        <v>8.8999999999999996E-2</v>
      </c>
      <c r="L227" s="109">
        <v>9.0499999999999997E-2</v>
      </c>
      <c r="M227" s="109">
        <v>9.8000000000000004E-2</v>
      </c>
      <c r="N227" s="109">
        <v>0.10299999999999999</v>
      </c>
      <c r="O227" s="109">
        <v>0.1085</v>
      </c>
      <c r="P227" s="109">
        <v>0.113</v>
      </c>
      <c r="Q227" s="109">
        <v>0.11650000000000001</v>
      </c>
      <c r="R227" s="109">
        <v>0.11849999999999999</v>
      </c>
      <c r="S227" s="109">
        <v>0.1193</v>
      </c>
      <c r="T227" s="109">
        <v>0.12130000000000001</v>
      </c>
      <c r="U227" s="109">
        <v>0.123</v>
      </c>
      <c r="V227" s="109"/>
      <c r="W227" s="109"/>
      <c r="X227" s="109"/>
      <c r="Z227" s="20">
        <v>0.12</v>
      </c>
      <c r="AA227" s="20">
        <v>0.12</v>
      </c>
    </row>
    <row r="228" spans="9:27" x14ac:dyDescent="0.3">
      <c r="I228" s="7">
        <v>45440</v>
      </c>
      <c r="J228" s="109">
        <v>8.6999999999999994E-2</v>
      </c>
      <c r="K228" s="109">
        <v>8.8999999999999996E-2</v>
      </c>
      <c r="L228" s="109">
        <v>9.0499999999999997E-2</v>
      </c>
      <c r="M228" s="109">
        <v>9.8000000000000004E-2</v>
      </c>
      <c r="N228" s="109">
        <v>0.10299999999999999</v>
      </c>
      <c r="O228" s="109">
        <v>0.1085</v>
      </c>
      <c r="P228" s="109">
        <v>0.113</v>
      </c>
      <c r="Q228" s="109">
        <v>0.11650000000000001</v>
      </c>
      <c r="R228" s="109">
        <v>0.11849999999999999</v>
      </c>
      <c r="S228" s="109">
        <v>0.1193</v>
      </c>
      <c r="T228" s="109">
        <v>0.12130000000000001</v>
      </c>
      <c r="U228" s="109">
        <v>0.123</v>
      </c>
      <c r="V228" s="109"/>
      <c r="W228" s="109"/>
      <c r="X228" s="109"/>
      <c r="Z228" s="20">
        <v>0.12</v>
      </c>
      <c r="AA228" s="20">
        <v>0.12</v>
      </c>
    </row>
    <row r="229" spans="9:27" x14ac:dyDescent="0.3">
      <c r="I229" s="7">
        <v>45439</v>
      </c>
      <c r="J229" s="109">
        <v>8.5999999999999993E-2</v>
      </c>
      <c r="K229" s="109">
        <v>8.8999999999999996E-2</v>
      </c>
      <c r="L229" s="109">
        <v>9.0499999999999997E-2</v>
      </c>
      <c r="M229" s="109">
        <v>9.8000000000000004E-2</v>
      </c>
      <c r="N229" s="109">
        <v>0.10249999999999999</v>
      </c>
      <c r="O229" s="109">
        <v>0.107</v>
      </c>
      <c r="P229" s="109">
        <v>0.113</v>
      </c>
      <c r="Q229" s="109">
        <v>0.11650000000000001</v>
      </c>
      <c r="R229" s="109">
        <v>0.11849999999999999</v>
      </c>
      <c r="S229" s="109">
        <v>0.1198</v>
      </c>
      <c r="T229" s="109">
        <v>0.12130000000000001</v>
      </c>
      <c r="U229" s="109">
        <v>0.123</v>
      </c>
      <c r="V229" s="109"/>
      <c r="W229" s="109"/>
      <c r="X229" s="109"/>
      <c r="Z229" s="20">
        <v>0.12</v>
      </c>
      <c r="AA229" s="20">
        <v>0.12</v>
      </c>
    </row>
    <row r="230" spans="9:27" x14ac:dyDescent="0.3">
      <c r="I230" s="7">
        <v>45434</v>
      </c>
      <c r="J230" s="109">
        <v>8.6999999999999994E-2</v>
      </c>
      <c r="K230" s="109">
        <v>9.0499999999999997E-2</v>
      </c>
      <c r="L230" s="109">
        <v>9.0499999999999997E-2</v>
      </c>
      <c r="M230" s="109">
        <v>9.7500000000000003E-2</v>
      </c>
      <c r="N230" s="109">
        <v>0.10199999999999999</v>
      </c>
      <c r="O230" s="109">
        <v>0.1065</v>
      </c>
      <c r="P230" s="109">
        <v>0.112</v>
      </c>
      <c r="Q230" s="109">
        <v>0.11600000000000001</v>
      </c>
      <c r="R230" s="109">
        <v>0.11799999999999999</v>
      </c>
      <c r="S230" s="109">
        <v>0.1193</v>
      </c>
      <c r="T230" s="109">
        <v>0.121</v>
      </c>
      <c r="U230" s="109">
        <v>0.123</v>
      </c>
      <c r="V230" s="109"/>
      <c r="W230" s="109"/>
      <c r="X230" s="109"/>
      <c r="Z230" s="20">
        <v>0.12180000000000001</v>
      </c>
      <c r="AA230" s="20">
        <v>0.12</v>
      </c>
    </row>
    <row r="231" spans="9:27" x14ac:dyDescent="0.3">
      <c r="I231" s="7">
        <v>45433</v>
      </c>
      <c r="J231" s="109">
        <v>8.6499999999999994E-2</v>
      </c>
      <c r="K231" s="109">
        <v>9.0800000000000006E-2</v>
      </c>
      <c r="L231" s="109">
        <v>9.1499999999999998E-2</v>
      </c>
      <c r="M231" s="109">
        <v>9.98E-2</v>
      </c>
      <c r="N231" s="109">
        <v>0.1023</v>
      </c>
      <c r="O231" s="109">
        <v>0.106</v>
      </c>
      <c r="P231" s="109">
        <v>0.1125</v>
      </c>
      <c r="Q231" s="109">
        <v>0.1158</v>
      </c>
      <c r="R231" s="109">
        <v>0.11899999999999999</v>
      </c>
      <c r="S231" s="109">
        <v>0.1193</v>
      </c>
      <c r="T231" s="109">
        <v>0.121</v>
      </c>
      <c r="U231" s="109">
        <v>0.123</v>
      </c>
      <c r="V231" s="109"/>
      <c r="W231" s="109"/>
      <c r="X231" s="109"/>
      <c r="Z231" s="20">
        <v>0.12180000000000001</v>
      </c>
      <c r="AA231" s="20">
        <v>0.12</v>
      </c>
    </row>
    <row r="232" spans="9:27" x14ac:dyDescent="0.3">
      <c r="I232" s="7">
        <v>45432</v>
      </c>
      <c r="J232" s="109">
        <v>8.8999999999999996E-2</v>
      </c>
      <c r="K232" s="109">
        <v>9.1499999999999998E-2</v>
      </c>
      <c r="L232" s="109">
        <v>9.2999999999999999E-2</v>
      </c>
      <c r="M232" s="109">
        <v>0.1008</v>
      </c>
      <c r="N232" s="109">
        <v>0.1033</v>
      </c>
      <c r="O232" s="109">
        <v>0.108</v>
      </c>
      <c r="P232" s="109">
        <v>0.113</v>
      </c>
      <c r="Q232" s="109">
        <v>0.11700000000000001</v>
      </c>
      <c r="R232" s="109">
        <v>0.1193</v>
      </c>
      <c r="S232" s="109">
        <v>0.1198</v>
      </c>
      <c r="T232" s="109">
        <v>0.1215</v>
      </c>
      <c r="U232" s="109">
        <v>0.1225</v>
      </c>
      <c r="V232" s="109"/>
      <c r="W232" s="109"/>
      <c r="X232" s="109"/>
      <c r="Z232" s="20">
        <v>0.12180000000000001</v>
      </c>
      <c r="AA232" s="20">
        <v>0.1225</v>
      </c>
    </row>
    <row r="233" spans="9:27" x14ac:dyDescent="0.3">
      <c r="I233" s="7">
        <v>45429</v>
      </c>
      <c r="J233" s="109">
        <v>0.09</v>
      </c>
      <c r="K233" s="109">
        <v>9.2999999999999999E-2</v>
      </c>
      <c r="L233" s="109">
        <v>9.5000000000000001E-2</v>
      </c>
      <c r="M233" s="109">
        <v>9.9000000000000005E-2</v>
      </c>
      <c r="N233" s="109">
        <v>0.10199999999999999</v>
      </c>
      <c r="O233" s="109">
        <v>0.1065</v>
      </c>
      <c r="P233" s="109">
        <v>0.111</v>
      </c>
      <c r="Q233" s="109">
        <v>0.11600000000000001</v>
      </c>
      <c r="R233" s="109">
        <v>0.11700000000000001</v>
      </c>
      <c r="S233" s="109">
        <v>0.11899999999999999</v>
      </c>
      <c r="T233" s="109">
        <v>0.12180000000000001</v>
      </c>
      <c r="U233" s="109">
        <v>0.123</v>
      </c>
      <c r="V233" s="109"/>
      <c r="W233" s="109"/>
      <c r="X233" s="109"/>
      <c r="Z233" s="20">
        <v>0.12180000000000001</v>
      </c>
      <c r="AA233" s="20">
        <v>0.1225</v>
      </c>
    </row>
    <row r="234" spans="9:27" x14ac:dyDescent="0.3">
      <c r="I234" s="7">
        <v>45428</v>
      </c>
      <c r="J234" s="109">
        <v>0.09</v>
      </c>
      <c r="K234" s="109">
        <v>9.2999999999999999E-2</v>
      </c>
      <c r="L234" s="109">
        <v>9.5000000000000001E-2</v>
      </c>
      <c r="M234" s="109">
        <v>9.9000000000000005E-2</v>
      </c>
      <c r="N234" s="109">
        <v>0.10199999999999999</v>
      </c>
      <c r="O234" s="109">
        <v>0.1065</v>
      </c>
      <c r="P234" s="109">
        <v>0.111</v>
      </c>
      <c r="Q234" s="109">
        <v>0.11600000000000001</v>
      </c>
      <c r="R234" s="109">
        <v>0.11700000000000001</v>
      </c>
      <c r="S234" s="109">
        <v>0.11899999999999999</v>
      </c>
      <c r="T234" s="109">
        <v>0.12180000000000001</v>
      </c>
      <c r="U234" s="109">
        <v>0.123</v>
      </c>
      <c r="V234" s="109"/>
      <c r="W234" s="109"/>
      <c r="X234" s="109"/>
      <c r="Z234" s="20">
        <v>0.12180000000000001</v>
      </c>
      <c r="AA234" s="20">
        <v>0.1225</v>
      </c>
    </row>
    <row r="235" spans="9:27" x14ac:dyDescent="0.3">
      <c r="I235" s="7">
        <v>45427</v>
      </c>
      <c r="J235" s="109">
        <v>0.09</v>
      </c>
      <c r="K235" s="109">
        <v>9.2999999999999999E-2</v>
      </c>
      <c r="L235" s="109">
        <v>9.5000000000000001E-2</v>
      </c>
      <c r="M235" s="109">
        <v>9.7500000000000003E-2</v>
      </c>
      <c r="N235" s="109">
        <v>0.10199999999999999</v>
      </c>
      <c r="O235" s="109">
        <v>0.106</v>
      </c>
      <c r="P235" s="109">
        <v>0.11</v>
      </c>
      <c r="Q235" s="109">
        <v>0.1153</v>
      </c>
      <c r="R235" s="109">
        <v>0.11700000000000001</v>
      </c>
      <c r="S235" s="109">
        <v>0.11899999999999999</v>
      </c>
      <c r="T235" s="109">
        <v>0.12180000000000001</v>
      </c>
      <c r="U235" s="109">
        <v>0.123</v>
      </c>
      <c r="V235" s="109"/>
      <c r="W235" s="109"/>
      <c r="X235" s="109"/>
      <c r="Z235" s="20">
        <v>0.12180000000000001</v>
      </c>
      <c r="AA235" s="20">
        <v>0.1225</v>
      </c>
    </row>
    <row r="236" spans="9:27" x14ac:dyDescent="0.3">
      <c r="I236" s="7">
        <v>45426</v>
      </c>
      <c r="J236" s="109">
        <v>9.2999999999999999E-2</v>
      </c>
      <c r="K236" s="109">
        <v>9.5299999999999996E-2</v>
      </c>
      <c r="L236" s="109">
        <v>9.6500000000000002E-2</v>
      </c>
      <c r="M236" s="109">
        <v>9.9000000000000005E-2</v>
      </c>
      <c r="N236" s="109">
        <v>0.10249999999999999</v>
      </c>
      <c r="O236" s="109">
        <v>0.1065</v>
      </c>
      <c r="P236" s="109">
        <v>0.114</v>
      </c>
      <c r="Q236" s="109">
        <v>0.115</v>
      </c>
      <c r="R236" s="109">
        <v>0.11700000000000001</v>
      </c>
      <c r="S236" s="109">
        <v>0.11899999999999999</v>
      </c>
      <c r="T236" s="109">
        <v>0.122</v>
      </c>
      <c r="U236" s="109">
        <v>0.123</v>
      </c>
      <c r="V236" s="109"/>
      <c r="W236" s="109"/>
      <c r="X236" s="109"/>
      <c r="Z236" s="20">
        <v>0.1263</v>
      </c>
      <c r="AA236" s="20">
        <v>0.1225</v>
      </c>
    </row>
    <row r="237" spans="9:27" x14ac:dyDescent="0.3">
      <c r="I237" s="7">
        <v>45425</v>
      </c>
      <c r="J237" s="109">
        <v>9.1499999999999998E-2</v>
      </c>
      <c r="K237" s="109">
        <v>9.4500000000000001E-2</v>
      </c>
      <c r="L237" s="109">
        <v>9.7000000000000003E-2</v>
      </c>
      <c r="M237" s="109">
        <v>0.1</v>
      </c>
      <c r="N237" s="109">
        <v>0.105</v>
      </c>
      <c r="O237" s="109">
        <v>0.1085</v>
      </c>
      <c r="P237" s="109">
        <v>0.112</v>
      </c>
      <c r="Q237" s="109">
        <v>0.115</v>
      </c>
      <c r="R237" s="109">
        <v>0.11700000000000001</v>
      </c>
      <c r="S237" s="109">
        <v>0.11899999999999999</v>
      </c>
      <c r="T237" s="109">
        <v>0.122</v>
      </c>
      <c r="U237" s="109">
        <v>0.123</v>
      </c>
      <c r="V237" s="109"/>
      <c r="W237" s="109"/>
      <c r="X237" s="109"/>
      <c r="Z237" s="20">
        <v>0.1263</v>
      </c>
      <c r="AA237" s="20">
        <v>0.1225</v>
      </c>
    </row>
    <row r="238" spans="9:27" x14ac:dyDescent="0.3">
      <c r="I238" s="7">
        <v>45422</v>
      </c>
      <c r="J238" s="109">
        <v>9.2999999999999999E-2</v>
      </c>
      <c r="K238" s="109">
        <v>9.5500000000000002E-2</v>
      </c>
      <c r="L238" s="109">
        <v>9.8000000000000004E-2</v>
      </c>
      <c r="M238" s="109">
        <v>0.10349999999999999</v>
      </c>
      <c r="N238" s="109">
        <v>0.107</v>
      </c>
      <c r="O238" s="109">
        <v>0.112</v>
      </c>
      <c r="P238" s="109">
        <v>0.11700000000000001</v>
      </c>
      <c r="Q238" s="109">
        <v>0.11849999999999999</v>
      </c>
      <c r="R238" s="109">
        <v>0.1208</v>
      </c>
      <c r="S238" s="109">
        <v>0.1215</v>
      </c>
      <c r="T238" s="109">
        <v>0.123</v>
      </c>
      <c r="U238" s="109">
        <v>0.124</v>
      </c>
      <c r="V238" s="169"/>
      <c r="W238" s="169"/>
      <c r="X238" s="169"/>
      <c r="Z238" s="20">
        <v>0.1263</v>
      </c>
      <c r="AA238" s="20">
        <v>0.1263</v>
      </c>
    </row>
    <row r="239" spans="9:27" x14ac:dyDescent="0.3">
      <c r="I239" s="7">
        <v>45421</v>
      </c>
      <c r="J239" s="109">
        <v>9.2999999999999999E-2</v>
      </c>
      <c r="K239" s="109">
        <v>9.5500000000000002E-2</v>
      </c>
      <c r="L239" s="109">
        <v>9.8000000000000004E-2</v>
      </c>
      <c r="M239" s="109">
        <v>0.104</v>
      </c>
      <c r="N239" s="109">
        <v>0.1085</v>
      </c>
      <c r="O239" s="109">
        <v>0.114</v>
      </c>
      <c r="P239" s="109">
        <v>0.11899999999999999</v>
      </c>
      <c r="Q239" s="109">
        <v>0.121</v>
      </c>
      <c r="R239" s="109">
        <v>0.12180000000000001</v>
      </c>
      <c r="S239" s="109">
        <v>0.123</v>
      </c>
      <c r="T239" s="109">
        <v>0.1245</v>
      </c>
      <c r="U239" s="109">
        <v>0.125</v>
      </c>
      <c r="V239" s="109"/>
      <c r="W239" s="109"/>
      <c r="X239" s="109"/>
      <c r="Z239" s="20">
        <v>0.1263</v>
      </c>
      <c r="AA239" s="20">
        <v>0.1263</v>
      </c>
    </row>
    <row r="240" spans="9:27" x14ac:dyDescent="0.3">
      <c r="I240" s="7">
        <v>45420</v>
      </c>
      <c r="J240" s="109">
        <v>9.2999999999999999E-2</v>
      </c>
      <c r="K240" s="109">
        <v>9.5500000000000002E-2</v>
      </c>
      <c r="L240" s="109">
        <v>9.8000000000000004E-2</v>
      </c>
      <c r="M240" s="109">
        <v>0.1045</v>
      </c>
      <c r="N240" s="109">
        <v>0.109</v>
      </c>
      <c r="O240" s="109">
        <v>0.1145</v>
      </c>
      <c r="P240" s="109">
        <v>0.11899999999999999</v>
      </c>
      <c r="Q240" s="109">
        <v>0.121</v>
      </c>
      <c r="R240" s="109">
        <v>0.12180000000000001</v>
      </c>
      <c r="S240" s="109">
        <v>0.123</v>
      </c>
      <c r="T240" s="109">
        <v>0.1245</v>
      </c>
      <c r="U240" s="109">
        <v>0.125</v>
      </c>
      <c r="V240" s="109"/>
      <c r="W240" s="109"/>
      <c r="X240" s="109"/>
      <c r="Z240" s="20">
        <v>0.13</v>
      </c>
      <c r="AA240" s="20">
        <v>0.1263</v>
      </c>
    </row>
    <row r="241" spans="9:27" x14ac:dyDescent="0.3">
      <c r="I241" s="7">
        <v>45419</v>
      </c>
      <c r="J241" s="109">
        <v>9.5000000000000001E-2</v>
      </c>
      <c r="K241" s="109">
        <v>9.6799999999999997E-2</v>
      </c>
      <c r="L241" s="109">
        <v>9.8500000000000004E-2</v>
      </c>
      <c r="M241" s="109">
        <v>0.1055</v>
      </c>
      <c r="N241" s="109">
        <v>0.1095</v>
      </c>
      <c r="O241" s="109">
        <v>0.1145</v>
      </c>
      <c r="P241" s="109">
        <v>0.11899999999999999</v>
      </c>
      <c r="Q241" s="109">
        <v>0.121</v>
      </c>
      <c r="R241" s="109">
        <v>0.12180000000000001</v>
      </c>
      <c r="S241" s="109">
        <v>0.123</v>
      </c>
      <c r="T241" s="109">
        <v>0.1245</v>
      </c>
      <c r="U241" s="109">
        <v>0.125</v>
      </c>
      <c r="V241" s="109"/>
      <c r="W241" s="109"/>
      <c r="X241" s="109"/>
      <c r="Z241" s="20">
        <v>0.13</v>
      </c>
      <c r="AA241" s="20">
        <v>0.1263</v>
      </c>
    </row>
    <row r="242" spans="9:27" x14ac:dyDescent="0.3">
      <c r="I242" s="7">
        <v>45418</v>
      </c>
      <c r="J242" s="109">
        <v>9.5000000000000001E-2</v>
      </c>
      <c r="K242" s="109">
        <v>9.6799999999999997E-2</v>
      </c>
      <c r="L242" s="109">
        <v>9.8500000000000004E-2</v>
      </c>
      <c r="M242" s="109">
        <v>0.1055</v>
      </c>
      <c r="N242" s="109">
        <v>0.1095</v>
      </c>
      <c r="O242" s="109">
        <v>0.1145</v>
      </c>
      <c r="P242" s="109">
        <v>0.11899999999999999</v>
      </c>
      <c r="Q242" s="109">
        <v>0.121</v>
      </c>
      <c r="R242" s="109">
        <v>0.12180000000000001</v>
      </c>
      <c r="S242" s="109">
        <v>0.123</v>
      </c>
      <c r="T242" s="109">
        <v>0.1245</v>
      </c>
      <c r="U242" s="109">
        <v>0.125</v>
      </c>
      <c r="V242" s="109"/>
      <c r="W242" s="109"/>
      <c r="X242" s="109"/>
      <c r="Z242" s="20">
        <v>0.1313</v>
      </c>
      <c r="AA242" s="20">
        <v>0.13250000000000001</v>
      </c>
    </row>
    <row r="243" spans="9:27" x14ac:dyDescent="0.3">
      <c r="I243" s="7">
        <v>45415</v>
      </c>
      <c r="J243" s="109">
        <v>9.5799999999999996E-2</v>
      </c>
      <c r="K243" s="109">
        <v>9.6799999999999997E-2</v>
      </c>
      <c r="L243" s="109">
        <v>9.8500000000000004E-2</v>
      </c>
      <c r="M243" s="109">
        <v>0.1065</v>
      </c>
      <c r="N243" s="109">
        <v>0.111</v>
      </c>
      <c r="O243" s="109">
        <v>0.11600000000000001</v>
      </c>
      <c r="P243" s="109">
        <v>0.12</v>
      </c>
      <c r="Q243" s="109">
        <v>0.122</v>
      </c>
      <c r="R243" s="109">
        <v>0.1225</v>
      </c>
      <c r="S243" s="109">
        <v>0.123</v>
      </c>
      <c r="T243" s="109">
        <v>0.1245</v>
      </c>
      <c r="U243" s="109">
        <v>0.125</v>
      </c>
      <c r="V243" s="109"/>
      <c r="W243" s="109"/>
      <c r="X243" s="109"/>
      <c r="Z243" s="20">
        <v>0.1313</v>
      </c>
      <c r="AA243" s="20">
        <v>0.13250000000000001</v>
      </c>
    </row>
    <row r="244" spans="9:27" x14ac:dyDescent="0.3">
      <c r="I244" s="7">
        <v>45414</v>
      </c>
      <c r="J244" s="20">
        <v>9.5799999999999996E-2</v>
      </c>
      <c r="K244" s="20">
        <v>9.6799999999999997E-2</v>
      </c>
      <c r="L244" s="20">
        <v>9.8500000000000004E-2</v>
      </c>
      <c r="M244" s="20">
        <v>0.1065</v>
      </c>
      <c r="N244" s="20">
        <v>0.111</v>
      </c>
      <c r="O244" s="20">
        <v>0.11600000000000001</v>
      </c>
      <c r="P244" s="20">
        <v>0.12</v>
      </c>
      <c r="Q244" s="20">
        <v>0.122</v>
      </c>
      <c r="R244" s="20">
        <v>0.1225</v>
      </c>
      <c r="S244" s="20">
        <v>0.123</v>
      </c>
      <c r="T244" s="20">
        <v>0.1245</v>
      </c>
      <c r="U244" s="20">
        <v>0.125</v>
      </c>
      <c r="V244" s="109"/>
      <c r="W244" s="109"/>
      <c r="X244" s="109"/>
      <c r="Z244" s="20">
        <v>0.1313</v>
      </c>
      <c r="AA244" s="20">
        <v>0.1338</v>
      </c>
    </row>
    <row r="245" spans="9:27" x14ac:dyDescent="0.3">
      <c r="I245" s="7">
        <v>45412</v>
      </c>
      <c r="J245" s="109">
        <v>9.5799999999999996E-2</v>
      </c>
      <c r="K245" s="109">
        <v>9.6799999999999997E-2</v>
      </c>
      <c r="L245" s="109">
        <v>9.8500000000000004E-2</v>
      </c>
      <c r="M245" s="109">
        <v>0.107</v>
      </c>
      <c r="N245" s="109">
        <v>0.111</v>
      </c>
      <c r="O245" s="109">
        <v>0.11600000000000001</v>
      </c>
      <c r="P245" s="109">
        <v>0.122</v>
      </c>
      <c r="Q245" s="109">
        <v>0.1225</v>
      </c>
      <c r="R245" s="109">
        <v>0.123</v>
      </c>
      <c r="S245" s="109">
        <v>0.1235</v>
      </c>
      <c r="T245" s="109">
        <v>0.125</v>
      </c>
      <c r="U245" s="109">
        <v>0.125</v>
      </c>
      <c r="V245" s="109"/>
      <c r="W245" s="109"/>
      <c r="X245" s="109"/>
      <c r="Z245" s="20">
        <v>0.13250000000000001</v>
      </c>
      <c r="AA245" s="20">
        <v>0.1338</v>
      </c>
    </row>
    <row r="246" spans="9:27" x14ac:dyDescent="0.3">
      <c r="I246" s="7">
        <v>45411</v>
      </c>
      <c r="J246" s="109">
        <v>9.7500000000000003E-2</v>
      </c>
      <c r="K246" s="109">
        <v>9.8500000000000004E-2</v>
      </c>
      <c r="L246" s="109">
        <v>0.10100000000000001</v>
      </c>
      <c r="M246" s="109">
        <v>0.109</v>
      </c>
      <c r="N246" s="109">
        <v>0.1135</v>
      </c>
      <c r="O246" s="109">
        <v>0.11749999999999999</v>
      </c>
      <c r="P246" s="109">
        <v>0.12</v>
      </c>
      <c r="Q246" s="109">
        <v>0.123</v>
      </c>
      <c r="R246" s="109">
        <v>0.124</v>
      </c>
      <c r="S246" s="109">
        <v>0.124</v>
      </c>
      <c r="T246" s="109">
        <v>0.125</v>
      </c>
      <c r="U246" s="109">
        <v>0.125</v>
      </c>
      <c r="V246" s="109"/>
      <c r="W246" s="109"/>
      <c r="X246" s="109"/>
      <c r="Z246" s="20">
        <v>0.13250000000000001</v>
      </c>
      <c r="AA246" s="20">
        <v>0.1338</v>
      </c>
    </row>
    <row r="247" spans="9:27" x14ac:dyDescent="0.3">
      <c r="I247" s="7">
        <v>45408</v>
      </c>
      <c r="J247" s="109">
        <v>9.8500000000000004E-2</v>
      </c>
      <c r="K247" s="109">
        <v>9.9500000000000005E-2</v>
      </c>
      <c r="L247" s="109">
        <v>0.10150000000000001</v>
      </c>
      <c r="M247" s="109">
        <v>0.1105</v>
      </c>
      <c r="N247" s="109">
        <v>0.11550000000000001</v>
      </c>
      <c r="O247" s="109">
        <v>0.1195</v>
      </c>
      <c r="P247" s="109">
        <v>0.122</v>
      </c>
      <c r="Q247" s="109">
        <v>0.123</v>
      </c>
      <c r="R247" s="109">
        <v>0.124</v>
      </c>
      <c r="S247" s="109">
        <v>0.124</v>
      </c>
      <c r="T247" s="109">
        <v>0.12529999999999999</v>
      </c>
      <c r="U247" s="146">
        <v>0.12529999999999999</v>
      </c>
      <c r="V247" s="109"/>
      <c r="W247" s="109"/>
      <c r="X247" s="109"/>
      <c r="Z247" s="20">
        <v>0.13250000000000001</v>
      </c>
      <c r="AA247" s="20">
        <v>0.1338</v>
      </c>
    </row>
    <row r="248" spans="9:27" x14ac:dyDescent="0.3">
      <c r="I248" s="7">
        <v>45407</v>
      </c>
      <c r="J248" s="109">
        <v>9.8500000000000004E-2</v>
      </c>
      <c r="K248" s="109">
        <v>9.9500000000000005E-2</v>
      </c>
      <c r="L248" s="109">
        <v>0.10150000000000001</v>
      </c>
      <c r="M248" s="109">
        <v>0.1115</v>
      </c>
      <c r="N248" s="109">
        <v>0.11650000000000001</v>
      </c>
      <c r="O248" s="109">
        <v>0.1205</v>
      </c>
      <c r="P248" s="109">
        <v>0.1225</v>
      </c>
      <c r="Q248" s="109">
        <v>0.1235</v>
      </c>
      <c r="R248" s="109">
        <v>0.1245</v>
      </c>
      <c r="S248" s="109">
        <v>0.1245</v>
      </c>
      <c r="T248" s="109">
        <v>0.1258</v>
      </c>
      <c r="U248" s="109">
        <v>0.1258</v>
      </c>
      <c r="V248" s="169"/>
      <c r="W248" s="169"/>
      <c r="X248" s="169"/>
      <c r="Z248" s="20">
        <v>0.13250000000000001</v>
      </c>
      <c r="AA248" s="20">
        <v>0.1338</v>
      </c>
    </row>
    <row r="249" spans="9:27" x14ac:dyDescent="0.3">
      <c r="I249" s="7">
        <v>45406</v>
      </c>
      <c r="J249" s="109">
        <v>9.9000000000000005E-2</v>
      </c>
      <c r="K249" s="109">
        <v>0.10050000000000001</v>
      </c>
      <c r="L249" s="109">
        <v>0.10199999999999999</v>
      </c>
      <c r="M249" s="109">
        <v>0.1115</v>
      </c>
      <c r="N249" s="109">
        <v>0.11799999999999999</v>
      </c>
      <c r="O249" s="109">
        <v>0.1215</v>
      </c>
      <c r="P249" s="109">
        <v>0.1235</v>
      </c>
      <c r="Q249" s="109">
        <v>0.124</v>
      </c>
      <c r="R249" s="109">
        <v>0.125</v>
      </c>
      <c r="S249" s="109">
        <v>0.125</v>
      </c>
      <c r="T249" s="109">
        <v>0.1263</v>
      </c>
      <c r="U249" s="109">
        <v>0.1263</v>
      </c>
      <c r="V249" s="109"/>
      <c r="W249" s="109"/>
      <c r="X249" s="109"/>
      <c r="Z249" s="20">
        <v>0.13250000000000001</v>
      </c>
      <c r="AA249" s="20">
        <v>0.1338</v>
      </c>
    </row>
    <row r="250" spans="9:27" x14ac:dyDescent="0.3">
      <c r="I250" s="7">
        <v>45404</v>
      </c>
      <c r="J250" s="109">
        <v>0.1</v>
      </c>
      <c r="K250" s="109">
        <v>0.10199999999999999</v>
      </c>
      <c r="L250" s="109">
        <v>0.10249999999999999</v>
      </c>
      <c r="M250" s="109">
        <v>0.112</v>
      </c>
      <c r="N250" s="109">
        <v>0.11799999999999999</v>
      </c>
      <c r="O250" s="109">
        <v>0.1215</v>
      </c>
      <c r="P250" s="109">
        <v>0.1235</v>
      </c>
      <c r="Q250" s="109">
        <v>0.124</v>
      </c>
      <c r="R250" s="109">
        <v>0.125</v>
      </c>
      <c r="S250" s="109">
        <v>0.125</v>
      </c>
      <c r="T250" s="109">
        <v>0.1263</v>
      </c>
      <c r="U250" s="109">
        <v>0.1263</v>
      </c>
      <c r="V250" s="109"/>
      <c r="W250" s="109"/>
      <c r="X250" s="109"/>
      <c r="Z250" s="20">
        <v>0.13250000000000001</v>
      </c>
      <c r="AA250" s="20">
        <v>0.1338</v>
      </c>
    </row>
    <row r="251" spans="9:27" x14ac:dyDescent="0.3">
      <c r="I251" s="7">
        <v>45401</v>
      </c>
      <c r="J251" s="109">
        <v>0.1</v>
      </c>
      <c r="K251" s="109">
        <v>0.10199999999999999</v>
      </c>
      <c r="L251" s="109">
        <v>0.10249999999999999</v>
      </c>
      <c r="M251" s="109">
        <v>0.112</v>
      </c>
      <c r="N251" s="109">
        <v>0.11799999999999999</v>
      </c>
      <c r="O251" s="109">
        <v>0.1215</v>
      </c>
      <c r="P251" s="109">
        <v>0.1235</v>
      </c>
      <c r="Q251" s="109">
        <v>0.124</v>
      </c>
      <c r="R251" s="109">
        <v>0.125</v>
      </c>
      <c r="S251" s="109">
        <v>0.125</v>
      </c>
      <c r="T251" s="109">
        <v>0.1263</v>
      </c>
      <c r="U251" s="109">
        <v>0.1263</v>
      </c>
      <c r="V251" s="109"/>
      <c r="W251" s="109"/>
      <c r="X251" s="109"/>
      <c r="Z251" s="20">
        <v>0.13250000000000001</v>
      </c>
      <c r="AA251" s="20">
        <v>0.1338</v>
      </c>
    </row>
    <row r="252" spans="9:27" x14ac:dyDescent="0.3">
      <c r="I252" s="7">
        <v>45400</v>
      </c>
      <c r="J252" s="109">
        <v>0.1</v>
      </c>
      <c r="K252" s="109">
        <v>0.10199999999999999</v>
      </c>
      <c r="L252" s="109">
        <v>0.10249999999999999</v>
      </c>
      <c r="M252" s="109">
        <v>0.112</v>
      </c>
      <c r="N252" s="109">
        <v>0.11799999999999999</v>
      </c>
      <c r="O252" s="109">
        <v>0.1215</v>
      </c>
      <c r="P252" s="109">
        <v>0.1235</v>
      </c>
      <c r="Q252" s="109">
        <v>0.124</v>
      </c>
      <c r="R252" s="109">
        <v>0.125</v>
      </c>
      <c r="S252" s="109">
        <v>0.125</v>
      </c>
      <c r="T252" s="109">
        <v>0.1263</v>
      </c>
      <c r="U252" s="109">
        <v>0.1263</v>
      </c>
      <c r="V252" s="109"/>
      <c r="W252" s="109"/>
      <c r="X252" s="109"/>
      <c r="Z252" s="20">
        <v>0.13250000000000001</v>
      </c>
      <c r="AA252" s="20">
        <v>0.1338</v>
      </c>
    </row>
    <row r="253" spans="9:27" x14ac:dyDescent="0.3">
      <c r="I253" s="7">
        <v>45399</v>
      </c>
      <c r="J253" s="109">
        <v>0.1</v>
      </c>
      <c r="K253" s="109">
        <v>0.10199999999999999</v>
      </c>
      <c r="L253" s="109">
        <v>0.10249999999999999</v>
      </c>
      <c r="M253" s="109">
        <v>0.112</v>
      </c>
      <c r="N253" s="109">
        <v>0.11849999999999999</v>
      </c>
      <c r="O253" s="109">
        <v>0.121</v>
      </c>
      <c r="P253" s="109">
        <v>0.12330000000000001</v>
      </c>
      <c r="Q253" s="109">
        <v>0.124</v>
      </c>
      <c r="R253" s="109">
        <v>0.125</v>
      </c>
      <c r="S253" s="109">
        <v>0.125</v>
      </c>
      <c r="T253" s="109">
        <v>0.1263</v>
      </c>
      <c r="U253" s="109">
        <v>0.1263</v>
      </c>
      <c r="V253" s="109"/>
      <c r="W253" s="109"/>
      <c r="X253" s="109"/>
      <c r="Z253" s="20">
        <v>0.13250000000000001</v>
      </c>
      <c r="AA253" s="20">
        <v>0.1338</v>
      </c>
    </row>
    <row r="254" spans="9:27" x14ac:dyDescent="0.3">
      <c r="I254" s="7">
        <v>45398</v>
      </c>
      <c r="J254" s="109">
        <v>0.1013</v>
      </c>
      <c r="K254" s="109">
        <v>0.10199999999999999</v>
      </c>
      <c r="L254" s="109">
        <v>0.10299999999999999</v>
      </c>
      <c r="M254" s="109">
        <v>0.109</v>
      </c>
      <c r="N254" s="109">
        <v>0.11799999999999999</v>
      </c>
      <c r="O254" s="109">
        <v>0.121</v>
      </c>
      <c r="P254" s="109">
        <v>0.1235</v>
      </c>
      <c r="Q254" s="109">
        <v>0.124</v>
      </c>
      <c r="R254" s="109">
        <v>0.125</v>
      </c>
      <c r="S254" s="109">
        <v>0.125</v>
      </c>
      <c r="T254" s="109">
        <v>0.1263</v>
      </c>
      <c r="U254" s="109">
        <v>0.1263</v>
      </c>
      <c r="V254" s="109"/>
      <c r="W254" s="109"/>
      <c r="X254" s="109"/>
      <c r="Z254" s="20">
        <v>0.13250000000000001</v>
      </c>
      <c r="AA254" s="20">
        <v>0.1338</v>
      </c>
    </row>
    <row r="255" spans="9:27" x14ac:dyDescent="0.3">
      <c r="I255" s="7">
        <v>45397</v>
      </c>
      <c r="J255" s="109">
        <v>0.1013</v>
      </c>
      <c r="K255" s="109">
        <v>0.10199999999999999</v>
      </c>
      <c r="L255" s="109">
        <v>0.10299999999999999</v>
      </c>
      <c r="M255" s="109">
        <v>0.109</v>
      </c>
      <c r="N255" s="109">
        <v>0.11799999999999999</v>
      </c>
      <c r="O255" s="109">
        <v>0.121</v>
      </c>
      <c r="P255" s="109">
        <v>0.1235</v>
      </c>
      <c r="Q255" s="109">
        <v>0.124</v>
      </c>
      <c r="R255" s="109">
        <v>0.125</v>
      </c>
      <c r="S255" s="109">
        <v>0.125</v>
      </c>
      <c r="T255" s="109">
        <v>0.1263</v>
      </c>
      <c r="U255" s="109">
        <v>0.1263</v>
      </c>
      <c r="V255" s="109"/>
      <c r="W255" s="109"/>
      <c r="X255" s="109"/>
      <c r="Z255" s="20">
        <v>0.13250000000000001</v>
      </c>
      <c r="AA255" s="20">
        <v>0.1338</v>
      </c>
    </row>
    <row r="256" spans="9:27" x14ac:dyDescent="0.3">
      <c r="I256" s="7">
        <v>45392</v>
      </c>
      <c r="J256" s="109">
        <v>0.1013</v>
      </c>
      <c r="K256" s="109">
        <v>0.10199999999999999</v>
      </c>
      <c r="L256" s="109">
        <v>0.10299999999999999</v>
      </c>
      <c r="M256" s="109">
        <v>0.109</v>
      </c>
      <c r="N256" s="109">
        <v>0.11799999999999999</v>
      </c>
      <c r="O256" s="109">
        <v>0.121</v>
      </c>
      <c r="P256" s="109">
        <v>0.1235</v>
      </c>
      <c r="Q256" s="109">
        <v>0.124</v>
      </c>
      <c r="R256" s="109">
        <v>0.125</v>
      </c>
      <c r="S256" s="109">
        <v>0.125</v>
      </c>
      <c r="T256" s="109">
        <v>0.1263</v>
      </c>
      <c r="U256" s="109">
        <v>0.1263</v>
      </c>
      <c r="V256" s="109"/>
      <c r="W256" s="109"/>
      <c r="X256" s="109"/>
      <c r="Z256" s="20">
        <v>0.13250000000000001</v>
      </c>
      <c r="AA256" s="20">
        <v>0.1338</v>
      </c>
    </row>
    <row r="257" spans="9:27" x14ac:dyDescent="0.3">
      <c r="I257" s="7">
        <v>45391</v>
      </c>
      <c r="J257" s="109">
        <v>0.1013</v>
      </c>
      <c r="K257" s="109">
        <v>0.10199999999999999</v>
      </c>
      <c r="L257" s="109">
        <v>0.10299999999999999</v>
      </c>
      <c r="M257" s="109">
        <v>0.109</v>
      </c>
      <c r="N257" s="109">
        <v>0.11799999999999999</v>
      </c>
      <c r="O257" s="109">
        <v>0.121</v>
      </c>
      <c r="P257" s="109">
        <v>0.1235</v>
      </c>
      <c r="Q257" s="109">
        <v>0.124</v>
      </c>
      <c r="R257" s="109">
        <v>0.125</v>
      </c>
      <c r="S257" s="109">
        <v>0.125</v>
      </c>
      <c r="T257" s="109">
        <v>0.1263</v>
      </c>
      <c r="U257" s="109">
        <v>0.1263</v>
      </c>
      <c r="V257" s="109"/>
      <c r="W257" s="109"/>
      <c r="X257" s="109"/>
      <c r="Z257" s="20">
        <v>0.13250000000000001</v>
      </c>
      <c r="AA257" s="20">
        <v>0.1338</v>
      </c>
    </row>
    <row r="258" spans="9:27" x14ac:dyDescent="0.3">
      <c r="I258" s="7">
        <v>45390</v>
      </c>
      <c r="J258" s="109">
        <v>0.1013</v>
      </c>
      <c r="K258" s="109">
        <v>0.10199999999999999</v>
      </c>
      <c r="L258" s="109">
        <v>0.10299999999999999</v>
      </c>
      <c r="M258" s="109">
        <v>0.109</v>
      </c>
      <c r="N258" s="109">
        <v>0.11799999999999999</v>
      </c>
      <c r="O258" s="109">
        <v>0.1215</v>
      </c>
      <c r="P258" s="109">
        <v>0.1235</v>
      </c>
      <c r="Q258" s="109">
        <v>0.124</v>
      </c>
      <c r="R258" s="109">
        <v>0.125</v>
      </c>
      <c r="S258" s="109">
        <v>0.125</v>
      </c>
      <c r="T258" s="109">
        <v>0.1263</v>
      </c>
      <c r="U258" s="109">
        <v>0.1263</v>
      </c>
      <c r="V258" s="109"/>
      <c r="W258" s="109"/>
      <c r="X258" s="109"/>
      <c r="Z258" s="20">
        <v>0.13200000000000001</v>
      </c>
      <c r="AA258" s="20">
        <v>0.1338</v>
      </c>
    </row>
    <row r="259" spans="9:27" x14ac:dyDescent="0.3">
      <c r="I259" s="7">
        <v>45387</v>
      </c>
      <c r="J259" s="109">
        <v>0.1023</v>
      </c>
      <c r="K259" s="109">
        <v>0.10299999999999999</v>
      </c>
      <c r="L259" s="109">
        <v>0.104</v>
      </c>
      <c r="M259" s="109">
        <v>0.1105</v>
      </c>
      <c r="N259" s="109">
        <v>0.11849999999999999</v>
      </c>
      <c r="O259" s="109">
        <v>0.122</v>
      </c>
      <c r="P259" s="109">
        <v>0.124</v>
      </c>
      <c r="Q259" s="109">
        <v>0.124</v>
      </c>
      <c r="R259" s="109">
        <v>0.125</v>
      </c>
      <c r="S259" s="109">
        <v>0.1255</v>
      </c>
      <c r="T259" s="109">
        <v>0.1263</v>
      </c>
      <c r="U259" s="109">
        <v>0.1263</v>
      </c>
      <c r="V259" s="109"/>
      <c r="W259" s="109"/>
      <c r="X259" s="109"/>
      <c r="Z259" s="20">
        <v>0.13250000000000001</v>
      </c>
      <c r="AA259" s="20">
        <v>0.1338</v>
      </c>
    </row>
    <row r="260" spans="9:27" x14ac:dyDescent="0.3">
      <c r="I260" s="7">
        <v>45386</v>
      </c>
      <c r="J260" s="109">
        <v>0.1023</v>
      </c>
      <c r="K260" s="109">
        <v>0.10299999999999999</v>
      </c>
      <c r="L260" s="109">
        <v>0.104</v>
      </c>
      <c r="M260" s="109">
        <v>0.1105</v>
      </c>
      <c r="N260" s="109">
        <v>0.11849999999999999</v>
      </c>
      <c r="O260" s="109">
        <v>0.122</v>
      </c>
      <c r="P260" s="109">
        <v>0.124</v>
      </c>
      <c r="Q260" s="109">
        <v>0.124</v>
      </c>
      <c r="R260" s="109">
        <v>0.125</v>
      </c>
      <c r="S260" s="109">
        <v>0.1255</v>
      </c>
      <c r="T260" s="109">
        <v>0.1263</v>
      </c>
      <c r="U260" s="109">
        <v>0.1263</v>
      </c>
      <c r="V260" s="109"/>
      <c r="W260" s="109"/>
      <c r="X260" s="109"/>
      <c r="Z260" s="20">
        <v>0.1338</v>
      </c>
      <c r="AA260" s="20">
        <v>0.13250000000000001</v>
      </c>
    </row>
    <row r="261" spans="9:27" x14ac:dyDescent="0.3">
      <c r="I261" s="7">
        <v>45385</v>
      </c>
      <c r="J261" s="109">
        <v>0.1023</v>
      </c>
      <c r="K261" s="109">
        <v>0.10299999999999999</v>
      </c>
      <c r="L261" s="109">
        <v>0.104</v>
      </c>
      <c r="M261" s="109">
        <v>0.1105</v>
      </c>
      <c r="N261" s="109">
        <v>0.11849999999999999</v>
      </c>
      <c r="O261" s="109">
        <v>0.122</v>
      </c>
      <c r="P261" s="109">
        <v>0.124</v>
      </c>
      <c r="Q261" s="109">
        <v>0.124</v>
      </c>
      <c r="R261" s="109">
        <v>0.125</v>
      </c>
      <c r="S261" s="109">
        <v>0.1255</v>
      </c>
      <c r="T261" s="109">
        <v>0.1263</v>
      </c>
      <c r="U261" s="109">
        <v>0.1263</v>
      </c>
      <c r="V261" s="109"/>
      <c r="W261" s="109"/>
      <c r="X261" s="109"/>
      <c r="Z261" s="20">
        <v>0.1338</v>
      </c>
      <c r="AA261" s="20">
        <v>0.1338</v>
      </c>
    </row>
    <row r="262" spans="9:27" x14ac:dyDescent="0.3">
      <c r="I262" s="7">
        <v>45384</v>
      </c>
      <c r="J262" s="109">
        <v>0.10100000000000001</v>
      </c>
      <c r="K262" s="109">
        <v>0.10199999999999999</v>
      </c>
      <c r="L262" s="109">
        <v>0.104</v>
      </c>
      <c r="M262" s="109">
        <v>0.1095</v>
      </c>
      <c r="N262" s="109">
        <v>0.11799999999999999</v>
      </c>
      <c r="O262" s="109">
        <v>0.121</v>
      </c>
      <c r="P262" s="109">
        <v>0.1235</v>
      </c>
      <c r="Q262" s="109">
        <v>0.1235</v>
      </c>
      <c r="R262" s="109">
        <v>0.1245</v>
      </c>
      <c r="S262" s="109">
        <v>0.1255</v>
      </c>
      <c r="T262" s="109">
        <v>0.1263</v>
      </c>
      <c r="U262" s="109">
        <v>0.1263</v>
      </c>
      <c r="V262" s="109"/>
      <c r="W262" s="109"/>
      <c r="X262" s="109"/>
      <c r="Z262" s="20">
        <v>0.1338</v>
      </c>
      <c r="AA262" s="20">
        <v>0.13500000000000001</v>
      </c>
    </row>
    <row r="263" spans="9:27" x14ac:dyDescent="0.3">
      <c r="I263" s="7">
        <v>45383</v>
      </c>
      <c r="J263" s="109">
        <v>0.10100000000000001</v>
      </c>
      <c r="K263" s="109">
        <v>0.10199999999999999</v>
      </c>
      <c r="L263" s="109">
        <v>0.104</v>
      </c>
      <c r="M263" s="109">
        <v>0.1095</v>
      </c>
      <c r="N263" s="109">
        <v>0.11799999999999999</v>
      </c>
      <c r="O263" s="109">
        <v>0.121</v>
      </c>
      <c r="P263" s="109">
        <v>0.1235</v>
      </c>
      <c r="Q263" s="109">
        <v>0.1235</v>
      </c>
      <c r="R263" s="109">
        <v>0.1245</v>
      </c>
      <c r="S263" s="109">
        <v>0.1255</v>
      </c>
      <c r="T263" s="109">
        <v>0.1263</v>
      </c>
      <c r="U263" s="109">
        <v>0.1263</v>
      </c>
      <c r="V263" s="109"/>
      <c r="W263" s="109"/>
      <c r="X263" s="109"/>
      <c r="Z263" s="20">
        <v>0.1338</v>
      </c>
      <c r="AA263" s="20">
        <v>0.13500000000000001</v>
      </c>
    </row>
    <row r="264" spans="9:27" x14ac:dyDescent="0.3">
      <c r="I264" s="7">
        <v>45379</v>
      </c>
      <c r="J264" s="109">
        <v>0.10100000000000001</v>
      </c>
      <c r="K264" s="109">
        <v>0.10199999999999999</v>
      </c>
      <c r="L264" s="109">
        <v>0.104</v>
      </c>
      <c r="M264" s="109">
        <v>0.1095</v>
      </c>
      <c r="N264" s="109">
        <v>0.11799999999999999</v>
      </c>
      <c r="O264" s="109">
        <v>0.121</v>
      </c>
      <c r="P264" s="109">
        <v>0.1235</v>
      </c>
      <c r="Q264" s="109">
        <v>0.1235</v>
      </c>
      <c r="R264" s="109">
        <v>0.1245</v>
      </c>
      <c r="S264" s="109">
        <v>0.1255</v>
      </c>
      <c r="T264" s="109">
        <v>0.1263</v>
      </c>
      <c r="U264" s="109">
        <v>0.1263</v>
      </c>
      <c r="V264" s="109"/>
      <c r="W264" s="109"/>
      <c r="X264" s="109"/>
      <c r="Z264" s="20">
        <v>0.1338</v>
      </c>
      <c r="AA264" s="20">
        <v>0.13500000000000001</v>
      </c>
    </row>
    <row r="265" spans="9:27" x14ac:dyDescent="0.3">
      <c r="I265" s="7">
        <v>45378</v>
      </c>
      <c r="J265" s="109">
        <v>0.10100000000000001</v>
      </c>
      <c r="K265" s="109">
        <v>0.10199999999999999</v>
      </c>
      <c r="L265" s="109">
        <v>0.104</v>
      </c>
      <c r="M265" s="109">
        <v>0.1105</v>
      </c>
      <c r="N265" s="109">
        <v>0.11849999999999999</v>
      </c>
      <c r="O265" s="109">
        <v>0.121</v>
      </c>
      <c r="P265" s="109">
        <v>0.12280000000000001</v>
      </c>
      <c r="Q265" s="109">
        <v>0.1235</v>
      </c>
      <c r="R265" s="109">
        <v>0.124</v>
      </c>
      <c r="S265" s="109">
        <v>0.1245</v>
      </c>
      <c r="T265" s="109">
        <v>0.1263</v>
      </c>
      <c r="U265" s="109">
        <v>0.1263</v>
      </c>
      <c r="V265" s="109"/>
      <c r="W265" s="109"/>
      <c r="X265" s="109"/>
      <c r="Z265" s="20">
        <v>0.1338</v>
      </c>
      <c r="AA265" s="20">
        <v>0.13500000000000001</v>
      </c>
    </row>
    <row r="266" spans="9:27" x14ac:dyDescent="0.3">
      <c r="I266" s="7">
        <v>45377</v>
      </c>
      <c r="J266" s="109">
        <v>0.1013</v>
      </c>
      <c r="K266" s="109">
        <v>0.104</v>
      </c>
      <c r="L266" s="109">
        <v>0.104</v>
      </c>
      <c r="M266" s="109">
        <v>0.1095</v>
      </c>
      <c r="N266" s="109">
        <v>0.11849999999999999</v>
      </c>
      <c r="O266" s="109">
        <v>0.121</v>
      </c>
      <c r="P266" s="109">
        <v>0.122</v>
      </c>
      <c r="Q266" s="109">
        <v>0.122</v>
      </c>
      <c r="R266" s="109">
        <v>0.122</v>
      </c>
      <c r="S266" s="109">
        <v>0.122</v>
      </c>
      <c r="T266" s="109">
        <v>0.1263</v>
      </c>
      <c r="U266" s="109">
        <v>0.1263</v>
      </c>
      <c r="V266" s="109"/>
      <c r="W266" s="109"/>
      <c r="X266" s="109"/>
      <c r="Z266" s="20">
        <v>0.1338</v>
      </c>
      <c r="AA266" s="20">
        <v>0.13500000000000001</v>
      </c>
    </row>
    <row r="267" spans="9:27" x14ac:dyDescent="0.3">
      <c r="I267" s="7">
        <v>45376</v>
      </c>
      <c r="J267" s="109">
        <v>0.1013</v>
      </c>
      <c r="K267" s="109">
        <v>0.104</v>
      </c>
      <c r="L267" s="109">
        <v>0.104</v>
      </c>
      <c r="M267" s="109">
        <v>0.1095</v>
      </c>
      <c r="N267" s="109">
        <v>0.11849999999999999</v>
      </c>
      <c r="O267" s="109">
        <v>0.121</v>
      </c>
      <c r="P267" s="109">
        <v>0.122</v>
      </c>
      <c r="Q267" s="109">
        <v>0.122</v>
      </c>
      <c r="R267" s="109">
        <v>0.122</v>
      </c>
      <c r="S267" s="109">
        <v>0.122</v>
      </c>
      <c r="T267" s="109">
        <v>0.1263</v>
      </c>
      <c r="U267" s="109">
        <v>0.1263</v>
      </c>
      <c r="V267" s="109"/>
      <c r="W267" s="109"/>
      <c r="X267" s="109"/>
      <c r="Z267" s="20">
        <v>0.1338</v>
      </c>
      <c r="AA267" s="20">
        <v>0.13500000000000001</v>
      </c>
    </row>
    <row r="268" spans="9:27" x14ac:dyDescent="0.3">
      <c r="I268" s="7">
        <v>45373</v>
      </c>
      <c r="J268" s="109">
        <v>0.1013</v>
      </c>
      <c r="K268" s="109">
        <v>0.104</v>
      </c>
      <c r="L268" s="109">
        <v>0.104</v>
      </c>
      <c r="M268" s="109">
        <v>0.1095</v>
      </c>
      <c r="N268" s="109">
        <v>0.11849999999999999</v>
      </c>
      <c r="O268" s="109">
        <v>0.121</v>
      </c>
      <c r="P268" s="109">
        <v>0.122</v>
      </c>
      <c r="Q268" s="109">
        <v>0.122</v>
      </c>
      <c r="R268" s="109">
        <v>0.122</v>
      </c>
      <c r="S268" s="109">
        <v>0.122</v>
      </c>
      <c r="T268" s="109">
        <v>0.1263</v>
      </c>
      <c r="U268" s="109">
        <v>0.1263</v>
      </c>
      <c r="V268" s="109"/>
      <c r="W268" s="109"/>
      <c r="X268" s="109"/>
      <c r="Z268" s="20">
        <v>0.1338</v>
      </c>
      <c r="AA268" s="20">
        <v>0.13500000000000001</v>
      </c>
    </row>
    <row r="269" spans="9:27" x14ac:dyDescent="0.3">
      <c r="I269" s="7">
        <v>45372</v>
      </c>
      <c r="J269" s="109">
        <v>0.1013</v>
      </c>
      <c r="K269" s="109">
        <v>0.1018</v>
      </c>
      <c r="L269" s="109">
        <v>0.10199999999999999</v>
      </c>
      <c r="M269" s="109">
        <v>0.1095</v>
      </c>
      <c r="N269" s="109">
        <v>0.11849999999999999</v>
      </c>
      <c r="O269" s="109">
        <v>0.121</v>
      </c>
      <c r="P269" s="109">
        <v>0.122</v>
      </c>
      <c r="Q269" s="109">
        <v>0.122</v>
      </c>
      <c r="R269" s="109">
        <v>0.122</v>
      </c>
      <c r="S269" s="109">
        <v>0.122</v>
      </c>
      <c r="T269" s="109">
        <v>0.1263</v>
      </c>
      <c r="U269" s="109">
        <v>0.1263</v>
      </c>
      <c r="V269" s="109"/>
      <c r="W269" s="109"/>
      <c r="X269" s="109"/>
      <c r="Z269" s="20">
        <v>0.1338</v>
      </c>
      <c r="AA269" s="20">
        <v>0.13500000000000001</v>
      </c>
    </row>
    <row r="270" spans="9:27" x14ac:dyDescent="0.3">
      <c r="I270" s="7">
        <v>45371</v>
      </c>
      <c r="J270" s="109">
        <v>0.1013</v>
      </c>
      <c r="K270" s="109">
        <v>0.1018</v>
      </c>
      <c r="L270" s="109">
        <v>0.10199999999999999</v>
      </c>
      <c r="M270" s="109">
        <v>0.108</v>
      </c>
      <c r="N270" s="109">
        <v>0.11899999999999999</v>
      </c>
      <c r="O270" s="109">
        <v>0.1215</v>
      </c>
      <c r="P270" s="109">
        <v>0.12330000000000001</v>
      </c>
      <c r="Q270" s="109">
        <v>0.122</v>
      </c>
      <c r="R270" s="109">
        <v>0.122</v>
      </c>
      <c r="S270" s="109">
        <v>0.122</v>
      </c>
      <c r="T270" s="109">
        <v>0.1263</v>
      </c>
      <c r="U270" s="109">
        <v>0.1263</v>
      </c>
      <c r="V270" s="109"/>
      <c r="W270" s="109"/>
      <c r="X270" s="109"/>
      <c r="Z270" s="20">
        <v>0.1338</v>
      </c>
      <c r="AA270" s="20">
        <v>0.13500000000000001</v>
      </c>
    </row>
    <row r="271" spans="9:27" x14ac:dyDescent="0.3">
      <c r="I271" s="7">
        <v>45370</v>
      </c>
      <c r="J271" s="109">
        <v>0.1</v>
      </c>
      <c r="K271" s="109">
        <v>0.1018</v>
      </c>
      <c r="L271" s="109">
        <v>0.10199999999999999</v>
      </c>
      <c r="M271" s="109">
        <v>0.108</v>
      </c>
      <c r="N271" s="109">
        <v>0.11899999999999999</v>
      </c>
      <c r="O271" s="109">
        <v>0.1215</v>
      </c>
      <c r="P271" s="109">
        <v>0.1235</v>
      </c>
      <c r="Q271" s="109">
        <v>0.123</v>
      </c>
      <c r="R271" s="109">
        <v>0.1235</v>
      </c>
      <c r="S271" s="109">
        <v>0.1275</v>
      </c>
      <c r="T271" s="109">
        <v>0.1288</v>
      </c>
      <c r="U271" s="109">
        <v>0.1288</v>
      </c>
      <c r="V271" s="109"/>
      <c r="W271" s="109"/>
      <c r="X271" s="109"/>
      <c r="Z271" s="20">
        <v>0.1338</v>
      </c>
      <c r="AA271" s="20">
        <v>0.13500000000000001</v>
      </c>
    </row>
    <row r="272" spans="9:27" x14ac:dyDescent="0.3">
      <c r="I272" s="7">
        <v>45369</v>
      </c>
      <c r="J272" s="109">
        <v>0.1</v>
      </c>
      <c r="K272" s="109">
        <v>0.1018</v>
      </c>
      <c r="L272" s="109">
        <v>0.10199999999999999</v>
      </c>
      <c r="M272" s="109">
        <v>0.108</v>
      </c>
      <c r="N272" s="109">
        <v>0.11899999999999999</v>
      </c>
      <c r="O272" s="109">
        <v>0.1215</v>
      </c>
      <c r="P272" s="109">
        <v>0.1235</v>
      </c>
      <c r="Q272" s="109">
        <v>0.1245</v>
      </c>
      <c r="R272" s="109">
        <v>0.1278</v>
      </c>
      <c r="S272" s="109">
        <v>0.1275</v>
      </c>
      <c r="T272" s="109">
        <v>0.1288</v>
      </c>
      <c r="U272" s="109">
        <v>0.1288</v>
      </c>
      <c r="V272" s="109"/>
      <c r="W272" s="109"/>
      <c r="X272" s="109"/>
      <c r="Z272" s="20">
        <v>0.1338</v>
      </c>
      <c r="AA272" s="20">
        <v>0.13500000000000001</v>
      </c>
    </row>
    <row r="273" spans="9:27" x14ac:dyDescent="0.3">
      <c r="I273" s="7">
        <v>45366</v>
      </c>
      <c r="J273" s="20">
        <v>0.1</v>
      </c>
      <c r="K273" s="20">
        <v>0.1018</v>
      </c>
      <c r="L273" s="20">
        <v>0.10199999999999999</v>
      </c>
      <c r="M273" s="20">
        <v>0.108</v>
      </c>
      <c r="N273" s="20">
        <v>0.11899999999999999</v>
      </c>
      <c r="O273" s="20">
        <v>0.1215</v>
      </c>
      <c r="P273" s="20">
        <v>0.1235</v>
      </c>
      <c r="Q273" s="20">
        <v>0.1245</v>
      </c>
      <c r="R273" s="20">
        <v>0.1278</v>
      </c>
      <c r="S273" s="20">
        <v>0.1275</v>
      </c>
      <c r="T273" s="20">
        <v>0.1288</v>
      </c>
      <c r="U273" s="20">
        <v>0.1288</v>
      </c>
      <c r="V273" s="109"/>
      <c r="W273" s="109"/>
      <c r="X273" s="109"/>
      <c r="Z273" s="20">
        <v>0.1338</v>
      </c>
      <c r="AA273" s="20">
        <v>0.13500000000000001</v>
      </c>
    </row>
    <row r="274" spans="9:27" x14ac:dyDescent="0.3">
      <c r="I274" s="7">
        <v>45365</v>
      </c>
      <c r="J274" s="109">
        <v>0.1</v>
      </c>
      <c r="K274" s="109">
        <v>0.1018</v>
      </c>
      <c r="L274" s="109">
        <v>0.10199999999999999</v>
      </c>
      <c r="M274" s="109">
        <v>0.108</v>
      </c>
      <c r="N274" s="109">
        <v>0.11899999999999999</v>
      </c>
      <c r="O274" s="109">
        <v>0.1215</v>
      </c>
      <c r="P274" s="109">
        <v>0.1235</v>
      </c>
      <c r="Q274" s="109">
        <v>0.1245</v>
      </c>
      <c r="R274" s="109">
        <v>0.1278</v>
      </c>
      <c r="S274" s="109">
        <v>0.1275</v>
      </c>
      <c r="T274" s="109">
        <v>0.1288</v>
      </c>
      <c r="U274" s="109">
        <v>0.1288</v>
      </c>
      <c r="V274" s="109"/>
      <c r="W274" s="109"/>
      <c r="X274" s="109"/>
      <c r="Z274" s="20">
        <v>0.1338</v>
      </c>
      <c r="AA274" s="20">
        <v>0.13500000000000001</v>
      </c>
    </row>
    <row r="275" spans="9:27" x14ac:dyDescent="0.3">
      <c r="I275" s="7">
        <v>45364</v>
      </c>
      <c r="J275" s="109">
        <v>0.1</v>
      </c>
      <c r="K275" s="109">
        <v>0.1018</v>
      </c>
      <c r="L275" s="109">
        <v>0.10199999999999999</v>
      </c>
      <c r="M275" s="109">
        <v>0.108</v>
      </c>
      <c r="N275" s="109">
        <v>0.11899999999999999</v>
      </c>
      <c r="O275" s="109">
        <v>0.122</v>
      </c>
      <c r="P275" s="109">
        <v>0.1235</v>
      </c>
      <c r="Q275" s="109">
        <v>0.1245</v>
      </c>
      <c r="R275" s="109">
        <v>0.1278</v>
      </c>
      <c r="S275" s="109">
        <v>0.1275</v>
      </c>
      <c r="T275" s="109">
        <v>0.1288</v>
      </c>
      <c r="U275" s="109">
        <v>0.1288</v>
      </c>
      <c r="V275" s="109"/>
      <c r="W275" s="109"/>
      <c r="X275" s="109"/>
      <c r="Z275" s="20">
        <v>0.1338</v>
      </c>
      <c r="AA275" s="20">
        <v>0.13500000000000001</v>
      </c>
    </row>
    <row r="276" spans="9:27" x14ac:dyDescent="0.3">
      <c r="I276" s="7">
        <v>45363</v>
      </c>
      <c r="J276" s="109">
        <v>9.9500000000000005E-2</v>
      </c>
      <c r="K276" s="109">
        <v>0.1008</v>
      </c>
      <c r="L276" s="109">
        <v>0.10199999999999999</v>
      </c>
      <c r="M276" s="109">
        <v>0.108</v>
      </c>
      <c r="N276" s="109">
        <v>0.11899999999999999</v>
      </c>
      <c r="O276" s="109">
        <v>0.122</v>
      </c>
      <c r="P276" s="109">
        <v>0.1235</v>
      </c>
      <c r="Q276" s="109">
        <v>0.1245</v>
      </c>
      <c r="R276" s="109">
        <v>0.1278</v>
      </c>
      <c r="S276" s="109">
        <v>0.1275</v>
      </c>
      <c r="T276" s="109">
        <v>0.1288</v>
      </c>
      <c r="U276" s="109">
        <v>0.1288</v>
      </c>
      <c r="V276" s="109"/>
      <c r="W276" s="109"/>
      <c r="X276" s="109"/>
      <c r="Z276" s="20">
        <v>0.1338</v>
      </c>
      <c r="AA276" s="20">
        <v>0.14099999999999999</v>
      </c>
    </row>
    <row r="277" spans="9:27" x14ac:dyDescent="0.3">
      <c r="I277" s="7">
        <v>45362</v>
      </c>
      <c r="J277" s="109">
        <v>9.9500000000000005E-2</v>
      </c>
      <c r="K277" s="109">
        <v>0.1008</v>
      </c>
      <c r="L277" s="109">
        <v>0.10199999999999999</v>
      </c>
      <c r="M277" s="109">
        <v>0.108</v>
      </c>
      <c r="N277" s="109">
        <v>0.11899999999999999</v>
      </c>
      <c r="O277" s="109">
        <v>0.122</v>
      </c>
      <c r="P277" s="109">
        <v>0.1235</v>
      </c>
      <c r="Q277" s="109">
        <v>0.1245</v>
      </c>
      <c r="R277" s="109">
        <v>0.1278</v>
      </c>
      <c r="S277" s="109">
        <v>0.1275</v>
      </c>
      <c r="T277" s="109">
        <v>0.1288</v>
      </c>
      <c r="U277" s="109">
        <v>0.1288</v>
      </c>
      <c r="V277" s="109"/>
      <c r="W277" s="109"/>
      <c r="X277" s="109"/>
      <c r="Z277" s="20">
        <v>0.1338</v>
      </c>
      <c r="AA277" s="20">
        <v>0.14099999999999999</v>
      </c>
    </row>
    <row r="278" spans="9:27" x14ac:dyDescent="0.3">
      <c r="I278" s="7">
        <v>45358</v>
      </c>
      <c r="J278" s="109">
        <v>9.9500000000000005E-2</v>
      </c>
      <c r="K278" s="109">
        <v>0.1008</v>
      </c>
      <c r="L278" s="109">
        <v>0.10199999999999999</v>
      </c>
      <c r="M278" s="109">
        <v>0.108</v>
      </c>
      <c r="N278" s="109">
        <v>0.11899999999999999</v>
      </c>
      <c r="O278" s="109">
        <v>0.122</v>
      </c>
      <c r="P278" s="109">
        <v>0.1235</v>
      </c>
      <c r="Q278" s="109">
        <v>0.1245</v>
      </c>
      <c r="R278" s="109">
        <v>0.1278</v>
      </c>
      <c r="S278" s="109">
        <v>0.1275</v>
      </c>
      <c r="T278" s="109">
        <v>0.1288</v>
      </c>
      <c r="U278" s="109">
        <v>0.1288</v>
      </c>
      <c r="V278" s="109"/>
      <c r="W278" s="109"/>
      <c r="X278" s="109"/>
      <c r="Z278" s="20" t="e">
        <f>ROUND(AVERAGE(V4:V5),4)</f>
        <v>#DIV/0!</v>
      </c>
      <c r="AA278" s="20">
        <v>0.14099999999999999</v>
      </c>
    </row>
    <row r="279" spans="9:27" x14ac:dyDescent="0.3">
      <c r="I279" s="7">
        <v>45357</v>
      </c>
      <c r="J279" s="109">
        <v>9.9500000000000005E-2</v>
      </c>
      <c r="K279" s="109">
        <v>0.1008</v>
      </c>
      <c r="L279" s="109">
        <v>0.10199999999999999</v>
      </c>
      <c r="M279" s="109">
        <v>0.108</v>
      </c>
      <c r="N279" s="109">
        <v>0.11899999999999999</v>
      </c>
      <c r="O279" s="109">
        <v>0.122</v>
      </c>
      <c r="P279" s="109">
        <v>0.1235</v>
      </c>
      <c r="Q279" s="109">
        <v>0.1245</v>
      </c>
      <c r="R279" s="109">
        <v>0.1278</v>
      </c>
      <c r="S279" s="109">
        <v>0.1275</v>
      </c>
      <c r="T279" s="109">
        <v>0.1288</v>
      </c>
      <c r="U279" s="109">
        <v>0.1288</v>
      </c>
      <c r="V279" s="109"/>
      <c r="W279" s="109"/>
      <c r="X279" s="109"/>
      <c r="Z279" s="20">
        <v>0.1338</v>
      </c>
      <c r="AA279" s="20">
        <v>0.14099999999999999</v>
      </c>
    </row>
    <row r="280" spans="9:27" x14ac:dyDescent="0.3">
      <c r="I280" s="7">
        <v>45356</v>
      </c>
      <c r="J280" s="109">
        <v>9.7799999999999998E-2</v>
      </c>
      <c r="K280" s="109">
        <v>9.8500000000000004E-2</v>
      </c>
      <c r="L280" s="109">
        <v>9.98E-2</v>
      </c>
      <c r="M280" s="109">
        <v>0.1065</v>
      </c>
      <c r="N280" s="109">
        <v>0.11749999999999999</v>
      </c>
      <c r="O280" s="109">
        <v>0.121</v>
      </c>
      <c r="P280" s="109">
        <v>0.1225</v>
      </c>
      <c r="Q280" s="109">
        <v>0.1235</v>
      </c>
      <c r="R280" s="109">
        <v>0.1268</v>
      </c>
      <c r="S280" s="109">
        <v>0.1265</v>
      </c>
      <c r="T280" s="109">
        <v>0.1278</v>
      </c>
      <c r="U280" s="109">
        <v>0.1278</v>
      </c>
      <c r="V280" s="109"/>
      <c r="W280" s="109"/>
      <c r="X280" s="109"/>
      <c r="Z280" s="20">
        <v>0.1338</v>
      </c>
      <c r="AA280" s="20" t="e">
        <f>ROUND(AVERAGE(Z4:Z4),4)</f>
        <v>#DIV/0!</v>
      </c>
    </row>
    <row r="281" spans="9:27" x14ac:dyDescent="0.3">
      <c r="I281" s="7">
        <v>45355</v>
      </c>
      <c r="J281" s="109">
        <v>9.7799999999999998E-2</v>
      </c>
      <c r="K281" s="109">
        <v>9.8500000000000004E-2</v>
      </c>
      <c r="L281" s="109">
        <v>9.98E-2</v>
      </c>
      <c r="M281" s="109">
        <v>0.10680000000000001</v>
      </c>
      <c r="N281" s="109">
        <v>0.11849999999999999</v>
      </c>
      <c r="O281" s="109">
        <v>0.1215</v>
      </c>
      <c r="P281" s="109">
        <v>0.123</v>
      </c>
      <c r="Q281" s="109">
        <v>0.124</v>
      </c>
      <c r="R281" s="109">
        <v>0.1268</v>
      </c>
      <c r="S281" s="109">
        <v>0.1265</v>
      </c>
      <c r="T281" s="109">
        <v>0.1278</v>
      </c>
      <c r="U281" s="109">
        <v>0.1278</v>
      </c>
      <c r="V281" s="109"/>
      <c r="W281" s="109"/>
      <c r="X281" s="109"/>
      <c r="Z281" s="20">
        <v>0.1285</v>
      </c>
      <c r="AA281" s="20">
        <v>0.14099999999999999</v>
      </c>
    </row>
    <row r="282" spans="9:27" x14ac:dyDescent="0.3">
      <c r="I282" s="7">
        <v>45352</v>
      </c>
      <c r="J282" s="109">
        <v>9.7799999999999998E-2</v>
      </c>
      <c r="K282" s="109">
        <v>9.8500000000000004E-2</v>
      </c>
      <c r="L282" s="109">
        <v>9.98E-2</v>
      </c>
      <c r="M282" s="109">
        <v>0.10680000000000001</v>
      </c>
      <c r="N282" s="109">
        <v>0.11849999999999999</v>
      </c>
      <c r="O282" s="109">
        <v>0.1215</v>
      </c>
      <c r="P282" s="109">
        <v>0.123</v>
      </c>
      <c r="Q282" s="109">
        <v>0.124</v>
      </c>
      <c r="R282" s="109">
        <v>0.1268</v>
      </c>
      <c r="S282" s="109">
        <v>0.1265</v>
      </c>
      <c r="T282" s="109">
        <v>0.1278</v>
      </c>
      <c r="U282" s="109">
        <v>0.1278</v>
      </c>
      <c r="V282" s="109"/>
      <c r="W282" s="109"/>
      <c r="X282" s="109"/>
      <c r="Z282" s="20">
        <v>0.1285</v>
      </c>
      <c r="AA282" s="20">
        <v>0.14099999999999999</v>
      </c>
    </row>
    <row r="283" spans="9:27" x14ac:dyDescent="0.3">
      <c r="I283" s="7">
        <v>45351</v>
      </c>
      <c r="J283" s="109">
        <v>9.7799999999999998E-2</v>
      </c>
      <c r="K283" s="109">
        <v>9.8500000000000004E-2</v>
      </c>
      <c r="L283" s="109">
        <v>9.98E-2</v>
      </c>
      <c r="M283" s="109">
        <v>0.10680000000000001</v>
      </c>
      <c r="N283" s="109">
        <v>0.11849999999999999</v>
      </c>
      <c r="O283" s="109">
        <v>0.1215</v>
      </c>
      <c r="P283" s="109">
        <v>0.123</v>
      </c>
      <c r="Q283" s="109">
        <v>0.124</v>
      </c>
      <c r="R283" s="109">
        <v>0.1268</v>
      </c>
      <c r="S283" s="109">
        <v>0.1265</v>
      </c>
      <c r="T283" s="109">
        <v>0.1278</v>
      </c>
      <c r="U283" s="109">
        <v>0.1278</v>
      </c>
      <c r="V283" s="109"/>
      <c r="W283" s="109"/>
      <c r="X283" s="109"/>
      <c r="Z283" s="20">
        <v>0.1285</v>
      </c>
      <c r="AA283" s="20">
        <v>0.1303</v>
      </c>
    </row>
    <row r="284" spans="9:27" x14ac:dyDescent="0.3">
      <c r="I284" s="7">
        <v>45350</v>
      </c>
      <c r="J284" s="109">
        <v>9.7799999999999998E-2</v>
      </c>
      <c r="K284" s="109">
        <v>9.8500000000000004E-2</v>
      </c>
      <c r="L284" s="109">
        <v>9.98E-2</v>
      </c>
      <c r="M284" s="109">
        <v>0.10680000000000001</v>
      </c>
      <c r="N284" s="109">
        <v>0.11849999999999999</v>
      </c>
      <c r="O284" s="109">
        <v>0.1215</v>
      </c>
      <c r="P284" s="109">
        <v>0.123</v>
      </c>
      <c r="Q284" s="109">
        <v>0.124</v>
      </c>
      <c r="R284" s="109">
        <v>0.1268</v>
      </c>
      <c r="S284" s="109">
        <v>0.1265</v>
      </c>
      <c r="T284" s="109">
        <v>0.1278</v>
      </c>
      <c r="U284" s="109">
        <v>0.1278</v>
      </c>
      <c r="V284" s="109"/>
      <c r="W284" s="109"/>
      <c r="X284" s="109"/>
      <c r="Z284" s="20">
        <v>0.1285</v>
      </c>
      <c r="AA284" s="20">
        <v>0.1303</v>
      </c>
    </row>
    <row r="285" spans="9:27" x14ac:dyDescent="0.3">
      <c r="I285" s="7">
        <v>45349</v>
      </c>
      <c r="J285" s="109">
        <v>9.7799999999999998E-2</v>
      </c>
      <c r="K285" s="109">
        <v>9.8500000000000004E-2</v>
      </c>
      <c r="L285" s="109">
        <v>9.98E-2</v>
      </c>
      <c r="M285" s="109">
        <v>0.10680000000000001</v>
      </c>
      <c r="N285" s="109">
        <v>0.11849999999999999</v>
      </c>
      <c r="O285" s="109">
        <v>0.1215</v>
      </c>
      <c r="P285" s="109">
        <v>0.123</v>
      </c>
      <c r="Q285" s="109">
        <v>0.124</v>
      </c>
      <c r="R285" s="109">
        <v>0.1268</v>
      </c>
      <c r="S285" s="109">
        <v>0.1265</v>
      </c>
      <c r="T285" s="109">
        <v>0.1278</v>
      </c>
      <c r="U285" s="109">
        <v>0.1278</v>
      </c>
      <c r="V285" s="109"/>
      <c r="W285" s="109"/>
      <c r="X285" s="109"/>
      <c r="Z285" s="20">
        <v>0.1303</v>
      </c>
      <c r="AA285" s="20">
        <v>0.1303</v>
      </c>
    </row>
    <row r="286" spans="9:27" x14ac:dyDescent="0.3">
      <c r="I286" s="7">
        <v>45348</v>
      </c>
      <c r="J286" s="109">
        <v>9.7799999999999998E-2</v>
      </c>
      <c r="K286" s="109">
        <v>9.8500000000000004E-2</v>
      </c>
      <c r="L286" s="109">
        <v>9.98E-2</v>
      </c>
      <c r="M286" s="109">
        <v>0.1075</v>
      </c>
      <c r="N286" s="109">
        <v>0.11799999999999999</v>
      </c>
      <c r="O286" s="109">
        <v>0.121</v>
      </c>
      <c r="P286" s="109">
        <v>0.123</v>
      </c>
      <c r="Q286" s="109">
        <v>0.12479999999999999</v>
      </c>
      <c r="R286" s="109">
        <v>0.1265</v>
      </c>
      <c r="S286" s="109">
        <v>0.1265</v>
      </c>
      <c r="T286" s="109">
        <v>0.1278</v>
      </c>
      <c r="U286" s="109">
        <v>0.1278</v>
      </c>
      <c r="V286" s="109"/>
      <c r="W286" s="109"/>
      <c r="X286" s="109"/>
      <c r="Z286" s="20">
        <v>0.12970000000000001</v>
      </c>
      <c r="AA286" s="20">
        <v>0.1303</v>
      </c>
    </row>
    <row r="287" spans="9:27" x14ac:dyDescent="0.3">
      <c r="I287" s="7">
        <v>45344</v>
      </c>
      <c r="J287" s="109">
        <v>9.7799999999999998E-2</v>
      </c>
      <c r="K287" s="109">
        <v>9.8500000000000004E-2</v>
      </c>
      <c r="L287" s="109">
        <v>9.98E-2</v>
      </c>
      <c r="M287" s="109">
        <v>0.1075</v>
      </c>
      <c r="N287" s="109">
        <v>0.1195</v>
      </c>
      <c r="O287" s="109">
        <v>0.122</v>
      </c>
      <c r="P287" s="109">
        <v>0.124</v>
      </c>
      <c r="Q287" s="109">
        <v>0.1258</v>
      </c>
      <c r="R287" s="109">
        <v>0.1275</v>
      </c>
      <c r="S287" s="109">
        <v>0.1275</v>
      </c>
      <c r="T287" s="109">
        <v>0.1288</v>
      </c>
      <c r="U287" s="109">
        <v>0.1288</v>
      </c>
      <c r="V287" s="109"/>
      <c r="W287" s="109"/>
      <c r="X287" s="109"/>
      <c r="Z287" s="20">
        <v>0.12939999999999999</v>
      </c>
      <c r="AA287" s="20">
        <v>0.13250000000000001</v>
      </c>
    </row>
    <row r="288" spans="9:27" x14ac:dyDescent="0.3">
      <c r="I288" s="7">
        <v>45343</v>
      </c>
      <c r="J288" s="109">
        <v>9.7799999999999998E-2</v>
      </c>
      <c r="K288" s="109">
        <v>9.8500000000000004E-2</v>
      </c>
      <c r="L288" s="109">
        <v>9.98E-2</v>
      </c>
      <c r="M288" s="109">
        <v>0.108</v>
      </c>
      <c r="N288" s="109">
        <v>0.121</v>
      </c>
      <c r="O288" s="109">
        <v>0.1225</v>
      </c>
      <c r="P288" s="109">
        <v>0.1245</v>
      </c>
      <c r="Q288" s="109">
        <v>0.1258</v>
      </c>
      <c r="R288" s="109">
        <v>0.1275</v>
      </c>
      <c r="S288" s="109">
        <v>0.1275</v>
      </c>
      <c r="T288" s="109">
        <v>0.1288</v>
      </c>
      <c r="U288" s="109">
        <v>0.1288</v>
      </c>
      <c r="V288" s="109"/>
      <c r="W288" s="109"/>
      <c r="X288" s="109"/>
      <c r="Z288" s="20">
        <v>0.12939999999999999</v>
      </c>
      <c r="AA288" s="20">
        <v>0.13250000000000001</v>
      </c>
    </row>
    <row r="289" spans="9:27" x14ac:dyDescent="0.3">
      <c r="I289" s="7">
        <v>45342</v>
      </c>
      <c r="J289" s="109">
        <v>9.3799999999999994E-2</v>
      </c>
      <c r="K289" s="109">
        <v>9.6299999999999997E-2</v>
      </c>
      <c r="L289" s="109">
        <v>0.1013</v>
      </c>
      <c r="M289" s="109">
        <v>0.10879999999999999</v>
      </c>
      <c r="N289" s="109">
        <v>0.1188</v>
      </c>
      <c r="O289" s="109">
        <v>0.123</v>
      </c>
      <c r="P289" s="109">
        <v>0.12379999999999999</v>
      </c>
      <c r="Q289" s="109">
        <v>0.12379999999999999</v>
      </c>
      <c r="R289" s="109">
        <v>0.1263</v>
      </c>
      <c r="S289" s="109">
        <v>0.1263</v>
      </c>
      <c r="T289" s="109">
        <v>0.1288</v>
      </c>
      <c r="U289" s="109">
        <v>0.1288</v>
      </c>
      <c r="V289" s="109"/>
      <c r="W289" s="109"/>
      <c r="X289" s="109"/>
      <c r="Z289" s="20">
        <v>0.12939999999999999</v>
      </c>
      <c r="AA289" s="20">
        <v>0.13250000000000001</v>
      </c>
    </row>
    <row r="290" spans="9:27" x14ac:dyDescent="0.3">
      <c r="I290" s="7">
        <v>45341</v>
      </c>
      <c r="J290" s="109">
        <v>9.7500000000000003E-2</v>
      </c>
      <c r="K290" s="109">
        <v>9.7500000000000003E-2</v>
      </c>
      <c r="L290" s="109">
        <v>9.7500000000000003E-2</v>
      </c>
      <c r="M290" s="109">
        <v>0.106</v>
      </c>
      <c r="N290" s="109">
        <v>0.1163</v>
      </c>
      <c r="O290" s="109">
        <v>0.1205</v>
      </c>
      <c r="P290" s="109">
        <v>0.12379999999999999</v>
      </c>
      <c r="Q290" s="109">
        <v>0.12379999999999999</v>
      </c>
      <c r="R290" s="109">
        <v>0.1263</v>
      </c>
      <c r="S290" s="109">
        <v>0.1263</v>
      </c>
      <c r="T290" s="109">
        <v>0.1288</v>
      </c>
      <c r="U290" s="109">
        <v>0.1288</v>
      </c>
      <c r="V290" s="109"/>
      <c r="W290" s="109"/>
      <c r="X290" s="109"/>
      <c r="Z290" s="20">
        <v>0.12939999999999999</v>
      </c>
      <c r="AA290" s="20">
        <v>0.13250000000000001</v>
      </c>
    </row>
    <row r="291" spans="9:27" x14ac:dyDescent="0.3">
      <c r="I291" s="7">
        <v>45338</v>
      </c>
      <c r="J291" s="109">
        <v>9.7500000000000003E-2</v>
      </c>
      <c r="K291" s="109">
        <v>9.7500000000000003E-2</v>
      </c>
      <c r="L291" s="109">
        <v>9.7500000000000003E-2</v>
      </c>
      <c r="M291" s="109">
        <v>0.106</v>
      </c>
      <c r="N291" s="109">
        <v>0.1163</v>
      </c>
      <c r="O291" s="109">
        <v>0.1203</v>
      </c>
      <c r="P291" s="109">
        <v>0.12379999999999999</v>
      </c>
      <c r="Q291" s="109">
        <v>0.12379999999999999</v>
      </c>
      <c r="R291" s="109">
        <v>0.1263</v>
      </c>
      <c r="S291" s="109">
        <v>0.1263</v>
      </c>
      <c r="T291" s="109">
        <v>0.1288</v>
      </c>
      <c r="U291" s="109">
        <v>0.1288</v>
      </c>
      <c r="V291" s="109"/>
      <c r="W291" s="109"/>
      <c r="X291" s="109"/>
      <c r="Z291" s="20">
        <v>0.12939999999999999</v>
      </c>
      <c r="AA291" s="20">
        <v>0.13250000000000001</v>
      </c>
    </row>
    <row r="292" spans="9:27" x14ac:dyDescent="0.3">
      <c r="I292" s="7">
        <v>45337</v>
      </c>
      <c r="J292" s="109">
        <v>9.7500000000000003E-2</v>
      </c>
      <c r="K292" s="109">
        <v>9.7500000000000003E-2</v>
      </c>
      <c r="L292" s="109">
        <v>9.7500000000000003E-2</v>
      </c>
      <c r="M292" s="109">
        <v>0.106</v>
      </c>
      <c r="N292" s="109">
        <v>0.1163</v>
      </c>
      <c r="O292" s="109">
        <v>0.1203</v>
      </c>
      <c r="P292" s="109">
        <v>0.12379999999999999</v>
      </c>
      <c r="Q292" s="109">
        <v>0.12379999999999999</v>
      </c>
      <c r="R292" s="109">
        <v>0.1263</v>
      </c>
      <c r="S292" s="109">
        <v>0.1263</v>
      </c>
      <c r="T292" s="109">
        <v>0.1288</v>
      </c>
      <c r="U292" s="109">
        <v>0.1288</v>
      </c>
      <c r="V292" s="109"/>
      <c r="W292" s="109"/>
      <c r="X292" s="109"/>
      <c r="Z292" s="20">
        <v>0.12939999999999999</v>
      </c>
      <c r="AA292" s="20">
        <v>0.13250000000000001</v>
      </c>
    </row>
    <row r="293" spans="9:27" x14ac:dyDescent="0.3">
      <c r="I293" s="7">
        <v>45336</v>
      </c>
      <c r="J293" s="109">
        <v>9.7500000000000003E-2</v>
      </c>
      <c r="K293" s="109">
        <v>9.7500000000000003E-2</v>
      </c>
      <c r="L293" s="109">
        <v>9.7500000000000003E-2</v>
      </c>
      <c r="M293" s="109">
        <v>0.106</v>
      </c>
      <c r="N293" s="109">
        <v>0.1145</v>
      </c>
      <c r="O293" s="109">
        <v>0.11799999999999999</v>
      </c>
      <c r="P293" s="109">
        <v>0.125</v>
      </c>
      <c r="Q293" s="109">
        <v>0.122</v>
      </c>
      <c r="R293" s="109">
        <v>0.124</v>
      </c>
      <c r="S293" s="109">
        <v>0.1263</v>
      </c>
      <c r="T293" s="109">
        <v>0.1288</v>
      </c>
      <c r="U293" s="109">
        <v>0.1288</v>
      </c>
      <c r="V293" s="109"/>
      <c r="W293" s="109"/>
      <c r="X293" s="109"/>
      <c r="Z293" s="20">
        <v>0.12939999999999999</v>
      </c>
      <c r="AA293" s="20">
        <v>0.13250000000000001</v>
      </c>
    </row>
    <row r="294" spans="9:27" x14ac:dyDescent="0.3">
      <c r="I294" s="7">
        <v>45335</v>
      </c>
      <c r="J294" s="109">
        <v>0.10150000000000001</v>
      </c>
      <c r="K294" s="109">
        <v>0.10150000000000001</v>
      </c>
      <c r="L294" s="109">
        <v>0.10150000000000001</v>
      </c>
      <c r="M294" s="109">
        <v>0.106</v>
      </c>
      <c r="N294" s="109">
        <v>0.1145</v>
      </c>
      <c r="O294" s="109">
        <v>0.11799999999999999</v>
      </c>
      <c r="P294" s="109">
        <v>0.125</v>
      </c>
      <c r="Q294" s="109">
        <v>0.124</v>
      </c>
      <c r="R294" s="109">
        <v>0.1273</v>
      </c>
      <c r="S294" s="109">
        <v>0.1273</v>
      </c>
      <c r="T294" s="109">
        <v>0.13</v>
      </c>
      <c r="U294" s="109">
        <v>0.13</v>
      </c>
      <c r="V294" s="109"/>
      <c r="W294" s="109"/>
      <c r="X294" s="109"/>
      <c r="Z294" s="20">
        <v>0.12939999999999999</v>
      </c>
      <c r="AA294" s="20">
        <v>0.13250000000000001</v>
      </c>
    </row>
    <row r="295" spans="9:27" x14ac:dyDescent="0.3">
      <c r="I295" s="7">
        <v>45334</v>
      </c>
      <c r="J295" s="109">
        <v>0.1075</v>
      </c>
      <c r="K295" s="109">
        <v>0.1075</v>
      </c>
      <c r="L295" s="109">
        <v>0.105</v>
      </c>
      <c r="M295" s="109">
        <v>0.11</v>
      </c>
      <c r="N295" s="109">
        <v>0.11749999999999999</v>
      </c>
      <c r="O295" s="109">
        <v>0.1205</v>
      </c>
      <c r="P295" s="109">
        <v>0.1258</v>
      </c>
      <c r="Q295" s="109">
        <v>0.125</v>
      </c>
      <c r="R295" s="109">
        <v>0.1288</v>
      </c>
      <c r="S295" s="109">
        <v>0.1288</v>
      </c>
      <c r="T295" s="109">
        <v>0.13</v>
      </c>
      <c r="U295" s="109">
        <v>0.13</v>
      </c>
      <c r="V295" s="109"/>
      <c r="W295" s="109"/>
      <c r="X295" s="109"/>
      <c r="Z295" s="20">
        <v>0.12939999999999999</v>
      </c>
      <c r="AA295" s="20">
        <v>0.13250000000000001</v>
      </c>
    </row>
    <row r="296" spans="9:27" x14ac:dyDescent="0.3">
      <c r="I296" s="7">
        <v>45331</v>
      </c>
      <c r="J296" s="109">
        <v>0.1075</v>
      </c>
      <c r="K296" s="109">
        <v>0.1075</v>
      </c>
      <c r="L296" s="109">
        <v>0.105</v>
      </c>
      <c r="M296" s="109">
        <v>0.11</v>
      </c>
      <c r="N296" s="109">
        <v>0.11749999999999999</v>
      </c>
      <c r="O296" s="109">
        <v>0.1205</v>
      </c>
      <c r="P296" s="109">
        <v>0.1258</v>
      </c>
      <c r="Q296" s="109">
        <v>0.125</v>
      </c>
      <c r="R296" s="109">
        <v>0.1288</v>
      </c>
      <c r="S296" s="109">
        <v>0.1288</v>
      </c>
      <c r="T296" s="109">
        <v>0.13</v>
      </c>
      <c r="U296" s="109">
        <v>0.13</v>
      </c>
      <c r="V296" s="109"/>
      <c r="W296" s="109"/>
      <c r="X296" s="109"/>
      <c r="Z296" s="20">
        <v>0.12939999999999999</v>
      </c>
      <c r="AA296" s="20">
        <v>0.13250000000000001</v>
      </c>
    </row>
    <row r="297" spans="9:27" x14ac:dyDescent="0.3">
      <c r="I297" s="7">
        <v>45330</v>
      </c>
      <c r="J297" s="109">
        <v>0.1075</v>
      </c>
      <c r="K297" s="109">
        <v>0.1075</v>
      </c>
      <c r="L297" s="109">
        <v>0.105</v>
      </c>
      <c r="M297" s="109">
        <v>0.111</v>
      </c>
      <c r="N297" s="109">
        <v>0.11749999999999999</v>
      </c>
      <c r="O297" s="109">
        <v>0.1205</v>
      </c>
      <c r="P297" s="109">
        <v>0.1258</v>
      </c>
      <c r="Q297" s="109">
        <v>0.125</v>
      </c>
      <c r="R297" s="109">
        <v>0.1288</v>
      </c>
      <c r="S297" s="109">
        <v>0.1288</v>
      </c>
      <c r="T297" s="109">
        <v>0.13</v>
      </c>
      <c r="U297" s="109">
        <v>0.13</v>
      </c>
      <c r="V297" s="109"/>
      <c r="W297" s="109"/>
      <c r="X297" s="109"/>
      <c r="Z297" s="20">
        <v>0.12939999999999999</v>
      </c>
      <c r="AA297" s="20">
        <v>0.13250000000000001</v>
      </c>
    </row>
    <row r="298" spans="9:27" x14ac:dyDescent="0.3">
      <c r="I298" s="7">
        <v>45329</v>
      </c>
      <c r="J298" s="169">
        <v>0.1075</v>
      </c>
      <c r="K298" s="169">
        <v>0.1075</v>
      </c>
      <c r="L298" s="169">
        <v>0.105</v>
      </c>
      <c r="M298" s="169">
        <v>0.1125</v>
      </c>
      <c r="N298" s="169">
        <v>0.1173</v>
      </c>
      <c r="O298" s="169">
        <v>0.1225</v>
      </c>
      <c r="P298" s="169">
        <v>0.1263</v>
      </c>
      <c r="Q298" s="169">
        <v>0.1263</v>
      </c>
      <c r="R298" s="169">
        <v>0.1263</v>
      </c>
      <c r="S298" s="169">
        <v>0.13</v>
      </c>
      <c r="T298" s="169">
        <v>0.13</v>
      </c>
      <c r="U298" s="169">
        <v>0.13</v>
      </c>
      <c r="V298" s="109"/>
      <c r="W298" s="109"/>
      <c r="X298" s="109"/>
      <c r="Z298" s="20">
        <v>0.12939999999999999</v>
      </c>
      <c r="AA298" s="20">
        <v>0.13250000000000001</v>
      </c>
    </row>
    <row r="299" spans="9:27" x14ac:dyDescent="0.3">
      <c r="I299" s="7">
        <v>45328</v>
      </c>
      <c r="J299" s="109">
        <v>0.11</v>
      </c>
      <c r="K299" s="109">
        <v>0.1133</v>
      </c>
      <c r="L299" s="109">
        <v>0.11</v>
      </c>
      <c r="M299" s="109">
        <v>0.114</v>
      </c>
      <c r="N299" s="109">
        <v>0.121</v>
      </c>
      <c r="O299" s="109">
        <v>0.125</v>
      </c>
      <c r="P299" s="109">
        <v>0.129</v>
      </c>
      <c r="Q299" s="109">
        <v>0.129</v>
      </c>
      <c r="R299" s="109">
        <v>0.1305</v>
      </c>
      <c r="S299" s="109">
        <v>0.1305</v>
      </c>
      <c r="T299" s="109">
        <v>0.13</v>
      </c>
      <c r="U299" s="109">
        <v>0.13</v>
      </c>
      <c r="V299" s="109"/>
      <c r="W299" s="109"/>
      <c r="X299" s="109"/>
      <c r="Z299" s="20">
        <v>0.12870000000000001</v>
      </c>
      <c r="AA299" s="20">
        <v>0.13250000000000001</v>
      </c>
    </row>
    <row r="300" spans="9:27" x14ac:dyDescent="0.3">
      <c r="I300" s="7">
        <v>45327</v>
      </c>
      <c r="J300" s="109">
        <v>0.1095</v>
      </c>
      <c r="K300" s="109">
        <v>0.11550000000000001</v>
      </c>
      <c r="L300" s="109">
        <v>0.1113</v>
      </c>
      <c r="M300" s="109">
        <v>0.11799999999999999</v>
      </c>
      <c r="N300" s="109">
        <v>0.12479999999999999</v>
      </c>
      <c r="O300" s="109">
        <v>0.1265</v>
      </c>
      <c r="P300" s="109">
        <v>0.1298</v>
      </c>
      <c r="Q300" s="109">
        <v>0.1298</v>
      </c>
      <c r="R300" s="109">
        <v>0.1305</v>
      </c>
      <c r="S300" s="109">
        <v>0.13150000000000001</v>
      </c>
      <c r="T300" s="109">
        <v>0.13150000000000001</v>
      </c>
      <c r="U300" s="109">
        <v>0.13150000000000001</v>
      </c>
      <c r="V300" s="109"/>
      <c r="W300" s="109"/>
      <c r="X300" s="109"/>
      <c r="Z300" s="2">
        <v>0.12870000000000001</v>
      </c>
      <c r="AA300" s="20">
        <v>0.13250000000000001</v>
      </c>
    </row>
    <row r="301" spans="9:27" x14ac:dyDescent="0.3">
      <c r="I301" s="7">
        <v>45324</v>
      </c>
      <c r="J301" s="109">
        <v>0.11749999999999999</v>
      </c>
      <c r="K301" s="109">
        <v>0.11749999999999999</v>
      </c>
      <c r="L301" s="109">
        <v>0.11749999999999999</v>
      </c>
      <c r="M301" s="109">
        <v>0.121</v>
      </c>
      <c r="N301" s="109">
        <v>0.1268</v>
      </c>
      <c r="O301" s="109">
        <v>0.1295</v>
      </c>
      <c r="P301" s="109">
        <v>0.1308</v>
      </c>
      <c r="Q301" s="109">
        <v>0.1323</v>
      </c>
      <c r="R301" s="109">
        <v>0.13350000000000001</v>
      </c>
      <c r="S301" s="109">
        <v>0.13350000000000001</v>
      </c>
      <c r="T301" s="109">
        <v>0.13350000000000001</v>
      </c>
      <c r="U301" s="109">
        <v>0.13350000000000001</v>
      </c>
      <c r="V301" s="109"/>
      <c r="W301" s="109"/>
      <c r="X301" s="109"/>
      <c r="Z301" s="2">
        <v>0.12869999999999998</v>
      </c>
    </row>
    <row r="302" spans="9:27" x14ac:dyDescent="0.3">
      <c r="I302" s="7">
        <v>45323</v>
      </c>
      <c r="J302" s="109">
        <v>0.11749999999999999</v>
      </c>
      <c r="K302" s="109">
        <v>0.11749999999999999</v>
      </c>
      <c r="L302" s="109">
        <v>0.11749999999999999</v>
      </c>
      <c r="M302" s="109">
        <v>0.1235</v>
      </c>
      <c r="N302" s="109">
        <v>0.1288</v>
      </c>
      <c r="O302" s="109">
        <v>0.1318</v>
      </c>
      <c r="P302" s="109">
        <v>0.13300000000000001</v>
      </c>
      <c r="Q302" s="109">
        <v>0.1338</v>
      </c>
      <c r="R302" s="109">
        <v>0.1363</v>
      </c>
      <c r="S302" s="109">
        <v>0.1363</v>
      </c>
      <c r="T302" s="109">
        <v>0.1363</v>
      </c>
      <c r="U302" s="109">
        <v>0.1363</v>
      </c>
      <c r="V302" s="109"/>
      <c r="W302" s="109"/>
      <c r="X302" s="109"/>
      <c r="Z302" s="2">
        <v>0.12869999999999998</v>
      </c>
    </row>
    <row r="303" spans="9:27" x14ac:dyDescent="0.3">
      <c r="I303" s="7">
        <v>45322</v>
      </c>
      <c r="J303" s="109">
        <v>0.11749999999999999</v>
      </c>
      <c r="K303" s="109">
        <v>0.11749999999999999</v>
      </c>
      <c r="L303" s="109">
        <v>0.11749999999999999</v>
      </c>
      <c r="M303" s="109">
        <v>0.122</v>
      </c>
      <c r="N303" s="109">
        <v>0.1263</v>
      </c>
      <c r="O303" s="109">
        <v>0.1295</v>
      </c>
      <c r="P303" s="109">
        <v>0.1338</v>
      </c>
      <c r="Q303" s="109">
        <v>0.1338</v>
      </c>
      <c r="R303" s="109">
        <v>0.1363</v>
      </c>
      <c r="S303" s="109">
        <v>0.1363</v>
      </c>
      <c r="T303" s="109">
        <v>0.1363</v>
      </c>
      <c r="U303" s="109">
        <v>0.1363</v>
      </c>
      <c r="V303" s="109"/>
      <c r="W303" s="109"/>
      <c r="X303" s="109"/>
      <c r="Z303" s="2">
        <v>0.12869999999999998</v>
      </c>
    </row>
    <row r="304" spans="9:27" x14ac:dyDescent="0.3">
      <c r="I304" s="7">
        <v>45321</v>
      </c>
      <c r="J304" s="109">
        <v>0.124</v>
      </c>
      <c r="K304" s="109">
        <v>0.125</v>
      </c>
      <c r="L304" s="109">
        <v>0.127</v>
      </c>
      <c r="M304" s="109">
        <v>0.1285</v>
      </c>
      <c r="N304" s="109">
        <v>0.13250000000000001</v>
      </c>
      <c r="O304" s="109">
        <v>0.13450000000000001</v>
      </c>
      <c r="P304" s="109">
        <v>0.13550000000000001</v>
      </c>
      <c r="Q304" s="109">
        <v>0.13650000000000001</v>
      </c>
      <c r="R304" s="109">
        <v>0.13780000000000001</v>
      </c>
      <c r="S304" s="109">
        <v>0.13880000000000001</v>
      </c>
      <c r="T304" s="109">
        <v>0.14149999999999999</v>
      </c>
      <c r="U304" s="109">
        <v>0.14149999999999999</v>
      </c>
      <c r="V304" s="109"/>
      <c r="W304" s="109"/>
      <c r="X304" s="109"/>
      <c r="Z304" s="2">
        <v>0.12869999999999998</v>
      </c>
    </row>
    <row r="305" spans="9:26" x14ac:dyDescent="0.3">
      <c r="I305" s="7">
        <v>45320</v>
      </c>
      <c r="J305" s="109">
        <v>0.124</v>
      </c>
      <c r="K305" s="109">
        <v>0.125</v>
      </c>
      <c r="L305" s="109">
        <v>0.127</v>
      </c>
      <c r="M305" s="109">
        <v>0.13200000000000001</v>
      </c>
      <c r="N305" s="109">
        <v>0.13450000000000001</v>
      </c>
      <c r="O305" s="109">
        <v>0.13700000000000001</v>
      </c>
      <c r="P305" s="109">
        <v>0.13750000000000001</v>
      </c>
      <c r="Q305" s="109">
        <v>0.13950000000000001</v>
      </c>
      <c r="R305" s="109">
        <v>0.13950000000000001</v>
      </c>
      <c r="S305" s="109">
        <v>0.14099999999999999</v>
      </c>
      <c r="T305" s="109">
        <v>0.14149999999999999</v>
      </c>
      <c r="U305" s="109">
        <v>0.14149999999999999</v>
      </c>
      <c r="V305" s="109"/>
      <c r="W305" s="109"/>
      <c r="X305" s="109"/>
      <c r="Z305" s="2">
        <v>0.1288</v>
      </c>
    </row>
    <row r="306" spans="9:26" x14ac:dyDescent="0.3">
      <c r="I306" s="7">
        <v>45317</v>
      </c>
      <c r="J306" s="109">
        <v>0.124</v>
      </c>
      <c r="K306" s="109">
        <v>0.125</v>
      </c>
      <c r="L306" s="109">
        <v>0.127</v>
      </c>
      <c r="M306" s="109">
        <v>0.1308</v>
      </c>
      <c r="N306" s="109">
        <v>0.13250000000000001</v>
      </c>
      <c r="O306" s="109">
        <v>0.13550000000000001</v>
      </c>
      <c r="P306" s="109">
        <v>0.13750000000000001</v>
      </c>
      <c r="Q306" s="109">
        <v>0.13950000000000001</v>
      </c>
      <c r="R306" s="109">
        <v>0.13950000000000001</v>
      </c>
      <c r="S306" s="109">
        <v>0.14099999999999999</v>
      </c>
      <c r="T306" s="109">
        <v>0.14149999999999999</v>
      </c>
      <c r="U306" s="109">
        <v>0.14149999999999999</v>
      </c>
      <c r="V306" s="109"/>
      <c r="W306" s="109"/>
      <c r="X306" s="109"/>
      <c r="Z306" s="2">
        <v>0.12970000000000001</v>
      </c>
    </row>
    <row r="307" spans="9:26" x14ac:dyDescent="0.3">
      <c r="I307" s="7">
        <v>45315</v>
      </c>
      <c r="J307" s="109">
        <v>0.124</v>
      </c>
      <c r="K307" s="109">
        <v>0.125</v>
      </c>
      <c r="L307" s="109">
        <v>0.127</v>
      </c>
      <c r="M307" s="109">
        <v>0.1308</v>
      </c>
      <c r="N307" s="109">
        <v>0.13450000000000001</v>
      </c>
      <c r="O307" s="109">
        <v>0.13700000000000001</v>
      </c>
      <c r="P307" s="109">
        <v>0.13950000000000001</v>
      </c>
      <c r="Q307" s="109">
        <v>0.13950000000000001</v>
      </c>
      <c r="R307" s="109">
        <v>0.14080000000000001</v>
      </c>
      <c r="S307" s="109">
        <v>0.14099999999999999</v>
      </c>
      <c r="T307" s="109">
        <v>0.14149999999999999</v>
      </c>
      <c r="U307" s="109">
        <v>0.14149999999999999</v>
      </c>
      <c r="V307" s="109"/>
      <c r="W307" s="109"/>
      <c r="X307" s="109"/>
      <c r="Z307" s="2">
        <v>0.12960000000000002</v>
      </c>
    </row>
    <row r="308" spans="9:26" x14ac:dyDescent="0.3">
      <c r="I308" s="166">
        <v>45314</v>
      </c>
      <c r="J308" s="168">
        <v>0.1263</v>
      </c>
      <c r="K308" s="168">
        <v>0.1288</v>
      </c>
      <c r="L308" s="168">
        <v>0.1275</v>
      </c>
      <c r="M308" s="168">
        <v>0.13350000000000001</v>
      </c>
      <c r="N308" s="168">
        <v>0.13650000000000001</v>
      </c>
      <c r="O308" s="168">
        <v>0.13900000000000001</v>
      </c>
      <c r="P308" s="168">
        <v>0.13950000000000001</v>
      </c>
      <c r="Q308" s="168">
        <v>0.14000000000000001</v>
      </c>
      <c r="R308" s="168">
        <v>0.14099999999999999</v>
      </c>
      <c r="S308" s="168">
        <v>0.14099999999999999</v>
      </c>
      <c r="T308" s="168">
        <v>0.14099999999999999</v>
      </c>
      <c r="U308" s="168">
        <v>0.14099999999999999</v>
      </c>
      <c r="V308" s="109"/>
      <c r="W308" s="109"/>
      <c r="X308" s="109"/>
      <c r="Z308" s="20">
        <v>0.12967933333333334</v>
      </c>
    </row>
    <row r="309" spans="9:26" x14ac:dyDescent="0.3">
      <c r="I309" s="166">
        <v>45313</v>
      </c>
      <c r="J309" s="167">
        <v>0.13300000000000001</v>
      </c>
      <c r="K309" s="167">
        <v>0.13300000000000001</v>
      </c>
      <c r="L309" s="167">
        <v>0.1338</v>
      </c>
      <c r="M309" s="167">
        <v>0.13600000000000001</v>
      </c>
      <c r="N309" s="167">
        <v>0.13750000000000001</v>
      </c>
      <c r="O309" s="167">
        <v>0.14000000000000001</v>
      </c>
      <c r="P309" s="167">
        <v>0.14050000000000001</v>
      </c>
      <c r="Q309" s="167">
        <v>0.14050000000000001</v>
      </c>
      <c r="R309" s="167">
        <v>0.14149999999999999</v>
      </c>
      <c r="S309" s="167">
        <v>0.14149999999999999</v>
      </c>
      <c r="T309" s="167">
        <v>0.14149999999999999</v>
      </c>
      <c r="U309" s="167">
        <v>0.14149999999999999</v>
      </c>
      <c r="V309" s="109"/>
      <c r="W309" s="109"/>
      <c r="X309" s="109"/>
      <c r="Z309" s="20">
        <v>0.12970000000000001</v>
      </c>
    </row>
    <row r="310" spans="9:26" x14ac:dyDescent="0.3">
      <c r="I310" s="166">
        <v>45310</v>
      </c>
      <c r="J310" s="167">
        <v>0.13300000000000001</v>
      </c>
      <c r="K310" s="167">
        <v>0.13300000000000001</v>
      </c>
      <c r="L310" s="167">
        <v>0.1338</v>
      </c>
      <c r="M310" s="167">
        <v>0.13600000000000001</v>
      </c>
      <c r="N310" s="167">
        <v>0.13750000000000001</v>
      </c>
      <c r="O310" s="167">
        <v>0.14000000000000001</v>
      </c>
      <c r="P310" s="167">
        <v>0.14050000000000001</v>
      </c>
      <c r="Q310" s="167">
        <v>0.14050000000000001</v>
      </c>
      <c r="R310" s="167">
        <v>0.14149999999999999</v>
      </c>
      <c r="S310" s="167">
        <v>0.14149999999999999</v>
      </c>
      <c r="T310" s="167">
        <v>0.14149999999999999</v>
      </c>
      <c r="U310" s="167">
        <v>0.14149999999999999</v>
      </c>
      <c r="V310" s="109"/>
      <c r="W310" s="109"/>
      <c r="X310" s="109"/>
      <c r="Z310" s="20">
        <v>0.12970000000000001</v>
      </c>
    </row>
    <row r="311" spans="9:26" x14ac:dyDescent="0.3">
      <c r="I311" s="166">
        <v>45309</v>
      </c>
      <c r="J311" s="167">
        <v>0.1363</v>
      </c>
      <c r="K311" s="167">
        <v>0.1363</v>
      </c>
      <c r="L311" s="167">
        <v>0.13250000000000001</v>
      </c>
      <c r="M311" s="167">
        <v>0.13650000000000001</v>
      </c>
      <c r="N311" s="167">
        <v>0.13850000000000001</v>
      </c>
      <c r="O311" s="167">
        <v>0.14050000000000001</v>
      </c>
      <c r="P311" s="167">
        <v>0.14099999999999999</v>
      </c>
      <c r="Q311" s="167">
        <v>0.14149999999999999</v>
      </c>
      <c r="R311" s="167">
        <v>0.14199999999999999</v>
      </c>
      <c r="S311" s="167">
        <v>0.14199999999999999</v>
      </c>
      <c r="T311" s="167">
        <v>0.14199999999999999</v>
      </c>
      <c r="U311" s="167">
        <v>0.14199999999999999</v>
      </c>
      <c r="V311" s="109"/>
      <c r="W311" s="109"/>
      <c r="X311" s="109"/>
      <c r="Z311" s="20">
        <v>0.1298</v>
      </c>
    </row>
    <row r="312" spans="9:26" x14ac:dyDescent="0.3">
      <c r="I312" s="166">
        <v>45308</v>
      </c>
      <c r="J312" s="167">
        <v>0.1363</v>
      </c>
      <c r="K312" s="167">
        <v>0.1363</v>
      </c>
      <c r="L312" s="167">
        <v>0.13250000000000001</v>
      </c>
      <c r="M312" s="167">
        <v>0.13700000000000001</v>
      </c>
      <c r="N312" s="167">
        <v>0.13900000000000001</v>
      </c>
      <c r="O312" s="167">
        <v>0.14050000000000001</v>
      </c>
      <c r="P312" s="167">
        <v>0.14099999999999999</v>
      </c>
      <c r="Q312" s="167">
        <v>0.14149999999999999</v>
      </c>
      <c r="R312" s="167">
        <v>0.14199999999999999</v>
      </c>
      <c r="S312" s="167">
        <v>0.14199999999999999</v>
      </c>
      <c r="T312" s="167">
        <v>0.14199999999999999</v>
      </c>
      <c r="U312" s="167">
        <v>0.14199999999999999</v>
      </c>
      <c r="V312" s="109"/>
      <c r="W312" s="109"/>
      <c r="X312" s="109"/>
      <c r="Z312" s="20">
        <v>0.1298</v>
      </c>
    </row>
    <row r="313" spans="9:26" x14ac:dyDescent="0.3">
      <c r="I313" s="7">
        <v>45307</v>
      </c>
      <c r="J313" s="109">
        <v>0.13830000000000001</v>
      </c>
      <c r="K313" s="109">
        <v>0.13800000000000001</v>
      </c>
      <c r="L313" s="109">
        <v>0.13250000000000001</v>
      </c>
      <c r="M313" s="109">
        <v>0.13800000000000001</v>
      </c>
      <c r="N313" s="109">
        <v>0.14050000000000001</v>
      </c>
      <c r="O313" s="109">
        <v>0.14199999999999999</v>
      </c>
      <c r="P313" s="109">
        <v>0.14230000000000001</v>
      </c>
      <c r="Q313" s="109">
        <v>0.14230000000000001</v>
      </c>
      <c r="R313" s="109">
        <v>0.14230000000000001</v>
      </c>
      <c r="S313" s="109">
        <v>0.14230000000000001</v>
      </c>
      <c r="T313" s="109">
        <v>0.14230000000000001</v>
      </c>
      <c r="U313" s="109">
        <v>0.14230000000000001</v>
      </c>
      <c r="V313" s="109"/>
      <c r="W313" s="109"/>
      <c r="X313" s="109"/>
      <c r="Z313" s="20">
        <v>0.13189999999999999</v>
      </c>
    </row>
    <row r="314" spans="9:26" x14ac:dyDescent="0.3">
      <c r="I314" s="7">
        <v>45303</v>
      </c>
      <c r="J314" s="109">
        <v>0.13830000000000001</v>
      </c>
      <c r="K314" s="109">
        <v>0.13800000000000001</v>
      </c>
      <c r="L314" s="109">
        <v>0.13250000000000001</v>
      </c>
      <c r="M314" s="109">
        <v>0.13800000000000001</v>
      </c>
      <c r="N314" s="109">
        <v>0.14050000000000001</v>
      </c>
      <c r="O314" s="109">
        <v>0.14199999999999999</v>
      </c>
      <c r="P314" s="109">
        <v>0.14230000000000001</v>
      </c>
      <c r="Q314" s="109">
        <v>0.14230000000000001</v>
      </c>
      <c r="R314" s="109">
        <v>0.14230000000000001</v>
      </c>
      <c r="S314" s="109">
        <v>0.14230000000000001</v>
      </c>
      <c r="T314" s="109">
        <v>0.14230000000000001</v>
      </c>
      <c r="U314" s="109">
        <v>0.14230000000000001</v>
      </c>
      <c r="V314" s="109"/>
      <c r="W314" s="109"/>
      <c r="X314" s="109"/>
      <c r="Z314" s="20">
        <v>0.1326</v>
      </c>
    </row>
    <row r="315" spans="9:26" x14ac:dyDescent="0.3">
      <c r="I315" s="7">
        <v>45302</v>
      </c>
      <c r="J315" s="109">
        <v>0.13830000000000001</v>
      </c>
      <c r="K315" s="109">
        <v>0.13800000000000001</v>
      </c>
      <c r="L315" s="109">
        <v>0.13250000000000001</v>
      </c>
      <c r="M315" s="109">
        <v>0.13750000000000001</v>
      </c>
      <c r="N315" s="109">
        <v>0.13850000000000001</v>
      </c>
      <c r="O315" s="109">
        <v>0.14149999999999999</v>
      </c>
      <c r="P315" s="109">
        <v>0.14199999999999999</v>
      </c>
      <c r="Q315" s="109">
        <v>0.14230000000000001</v>
      </c>
      <c r="R315" s="109">
        <v>0.14230000000000001</v>
      </c>
      <c r="S315" s="109">
        <v>0.14230000000000001</v>
      </c>
      <c r="T315" s="109">
        <v>0.14230000000000001</v>
      </c>
      <c r="U315" s="109">
        <v>0.14230000000000001</v>
      </c>
      <c r="V315" s="109"/>
      <c r="W315" s="109"/>
      <c r="X315" s="109"/>
      <c r="Z315" s="20">
        <v>0.1326</v>
      </c>
    </row>
    <row r="316" spans="9:26" x14ac:dyDescent="0.3">
      <c r="I316" s="7">
        <v>45301</v>
      </c>
      <c r="J316" s="111">
        <v>0.14199999999999999</v>
      </c>
      <c r="K316" s="111">
        <v>0.14099999999999999</v>
      </c>
      <c r="L316" s="111">
        <v>0.13500000000000001</v>
      </c>
      <c r="M316" s="111">
        <v>0.13800000000000001</v>
      </c>
      <c r="N316" s="111">
        <v>0.13930000000000001</v>
      </c>
      <c r="O316" s="111">
        <v>0.14149999999999999</v>
      </c>
      <c r="P316" s="111">
        <v>0.14199999999999999</v>
      </c>
      <c r="Q316" s="145">
        <v>0.14230000000000001</v>
      </c>
      <c r="R316" s="145">
        <v>0.14230000000000001</v>
      </c>
      <c r="S316" s="145">
        <v>0.14230000000000001</v>
      </c>
      <c r="T316" s="145">
        <v>0.14230000000000001</v>
      </c>
      <c r="U316" s="145">
        <v>0.14230000000000001</v>
      </c>
      <c r="V316" s="109"/>
      <c r="W316" s="109"/>
      <c r="X316" s="109"/>
      <c r="Z316" s="20">
        <v>0.13139999999999999</v>
      </c>
    </row>
    <row r="317" spans="9:26" x14ac:dyDescent="0.3">
      <c r="I317" s="7">
        <v>45300</v>
      </c>
      <c r="J317" s="111">
        <v>0.14199999999999999</v>
      </c>
      <c r="K317" s="111">
        <v>0.14099999999999999</v>
      </c>
      <c r="L317" s="111">
        <v>0.13500000000000001</v>
      </c>
      <c r="M317" s="111">
        <v>0.13800000000000001</v>
      </c>
      <c r="N317" s="111">
        <v>0.13930000000000001</v>
      </c>
      <c r="O317" s="111">
        <v>0.14149999999999999</v>
      </c>
      <c r="P317" s="111">
        <v>0.14199999999999999</v>
      </c>
      <c r="Q317" s="145">
        <v>0.14230000000000001</v>
      </c>
      <c r="R317" s="145">
        <v>0.14230000000000001</v>
      </c>
      <c r="S317" s="145">
        <v>0.14230000000000001</v>
      </c>
      <c r="T317" s="145">
        <v>0.14230000000000001</v>
      </c>
      <c r="U317" s="145">
        <v>0.14230000000000001</v>
      </c>
      <c r="V317" s="109"/>
      <c r="W317" s="109"/>
      <c r="X317" s="109"/>
    </row>
    <row r="318" spans="9:26" x14ac:dyDescent="0.3">
      <c r="I318" s="7">
        <v>45299</v>
      </c>
      <c r="J318" s="111">
        <v>0.14199999999999999</v>
      </c>
      <c r="K318" s="111">
        <v>0.14099999999999999</v>
      </c>
      <c r="L318" s="111">
        <v>0.13500000000000001</v>
      </c>
      <c r="M318" s="111">
        <v>0.13800000000000001</v>
      </c>
      <c r="N318" s="111">
        <v>0.13930000000000001</v>
      </c>
      <c r="O318" s="111">
        <v>0.14149999999999999</v>
      </c>
      <c r="P318" s="111">
        <v>0.14199999999999999</v>
      </c>
      <c r="Q318" s="145">
        <v>0.14230000000000001</v>
      </c>
      <c r="R318" s="145">
        <v>0.14230000000000001</v>
      </c>
      <c r="S318" s="145">
        <v>0.14230000000000001</v>
      </c>
      <c r="T318" s="145">
        <v>0.14230000000000001</v>
      </c>
      <c r="U318" s="145">
        <v>0.14230000000000001</v>
      </c>
      <c r="V318" s="109"/>
      <c r="W318" s="109"/>
      <c r="X318" s="109"/>
    </row>
    <row r="319" spans="9:26" x14ac:dyDescent="0.3">
      <c r="I319" s="7">
        <v>45296</v>
      </c>
      <c r="J319" s="111">
        <v>0.14199999999999999</v>
      </c>
      <c r="K319" s="111">
        <v>0.14099999999999999</v>
      </c>
      <c r="L319" s="111">
        <v>0.13500000000000001</v>
      </c>
      <c r="M319" s="111">
        <v>0.13800000000000001</v>
      </c>
      <c r="N319" s="111">
        <v>0.13930000000000001</v>
      </c>
      <c r="O319" s="111">
        <v>0.14149999999999999</v>
      </c>
      <c r="P319" s="111">
        <v>0.14199999999999999</v>
      </c>
      <c r="Q319" s="145">
        <v>0.14199999999999999</v>
      </c>
      <c r="R319" s="145">
        <v>0.14199999999999999</v>
      </c>
      <c r="S319" s="145">
        <v>0.14199999999999999</v>
      </c>
      <c r="T319" s="145">
        <v>0.14199999999999999</v>
      </c>
      <c r="U319" s="145">
        <v>0.14199999999999999</v>
      </c>
      <c r="V319" s="109"/>
      <c r="W319" s="109"/>
      <c r="X319" s="109"/>
    </row>
    <row r="320" spans="9:26" x14ac:dyDescent="0.3">
      <c r="I320" s="7">
        <v>45295</v>
      </c>
      <c r="J320" s="111">
        <v>0.14199999999999999</v>
      </c>
      <c r="K320" s="111">
        <v>0.14099999999999999</v>
      </c>
      <c r="L320" s="111">
        <v>0.13500000000000001</v>
      </c>
      <c r="M320" s="111">
        <v>0.13800000000000001</v>
      </c>
      <c r="N320" s="111">
        <v>0.13930000000000001</v>
      </c>
      <c r="O320" s="111">
        <v>0.14149999999999999</v>
      </c>
      <c r="P320" s="111">
        <v>0.14199999999999999</v>
      </c>
      <c r="Q320" s="145">
        <v>0.14199999999999999</v>
      </c>
      <c r="R320" s="145">
        <v>0.14199999999999999</v>
      </c>
      <c r="S320" s="145">
        <v>0.14199999999999999</v>
      </c>
      <c r="T320" s="145">
        <v>0.14199999999999999</v>
      </c>
      <c r="U320" s="145">
        <v>0.14199999999999999</v>
      </c>
      <c r="V320" s="109"/>
      <c r="W320" s="109"/>
      <c r="X320" s="109"/>
    </row>
    <row r="321" spans="9:24" x14ac:dyDescent="0.3">
      <c r="I321" s="7">
        <v>45294</v>
      </c>
      <c r="J321" s="109">
        <v>0.14199999999999999</v>
      </c>
      <c r="K321" s="109">
        <v>0.14099999999999999</v>
      </c>
      <c r="L321" s="109">
        <v>0.13500000000000001</v>
      </c>
      <c r="M321" s="109">
        <v>0.1338</v>
      </c>
      <c r="N321" s="109">
        <v>0.13900000000000001</v>
      </c>
      <c r="O321" s="109">
        <v>0.14050000000000001</v>
      </c>
      <c r="P321" s="109">
        <v>0.14249999999999999</v>
      </c>
      <c r="Q321" s="109">
        <v>0.14330000000000001</v>
      </c>
      <c r="R321" s="109">
        <v>0.14330000000000001</v>
      </c>
      <c r="S321" s="109">
        <v>0.14380000000000001</v>
      </c>
      <c r="T321" s="109">
        <v>0.14380000000000001</v>
      </c>
      <c r="U321" s="109">
        <v>0.14099999999999999</v>
      </c>
      <c r="V321" s="109"/>
      <c r="W321" s="109"/>
      <c r="X321" s="109"/>
    </row>
    <row r="322" spans="9:24" x14ac:dyDescent="0.3">
      <c r="I322" s="7">
        <v>45293</v>
      </c>
      <c r="J322" s="109">
        <v>0.14199999999999999</v>
      </c>
      <c r="K322" s="109">
        <v>0.14099999999999999</v>
      </c>
      <c r="L322" s="109">
        <v>0.13500000000000001</v>
      </c>
      <c r="M322" s="109">
        <v>0.1338</v>
      </c>
      <c r="N322" s="109">
        <v>0.13900000000000001</v>
      </c>
      <c r="O322" s="109">
        <v>0.14050000000000001</v>
      </c>
      <c r="P322" s="109">
        <v>0.14249999999999999</v>
      </c>
      <c r="Q322" s="109">
        <v>0.14330000000000001</v>
      </c>
      <c r="R322" s="109">
        <v>0.14330000000000001</v>
      </c>
      <c r="S322" s="109">
        <v>0.14380000000000001</v>
      </c>
      <c r="T322" s="109">
        <v>0.14380000000000001</v>
      </c>
      <c r="U322" s="109">
        <v>0.14099999999999999</v>
      </c>
      <c r="V322" s="109"/>
      <c r="W322" s="109"/>
      <c r="X322" s="109"/>
    </row>
    <row r="323" spans="9:24" x14ac:dyDescent="0.3">
      <c r="I323" s="7">
        <v>45292</v>
      </c>
      <c r="J323" s="109">
        <v>0.14199999999999999</v>
      </c>
      <c r="K323" s="109">
        <v>0.14099999999999999</v>
      </c>
      <c r="L323" s="109">
        <v>0.13500000000000001</v>
      </c>
      <c r="M323" s="109">
        <v>0.1338</v>
      </c>
      <c r="N323" s="109">
        <v>0.13850000000000001</v>
      </c>
      <c r="O323" s="109">
        <v>0.13950000000000001</v>
      </c>
      <c r="P323" s="109">
        <v>0.14199999999999999</v>
      </c>
      <c r="Q323" s="109">
        <v>0.14249999999999999</v>
      </c>
      <c r="R323" s="109">
        <v>0.14249999999999999</v>
      </c>
      <c r="S323" s="109">
        <v>0.14249999999999999</v>
      </c>
      <c r="T323" s="109">
        <v>0.14380000000000001</v>
      </c>
      <c r="U323" s="109">
        <v>0.14380000000000001</v>
      </c>
      <c r="V323" s="109"/>
      <c r="W323" s="109"/>
      <c r="X323" s="109"/>
    </row>
    <row r="324" spans="9:24" x14ac:dyDescent="0.3">
      <c r="I324" s="7">
        <v>45289</v>
      </c>
      <c r="J324" s="109">
        <v>0.14199999999999999</v>
      </c>
      <c r="K324" s="109">
        <v>0.14099999999999999</v>
      </c>
      <c r="L324" s="109">
        <v>0.13500000000000001</v>
      </c>
      <c r="M324" s="109">
        <v>0.1338</v>
      </c>
      <c r="N324" s="109">
        <v>0.13850000000000001</v>
      </c>
      <c r="O324" s="109">
        <v>0.13950000000000001</v>
      </c>
      <c r="P324" s="109">
        <v>0.14199999999999999</v>
      </c>
      <c r="Q324" s="109">
        <v>0.14249999999999999</v>
      </c>
      <c r="R324" s="109">
        <v>0.14249999999999999</v>
      </c>
      <c r="S324" s="109">
        <v>0.14249999999999999</v>
      </c>
      <c r="T324" s="109">
        <v>0.14380000000000001</v>
      </c>
      <c r="U324" s="109">
        <v>0.14380000000000001</v>
      </c>
      <c r="V324" s="109"/>
      <c r="W324" s="109"/>
      <c r="X324" s="109"/>
    </row>
    <row r="325" spans="9:24" x14ac:dyDescent="0.3">
      <c r="I325" s="7">
        <v>45288</v>
      </c>
      <c r="J325" s="109">
        <v>0.14199999999999999</v>
      </c>
      <c r="K325" s="109">
        <v>0.14099999999999999</v>
      </c>
      <c r="L325" s="109">
        <v>0.13500000000000001</v>
      </c>
      <c r="M325" s="109">
        <v>0.1338</v>
      </c>
      <c r="N325" s="109">
        <v>0.13850000000000001</v>
      </c>
      <c r="O325" s="109">
        <v>0.13950000000000001</v>
      </c>
      <c r="P325" s="109">
        <v>0.14199999999999999</v>
      </c>
      <c r="Q325" s="109">
        <v>0.14249999999999999</v>
      </c>
      <c r="R325" s="109">
        <v>0.14249999999999999</v>
      </c>
      <c r="S325" s="109">
        <v>0.14249999999999999</v>
      </c>
      <c r="T325" s="109">
        <v>0.14380000000000001</v>
      </c>
      <c r="U325" s="109">
        <v>0.14380000000000001</v>
      </c>
      <c r="V325" s="109"/>
      <c r="W325" s="109"/>
      <c r="X325" s="109"/>
    </row>
    <row r="326" spans="9:24" x14ac:dyDescent="0.3">
      <c r="I326" s="7">
        <v>45287</v>
      </c>
      <c r="J326" s="109">
        <v>0.14199999999999999</v>
      </c>
      <c r="K326" s="109">
        <v>0.14099999999999999</v>
      </c>
      <c r="L326" s="109">
        <v>0.13500000000000001</v>
      </c>
      <c r="M326" s="109">
        <v>0.1338</v>
      </c>
      <c r="N326" s="109">
        <v>0.13750000000000001</v>
      </c>
      <c r="O326" s="109">
        <v>0.13850000000000001</v>
      </c>
      <c r="P326" s="109">
        <v>0.14050000000000001</v>
      </c>
      <c r="Q326" s="109">
        <v>0.14099999999999999</v>
      </c>
      <c r="R326" s="109">
        <v>0.14099999999999999</v>
      </c>
      <c r="S326" s="109">
        <v>0.14099999999999999</v>
      </c>
      <c r="T326" s="109">
        <v>0.14099999999999999</v>
      </c>
      <c r="U326" s="109">
        <v>0.14099999999999999</v>
      </c>
      <c r="V326" s="109"/>
      <c r="W326" s="109"/>
      <c r="X326" s="109"/>
    </row>
    <row r="327" spans="9:24" x14ac:dyDescent="0.3">
      <c r="I327" s="7">
        <v>45282</v>
      </c>
      <c r="J327" s="109">
        <v>0.14199999999999999</v>
      </c>
      <c r="K327" s="109">
        <v>0.14099999999999999</v>
      </c>
      <c r="L327" s="109">
        <v>0.13500000000000001</v>
      </c>
      <c r="M327" s="109">
        <v>0.1338</v>
      </c>
      <c r="N327" s="109">
        <v>0.13750000000000001</v>
      </c>
      <c r="O327" s="109">
        <v>0.13850000000000001</v>
      </c>
      <c r="P327" s="109">
        <v>0.14050000000000001</v>
      </c>
      <c r="Q327" s="109">
        <v>0.14099999999999999</v>
      </c>
      <c r="R327" s="109">
        <v>0.14099999999999999</v>
      </c>
      <c r="S327" s="109">
        <v>0.14099999999999999</v>
      </c>
      <c r="T327" s="109">
        <v>0.14099999999999999</v>
      </c>
      <c r="U327" s="109">
        <v>0.14099999999999999</v>
      </c>
      <c r="V327" s="109"/>
      <c r="W327" s="109"/>
      <c r="X327" s="109"/>
    </row>
    <row r="328" spans="9:24" x14ac:dyDescent="0.3">
      <c r="I328" s="7">
        <v>45281</v>
      </c>
      <c r="J328" s="109">
        <v>0.14199999999999999</v>
      </c>
      <c r="K328" s="109">
        <v>0.14099999999999999</v>
      </c>
      <c r="L328" s="109">
        <v>0.13500000000000001</v>
      </c>
      <c r="M328" s="109">
        <v>0.1338</v>
      </c>
      <c r="N328" s="109">
        <v>0.13750000000000001</v>
      </c>
      <c r="O328" s="109">
        <v>0.13850000000000001</v>
      </c>
      <c r="P328" s="109">
        <v>0.14050000000000001</v>
      </c>
      <c r="Q328" s="109">
        <v>0.14099999999999999</v>
      </c>
      <c r="R328" s="109">
        <v>0.14099999999999999</v>
      </c>
      <c r="S328" s="109">
        <v>0.14099999999999999</v>
      </c>
      <c r="T328" s="109">
        <v>0.14099999999999999</v>
      </c>
      <c r="U328" s="109">
        <v>0.14099999999999999</v>
      </c>
      <c r="V328" s="109"/>
      <c r="W328" s="109"/>
      <c r="X328" s="109"/>
    </row>
    <row r="329" spans="9:24" x14ac:dyDescent="0.3">
      <c r="I329" s="7">
        <v>45280</v>
      </c>
      <c r="J329" s="109">
        <v>0.14349999999999999</v>
      </c>
      <c r="K329" s="109">
        <v>0.14099999999999999</v>
      </c>
      <c r="L329" s="109">
        <v>0.13500000000000001</v>
      </c>
      <c r="M329" s="109">
        <v>0.1338</v>
      </c>
      <c r="N329" s="109">
        <v>0.13750000000000001</v>
      </c>
      <c r="O329" s="109">
        <v>0.13850000000000001</v>
      </c>
      <c r="P329" s="109">
        <v>0.14050000000000001</v>
      </c>
      <c r="Q329" s="109">
        <v>0.14099999999999999</v>
      </c>
      <c r="R329" s="109">
        <v>0.14099999999999999</v>
      </c>
      <c r="S329" s="109">
        <v>0.14099999999999999</v>
      </c>
      <c r="T329" s="109">
        <v>0.14099999999999999</v>
      </c>
      <c r="U329" s="109">
        <v>0.14099999999999999</v>
      </c>
      <c r="V329" s="109"/>
      <c r="W329" s="109"/>
      <c r="X329" s="109"/>
    </row>
    <row r="330" spans="9:24" x14ac:dyDescent="0.3">
      <c r="I330" s="7">
        <v>45279</v>
      </c>
      <c r="J330" s="109">
        <v>0.14449999999999999</v>
      </c>
      <c r="K330" s="109">
        <v>0.14099999999999999</v>
      </c>
      <c r="L330" s="109">
        <v>0.13500000000000001</v>
      </c>
      <c r="M330" s="109">
        <v>0.1338</v>
      </c>
      <c r="N330" s="109">
        <v>0.13750000000000001</v>
      </c>
      <c r="O330" s="109">
        <v>0.13850000000000001</v>
      </c>
      <c r="P330" s="109">
        <v>0.14050000000000001</v>
      </c>
      <c r="Q330" s="109">
        <v>0.14099999999999999</v>
      </c>
      <c r="R330" s="109">
        <v>0.14099999999999999</v>
      </c>
      <c r="S330" s="109">
        <v>0.14099999999999999</v>
      </c>
      <c r="T330" s="109">
        <v>0.14099999999999999</v>
      </c>
      <c r="U330" s="109">
        <v>0.14099999999999999</v>
      </c>
      <c r="V330" s="109"/>
      <c r="W330" s="109"/>
      <c r="X330" s="109"/>
    </row>
    <row r="331" spans="9:24" x14ac:dyDescent="0.3">
      <c r="I331" s="7">
        <v>45278</v>
      </c>
      <c r="J331" s="109">
        <v>0.14449999999999999</v>
      </c>
      <c r="K331" s="109">
        <v>0.14099999999999999</v>
      </c>
      <c r="L331" s="109">
        <v>0.13500000000000001</v>
      </c>
      <c r="M331" s="109">
        <v>0.1338</v>
      </c>
      <c r="N331" s="109">
        <v>0.13750000000000001</v>
      </c>
      <c r="O331" s="109">
        <v>0.13850000000000001</v>
      </c>
      <c r="P331" s="109">
        <v>0.14000000000000001</v>
      </c>
      <c r="Q331" s="109">
        <v>0.14099999999999999</v>
      </c>
      <c r="R331" s="109">
        <v>0.14099999999999999</v>
      </c>
      <c r="S331" s="109">
        <v>0.14099999999999999</v>
      </c>
      <c r="T331" s="109">
        <v>0.14099999999999999</v>
      </c>
      <c r="U331" s="109">
        <v>0.14099999999999999</v>
      </c>
      <c r="V331" s="109"/>
      <c r="W331" s="109"/>
      <c r="X331" s="109"/>
    </row>
    <row r="332" spans="9:24" x14ac:dyDescent="0.3">
      <c r="I332" s="7">
        <v>45275</v>
      </c>
      <c r="J332" s="109">
        <v>0.14449999999999999</v>
      </c>
      <c r="K332" s="109">
        <v>0.14099999999999999</v>
      </c>
      <c r="L332" s="109">
        <v>0.13500000000000001</v>
      </c>
      <c r="M332" s="109">
        <v>0.1338</v>
      </c>
      <c r="N332" s="109">
        <v>0.13800000000000001</v>
      </c>
      <c r="O332" s="109">
        <v>0.13850000000000001</v>
      </c>
      <c r="P332" s="109">
        <v>0.14000000000000001</v>
      </c>
      <c r="Q332" s="109">
        <v>0.14099999999999999</v>
      </c>
      <c r="R332" s="109">
        <v>0.14099999999999999</v>
      </c>
      <c r="S332" s="109">
        <v>0.14099999999999999</v>
      </c>
      <c r="T332" s="109">
        <v>0.14099999999999999</v>
      </c>
      <c r="U332" s="109">
        <v>0.14099999999999999</v>
      </c>
      <c r="V332" s="109"/>
      <c r="W332" s="109"/>
      <c r="X332" s="109"/>
    </row>
    <row r="333" spans="9:24" x14ac:dyDescent="0.3">
      <c r="I333" s="7">
        <v>45274</v>
      </c>
      <c r="J333" s="109">
        <v>0.14299999999999999</v>
      </c>
      <c r="K333" s="109">
        <v>0.14099999999999999</v>
      </c>
      <c r="L333" s="109">
        <v>0.13500000000000001</v>
      </c>
      <c r="M333" s="109">
        <v>0.13500000000000001</v>
      </c>
      <c r="N333" s="109">
        <v>0.13850000000000001</v>
      </c>
      <c r="O333" s="109">
        <v>0.13950000000000001</v>
      </c>
      <c r="P333" s="109">
        <v>0.14099999999999999</v>
      </c>
      <c r="Q333" s="109">
        <v>0.14299999999999999</v>
      </c>
      <c r="R333" s="109">
        <v>0.14299999999999999</v>
      </c>
      <c r="S333" s="109">
        <v>0.14299999999999999</v>
      </c>
      <c r="T333" s="109">
        <v>0.14299999999999999</v>
      </c>
      <c r="U333" s="109">
        <v>0.14299999999999999</v>
      </c>
      <c r="V333" s="109"/>
      <c r="W333" s="109"/>
      <c r="X333" s="109"/>
    </row>
    <row r="334" spans="9:24" x14ac:dyDescent="0.3">
      <c r="I334" s="7">
        <v>45273</v>
      </c>
      <c r="J334" s="109">
        <v>0.14499999999999999</v>
      </c>
      <c r="K334" s="109">
        <v>0.14099999999999999</v>
      </c>
      <c r="L334" s="109">
        <v>0.13500000000000001</v>
      </c>
      <c r="M334" s="109">
        <v>0.1338</v>
      </c>
      <c r="N334" s="109">
        <v>0.13850000000000001</v>
      </c>
      <c r="O334" s="109">
        <v>0.14000000000000001</v>
      </c>
      <c r="P334" s="109">
        <v>0.14099999999999999</v>
      </c>
      <c r="Q334" s="109">
        <v>0.14149999999999999</v>
      </c>
      <c r="R334" s="109">
        <v>0.14149999999999999</v>
      </c>
      <c r="S334" s="109">
        <v>0.14199999999999999</v>
      </c>
      <c r="T334" s="109">
        <v>0.14199999999999999</v>
      </c>
      <c r="U334" s="109">
        <v>0.14199999999999999</v>
      </c>
      <c r="V334" s="109"/>
      <c r="W334" s="109"/>
      <c r="X334" s="109"/>
    </row>
    <row r="335" spans="9:24" x14ac:dyDescent="0.3">
      <c r="I335" s="7">
        <v>45272</v>
      </c>
      <c r="J335" s="109">
        <v>0.14299999999999999</v>
      </c>
      <c r="K335" s="109">
        <v>0.14099999999999999</v>
      </c>
      <c r="L335" s="109">
        <v>0.13500000000000001</v>
      </c>
      <c r="M335" s="109">
        <v>0.13500000000000001</v>
      </c>
      <c r="N335" s="109">
        <v>0.13950000000000001</v>
      </c>
      <c r="O335" s="109">
        <v>0.14099999999999999</v>
      </c>
      <c r="P335" s="109">
        <v>0.14149999999999999</v>
      </c>
      <c r="Q335" s="109">
        <v>0.14299999999999999</v>
      </c>
      <c r="R335" s="109">
        <v>0.14299999999999999</v>
      </c>
      <c r="S335" s="109">
        <v>0.14299999999999999</v>
      </c>
      <c r="T335" s="109">
        <v>0.14299999999999999</v>
      </c>
      <c r="U335" s="109">
        <v>0.14299999999999999</v>
      </c>
      <c r="V335" s="109"/>
      <c r="W335" s="109"/>
      <c r="X335" s="109"/>
    </row>
    <row r="336" spans="9:24" x14ac:dyDescent="0.3">
      <c r="I336" s="7">
        <v>45271</v>
      </c>
      <c r="J336" s="109">
        <v>0.14299999999999999</v>
      </c>
      <c r="K336" s="109">
        <v>0.14099999999999999</v>
      </c>
      <c r="L336" s="109">
        <v>0.13500000000000001</v>
      </c>
      <c r="M336" s="109">
        <v>0.13500000000000001</v>
      </c>
      <c r="N336" s="109">
        <v>0.14099999999999999</v>
      </c>
      <c r="O336" s="109">
        <v>0.14249999999999999</v>
      </c>
      <c r="P336" s="109">
        <v>0.14249999999999999</v>
      </c>
      <c r="Q336" s="109">
        <v>0.14299999999999999</v>
      </c>
      <c r="R336" s="109">
        <v>0.14299999999999999</v>
      </c>
      <c r="S336" s="109">
        <v>0.14299999999999999</v>
      </c>
      <c r="T336" s="109">
        <v>0.14299999999999999</v>
      </c>
      <c r="U336" s="109">
        <v>0.14299999999999999</v>
      </c>
      <c r="V336" s="109"/>
      <c r="W336" s="109"/>
      <c r="X336" s="109"/>
    </row>
    <row r="337" spans="9:24" x14ac:dyDescent="0.3">
      <c r="I337" s="7">
        <v>45268</v>
      </c>
      <c r="J337" s="109">
        <v>0.14299999999999999</v>
      </c>
      <c r="K337" s="109">
        <v>0.14099999999999999</v>
      </c>
      <c r="L337" s="109">
        <v>0.13500000000000001</v>
      </c>
      <c r="M337" s="109">
        <v>0.13500000000000001</v>
      </c>
      <c r="N337" s="109">
        <v>0.14099999999999999</v>
      </c>
      <c r="O337" s="109">
        <v>0.14249999999999999</v>
      </c>
      <c r="P337" s="109">
        <v>0.14249999999999999</v>
      </c>
      <c r="Q337" s="109">
        <v>0.14299999999999999</v>
      </c>
      <c r="R337" s="109">
        <v>0.14299999999999999</v>
      </c>
      <c r="S337" s="109">
        <v>0.14299999999999999</v>
      </c>
      <c r="T337" s="109">
        <v>0.14299999999999999</v>
      </c>
      <c r="U337" s="109">
        <v>0.14299999999999999</v>
      </c>
      <c r="V337" s="109"/>
      <c r="W337" s="109"/>
      <c r="X337" s="109"/>
    </row>
    <row r="338" spans="9:24" x14ac:dyDescent="0.3">
      <c r="I338" s="7">
        <v>45267</v>
      </c>
      <c r="J338" s="109">
        <v>0.14299999999999999</v>
      </c>
      <c r="K338" s="109">
        <v>0.14180000000000001</v>
      </c>
      <c r="L338" s="109">
        <v>0.13500000000000001</v>
      </c>
      <c r="M338" s="109">
        <v>0.1363</v>
      </c>
      <c r="N338" s="109">
        <v>0.13950000000000001</v>
      </c>
      <c r="O338" s="109">
        <v>0.14080000000000001</v>
      </c>
      <c r="P338" s="109">
        <v>0.14149999999999999</v>
      </c>
      <c r="Q338" s="109">
        <v>0.14299999999999999</v>
      </c>
      <c r="R338" s="109">
        <v>0.14299999999999999</v>
      </c>
      <c r="S338" s="109">
        <v>0.14299999999999999</v>
      </c>
      <c r="T338" s="109">
        <v>0.14299999999999999</v>
      </c>
      <c r="U338" s="109">
        <v>0.14299999999999999</v>
      </c>
      <c r="V338" s="109"/>
      <c r="W338" s="109"/>
      <c r="X338" s="109"/>
    </row>
    <row r="339" spans="9:24" x14ac:dyDescent="0.3">
      <c r="I339" s="7">
        <v>45266</v>
      </c>
      <c r="J339" s="109">
        <v>0.14599999999999999</v>
      </c>
      <c r="K339" s="109">
        <v>0.14299999999999999</v>
      </c>
      <c r="L339" s="109">
        <v>0.13500000000000001</v>
      </c>
      <c r="M339" s="109">
        <v>0.1363</v>
      </c>
      <c r="N339" s="109">
        <v>0.13950000000000001</v>
      </c>
      <c r="O339" s="109">
        <v>0.14080000000000001</v>
      </c>
      <c r="P339" s="109">
        <v>0.14149999999999999</v>
      </c>
      <c r="Q339" s="109">
        <v>0.14299999999999999</v>
      </c>
      <c r="R339" s="109">
        <v>0.14299999999999999</v>
      </c>
      <c r="S339" s="109">
        <v>0.14299999999999999</v>
      </c>
      <c r="T339" s="109">
        <v>0.14299999999999999</v>
      </c>
      <c r="U339" s="109">
        <v>0.14299999999999999</v>
      </c>
      <c r="V339" s="109"/>
      <c r="W339" s="109"/>
      <c r="X339" s="109"/>
    </row>
    <row r="340" spans="9:24" x14ac:dyDescent="0.3">
      <c r="I340" s="7">
        <v>45265</v>
      </c>
      <c r="J340" s="109">
        <v>0.14149999999999999</v>
      </c>
      <c r="K340" s="109">
        <v>0.14149999999999999</v>
      </c>
      <c r="L340" s="109">
        <v>0.13500000000000001</v>
      </c>
      <c r="M340" s="109">
        <v>0.1363</v>
      </c>
      <c r="N340" s="109">
        <v>0.13950000000000001</v>
      </c>
      <c r="O340" s="109">
        <v>0.14080000000000001</v>
      </c>
      <c r="P340" s="109">
        <v>0.14149999999999999</v>
      </c>
      <c r="Q340" s="109">
        <v>0.14299999999999999</v>
      </c>
      <c r="R340" s="109">
        <v>0.14299999999999999</v>
      </c>
      <c r="S340" s="109">
        <v>0.14299999999999999</v>
      </c>
      <c r="T340" s="109">
        <v>0.14299999999999999</v>
      </c>
      <c r="U340" s="109">
        <v>0.14299999999999999</v>
      </c>
      <c r="V340" s="109"/>
      <c r="W340" s="109"/>
      <c r="X340" s="109"/>
    </row>
    <row r="341" spans="9:24" x14ac:dyDescent="0.3">
      <c r="I341" s="7">
        <v>45264</v>
      </c>
      <c r="J341" s="109">
        <v>0.14199999999999999</v>
      </c>
      <c r="K341" s="109">
        <v>0.14149999999999999</v>
      </c>
      <c r="L341" s="109">
        <v>0.13500000000000001</v>
      </c>
      <c r="M341" s="109">
        <v>0.13750000000000001</v>
      </c>
      <c r="N341" s="109">
        <v>0.13950000000000001</v>
      </c>
      <c r="O341" s="109">
        <v>0.14099999999999999</v>
      </c>
      <c r="P341" s="109">
        <v>0.14199999999999999</v>
      </c>
      <c r="Q341" s="109">
        <v>0.14299999999999999</v>
      </c>
      <c r="R341" s="109">
        <v>0.14299999999999999</v>
      </c>
      <c r="S341" s="109">
        <v>0.14299999999999999</v>
      </c>
      <c r="T341" s="109">
        <v>0.14299999999999999</v>
      </c>
      <c r="U341" s="109">
        <v>0.13900000000000001</v>
      </c>
      <c r="V341" s="109"/>
      <c r="W341" s="109"/>
      <c r="X341" s="109"/>
    </row>
    <row r="342" spans="9:24" x14ac:dyDescent="0.3">
      <c r="I342" s="7">
        <v>45261</v>
      </c>
      <c r="J342" s="109">
        <v>0.14499999999999999</v>
      </c>
      <c r="K342" s="109">
        <v>0.14249999999999999</v>
      </c>
      <c r="L342" s="109">
        <v>0.13500000000000001</v>
      </c>
      <c r="M342" s="109">
        <v>0.13750000000000001</v>
      </c>
      <c r="N342" s="109">
        <v>0.13950000000000001</v>
      </c>
      <c r="O342" s="109">
        <v>0.14099999999999999</v>
      </c>
      <c r="P342" s="109">
        <v>0.14199999999999999</v>
      </c>
      <c r="Q342" s="109">
        <v>0.14299999999999999</v>
      </c>
      <c r="R342" s="109">
        <v>0.14299999999999999</v>
      </c>
      <c r="S342" s="109">
        <v>0.14299999999999999</v>
      </c>
      <c r="T342" s="109">
        <v>0.14299999999999999</v>
      </c>
      <c r="U342" s="109">
        <v>0.13900000000000001</v>
      </c>
      <c r="V342" s="109"/>
      <c r="W342" s="109"/>
      <c r="X342" s="109"/>
    </row>
    <row r="343" spans="9:24" x14ac:dyDescent="0.3">
      <c r="I343" s="7">
        <v>45260</v>
      </c>
      <c r="J343" s="109">
        <v>0.14699999999999999</v>
      </c>
      <c r="K343" s="109">
        <v>0.14249999999999999</v>
      </c>
      <c r="L343" s="109">
        <v>0.13500000000000001</v>
      </c>
      <c r="M343" s="109">
        <v>0.13750000000000001</v>
      </c>
      <c r="N343" s="109">
        <v>0.14099999999999999</v>
      </c>
      <c r="O343" s="109">
        <v>0.14299999999999999</v>
      </c>
      <c r="P343" s="109">
        <v>0.14299999999999999</v>
      </c>
      <c r="Q343" s="109">
        <v>0.14299999999999999</v>
      </c>
      <c r="R343" s="109">
        <v>0.14299999999999999</v>
      </c>
      <c r="S343" s="109">
        <v>0.14299999999999999</v>
      </c>
      <c r="T343" s="109">
        <v>0.14299999999999999</v>
      </c>
      <c r="U343" s="109">
        <v>0.13900000000000001</v>
      </c>
      <c r="V343" s="109"/>
      <c r="W343" s="109"/>
      <c r="X343" s="109"/>
    </row>
    <row r="344" spans="9:24" x14ac:dyDescent="0.3">
      <c r="I344" s="7">
        <v>45259</v>
      </c>
      <c r="J344" s="109">
        <v>0.14699999999999999</v>
      </c>
      <c r="K344" s="109">
        <v>0.14249999999999999</v>
      </c>
      <c r="L344" s="109">
        <v>0.13500000000000001</v>
      </c>
      <c r="M344" s="109">
        <v>0.13750000000000001</v>
      </c>
      <c r="N344" s="109">
        <v>0.14149999999999999</v>
      </c>
      <c r="O344" s="109">
        <v>0.14349999999999999</v>
      </c>
      <c r="P344" s="109">
        <v>0.14399999999999999</v>
      </c>
      <c r="Q344" s="109">
        <v>0.14399999999999999</v>
      </c>
      <c r="R344" s="109">
        <v>0.14399999999999999</v>
      </c>
      <c r="S344" s="109">
        <v>0.14399999999999999</v>
      </c>
      <c r="T344" s="109">
        <v>0.14399999999999999</v>
      </c>
      <c r="U344" s="109">
        <v>0.14000000000000001</v>
      </c>
      <c r="V344" s="109"/>
      <c r="W344" s="109"/>
      <c r="X344" s="109"/>
    </row>
    <row r="345" spans="9:24" x14ac:dyDescent="0.3">
      <c r="I345" s="7">
        <v>45258</v>
      </c>
      <c r="J345" s="109">
        <v>0.151</v>
      </c>
      <c r="K345" s="109">
        <v>0.14599999999999999</v>
      </c>
      <c r="L345" s="109">
        <v>0.13500000000000001</v>
      </c>
      <c r="M345" s="109">
        <v>0.13900000000000001</v>
      </c>
      <c r="N345" s="109">
        <v>0.14249999999999999</v>
      </c>
      <c r="O345" s="109">
        <v>0.14449999999999999</v>
      </c>
      <c r="P345" s="109">
        <v>0.14449999999999999</v>
      </c>
      <c r="Q345" s="109">
        <v>0.14449999999999999</v>
      </c>
      <c r="R345" s="109">
        <v>0.14399999999999999</v>
      </c>
      <c r="S345" s="109">
        <v>0.14399999999999999</v>
      </c>
      <c r="T345" s="109">
        <v>0.14399999999999999</v>
      </c>
      <c r="U345" s="109">
        <v>0.14000000000000001</v>
      </c>
      <c r="V345" s="109"/>
      <c r="W345" s="109"/>
      <c r="X345" s="109"/>
    </row>
    <row r="346" spans="9:24" x14ac:dyDescent="0.3">
      <c r="I346" s="7">
        <v>45257</v>
      </c>
      <c r="J346" s="109">
        <v>0.151</v>
      </c>
      <c r="K346" s="109">
        <v>0.14599999999999999</v>
      </c>
      <c r="L346" s="109">
        <v>0.13500000000000001</v>
      </c>
      <c r="M346" s="109">
        <v>0.13900000000000001</v>
      </c>
      <c r="N346" s="109">
        <v>0.14299999999999999</v>
      </c>
      <c r="O346" s="109">
        <v>0.14599999999999999</v>
      </c>
      <c r="P346" s="109">
        <v>0.14599999999999999</v>
      </c>
      <c r="Q346" s="109">
        <v>0.14580000000000001</v>
      </c>
      <c r="R346" s="109">
        <v>0.14380000000000001</v>
      </c>
      <c r="S346" s="109">
        <v>0.14380000000000001</v>
      </c>
      <c r="T346" s="109">
        <v>0.14380000000000001</v>
      </c>
      <c r="U346" s="109">
        <v>0.14000000000000001</v>
      </c>
      <c r="V346" s="109"/>
      <c r="W346" s="109"/>
      <c r="X346" s="109"/>
    </row>
    <row r="347" spans="9:24" x14ac:dyDescent="0.3">
      <c r="I347" s="7">
        <v>45254</v>
      </c>
      <c r="J347" s="109">
        <v>0.151</v>
      </c>
      <c r="K347" s="109">
        <v>0.14599999999999999</v>
      </c>
      <c r="L347" s="109">
        <v>0.13500000000000001</v>
      </c>
      <c r="M347" s="109">
        <v>0.13900000000000001</v>
      </c>
      <c r="N347" s="109">
        <v>0.14349999999999999</v>
      </c>
      <c r="O347" s="109">
        <v>0.14580000000000001</v>
      </c>
      <c r="P347" s="109">
        <v>0.14580000000000001</v>
      </c>
      <c r="Q347" s="109">
        <v>0.14580000000000001</v>
      </c>
      <c r="R347" s="109">
        <v>0.14380000000000001</v>
      </c>
      <c r="S347" s="109">
        <v>0.14380000000000001</v>
      </c>
      <c r="T347" s="109">
        <v>0.14380000000000001</v>
      </c>
      <c r="U347" s="109">
        <v>0.14000000000000001</v>
      </c>
      <c r="V347" s="109"/>
      <c r="W347" s="109"/>
      <c r="X347" s="109"/>
    </row>
    <row r="348" spans="9:24" x14ac:dyDescent="0.3">
      <c r="I348" s="7">
        <v>45253</v>
      </c>
      <c r="J348" s="109">
        <v>0.153</v>
      </c>
      <c r="K348" s="109">
        <v>0.14699999999999999</v>
      </c>
      <c r="L348" s="109">
        <v>0.13500000000000001</v>
      </c>
      <c r="M348" s="109">
        <v>0.14130000000000001</v>
      </c>
      <c r="N348" s="109">
        <v>0.14399999999999999</v>
      </c>
      <c r="O348" s="109">
        <v>0.14699999999999999</v>
      </c>
      <c r="P348" s="109">
        <v>0.14699999999999999</v>
      </c>
      <c r="Q348" s="109">
        <v>0.14399999999999999</v>
      </c>
      <c r="R348" s="109">
        <v>0.14380000000000001</v>
      </c>
      <c r="S348" s="109">
        <v>0.14380000000000001</v>
      </c>
      <c r="T348" s="109">
        <v>0.14380000000000001</v>
      </c>
      <c r="U348" s="109">
        <v>0.14000000000000001</v>
      </c>
      <c r="V348" s="109"/>
      <c r="W348" s="109"/>
      <c r="X348" s="109"/>
    </row>
    <row r="349" spans="9:24" x14ac:dyDescent="0.3">
      <c r="I349" s="7">
        <v>45252</v>
      </c>
      <c r="J349" s="109">
        <v>0.153</v>
      </c>
      <c r="K349" s="109">
        <v>0.14699999999999999</v>
      </c>
      <c r="L349" s="109">
        <v>0.13500000000000001</v>
      </c>
      <c r="M349" s="109">
        <v>0.14130000000000001</v>
      </c>
      <c r="N349" s="109">
        <v>0.14349999999999999</v>
      </c>
      <c r="O349" s="109">
        <v>0.14599999999999999</v>
      </c>
      <c r="P349" s="109">
        <v>0.14549999999999999</v>
      </c>
      <c r="Q349" s="109">
        <v>0.14399999999999999</v>
      </c>
      <c r="R349" s="109">
        <v>0.14380000000000001</v>
      </c>
      <c r="S349" s="109">
        <v>0.14380000000000001</v>
      </c>
      <c r="T349" s="109">
        <v>0.14380000000000001</v>
      </c>
      <c r="U349" s="109">
        <v>0.14000000000000001</v>
      </c>
      <c r="V349" s="109"/>
      <c r="W349" s="109"/>
      <c r="X349" s="109"/>
    </row>
    <row r="350" spans="9:24" x14ac:dyDescent="0.3">
      <c r="I350" s="7">
        <v>45251</v>
      </c>
      <c r="J350" s="109">
        <v>0.15629999999999999</v>
      </c>
      <c r="K350" s="109">
        <v>0.14829999999999999</v>
      </c>
      <c r="L350" s="109">
        <v>0.13500000000000001</v>
      </c>
      <c r="M350" s="109">
        <v>0.14380000000000001</v>
      </c>
      <c r="N350" s="109">
        <v>0.14580000000000001</v>
      </c>
      <c r="O350" s="109">
        <v>0.14680000000000001</v>
      </c>
      <c r="P350" s="109">
        <v>0.14699999999999999</v>
      </c>
      <c r="Q350" s="109">
        <v>0.14399999999999999</v>
      </c>
      <c r="R350" s="109">
        <v>0.14380000000000001</v>
      </c>
      <c r="S350" s="109">
        <v>0.14380000000000001</v>
      </c>
      <c r="T350" s="109">
        <v>0.14380000000000001</v>
      </c>
      <c r="U350" s="109">
        <v>0.14000000000000001</v>
      </c>
      <c r="V350" s="109"/>
      <c r="W350" s="109"/>
      <c r="X350" s="109"/>
    </row>
    <row r="351" spans="9:24" x14ac:dyDescent="0.3">
      <c r="I351" s="7">
        <v>45250</v>
      </c>
      <c r="J351" s="109">
        <v>0.15629999999999999</v>
      </c>
      <c r="K351" s="109">
        <v>0.14829999999999999</v>
      </c>
      <c r="L351" s="109">
        <v>0.13500000000000001</v>
      </c>
      <c r="M351" s="109">
        <v>0.14699999999999999</v>
      </c>
      <c r="N351" s="109">
        <v>0.14749999999999999</v>
      </c>
      <c r="O351" s="109">
        <v>0.14749999999999999</v>
      </c>
      <c r="P351" s="109">
        <v>0.14699999999999999</v>
      </c>
      <c r="Q351" s="109">
        <v>0.14580000000000001</v>
      </c>
      <c r="R351" s="109">
        <v>0.14380000000000001</v>
      </c>
      <c r="S351" s="109">
        <v>0.14580000000000001</v>
      </c>
      <c r="T351" s="109">
        <v>0.14580000000000001</v>
      </c>
      <c r="U351" s="109">
        <v>0.14000000000000001</v>
      </c>
      <c r="V351" s="109"/>
      <c r="W351" s="109"/>
      <c r="X351" s="109"/>
    </row>
    <row r="352" spans="9:24" x14ac:dyDescent="0.3">
      <c r="I352" s="7">
        <v>45247</v>
      </c>
      <c r="J352" s="109">
        <v>0.15629999999999999</v>
      </c>
      <c r="K352" s="109">
        <v>0.14829999999999999</v>
      </c>
      <c r="L352" s="109">
        <v>0.13500000000000001</v>
      </c>
      <c r="M352" s="109">
        <v>0.14699999999999999</v>
      </c>
      <c r="N352" s="109">
        <v>0.14749999999999999</v>
      </c>
      <c r="O352" s="109">
        <v>0.14749999999999999</v>
      </c>
      <c r="P352" s="109">
        <v>0.14699999999999999</v>
      </c>
      <c r="Q352" s="109">
        <v>0.14580000000000001</v>
      </c>
      <c r="R352" s="109">
        <v>0.14380000000000001</v>
      </c>
      <c r="S352" s="109">
        <v>0.14580000000000001</v>
      </c>
      <c r="T352" s="109">
        <v>0.14580000000000001</v>
      </c>
      <c r="U352" s="109">
        <v>0.14000000000000001</v>
      </c>
      <c r="V352" s="109"/>
      <c r="W352" s="109"/>
      <c r="X352" s="109"/>
    </row>
    <row r="353" spans="9:24" x14ac:dyDescent="0.3">
      <c r="I353" s="7">
        <v>45246</v>
      </c>
      <c r="J353" s="109">
        <v>0.15629999999999999</v>
      </c>
      <c r="K353" s="109">
        <v>0.14829999999999999</v>
      </c>
      <c r="L353" s="109">
        <v>0.13500000000000001</v>
      </c>
      <c r="M353" s="109">
        <v>0.14699999999999999</v>
      </c>
      <c r="N353" s="109">
        <v>0.14749999999999999</v>
      </c>
      <c r="O353" s="109">
        <v>0.14749999999999999</v>
      </c>
      <c r="P353" s="109">
        <v>0.14699999999999999</v>
      </c>
      <c r="Q353" s="109">
        <v>0.14580000000000001</v>
      </c>
      <c r="R353" s="109">
        <v>0.14380000000000001</v>
      </c>
      <c r="S353" s="109">
        <v>0.14380000000000001</v>
      </c>
      <c r="T353" s="109">
        <v>0.14380000000000001</v>
      </c>
      <c r="U353" s="109">
        <v>0.14000000000000001</v>
      </c>
      <c r="V353" s="109"/>
      <c r="W353" s="109"/>
      <c r="X353" s="109"/>
    </row>
    <row r="354" spans="9:24" x14ac:dyDescent="0.3">
      <c r="I354" s="7">
        <v>45245</v>
      </c>
      <c r="J354" s="109">
        <v>0.15629999999999999</v>
      </c>
      <c r="K354" s="109">
        <v>0.14829999999999999</v>
      </c>
      <c r="L354" s="109">
        <v>0.13500000000000001</v>
      </c>
      <c r="M354" s="109">
        <v>0.14699999999999999</v>
      </c>
      <c r="N354" s="109">
        <v>0.14749999999999999</v>
      </c>
      <c r="O354" s="109">
        <v>0.14749999999999999</v>
      </c>
      <c r="P354" s="109">
        <v>0.14699999999999999</v>
      </c>
      <c r="Q354" s="109">
        <v>0.14580000000000001</v>
      </c>
      <c r="R354" s="109">
        <v>0.14380000000000001</v>
      </c>
      <c r="S354" s="109">
        <v>0.14380000000000001</v>
      </c>
      <c r="T354" s="109">
        <v>0.14380000000000001</v>
      </c>
      <c r="U354" s="109">
        <v>0.14000000000000001</v>
      </c>
      <c r="V354" s="109"/>
      <c r="W354" s="109"/>
      <c r="X354" s="109"/>
    </row>
    <row r="355" spans="9:24" x14ac:dyDescent="0.3">
      <c r="I355" s="7">
        <v>45244</v>
      </c>
      <c r="J355" s="109">
        <v>0.15629999999999999</v>
      </c>
      <c r="K355" s="109">
        <v>0.14829999999999999</v>
      </c>
      <c r="L355" s="109">
        <v>0.13500000000000001</v>
      </c>
      <c r="M355" s="109">
        <v>0.14699999999999999</v>
      </c>
      <c r="N355" s="109">
        <v>0.14749999999999999</v>
      </c>
      <c r="O355" s="109">
        <v>0.14749999999999999</v>
      </c>
      <c r="P355" s="109">
        <v>0.14699999999999999</v>
      </c>
      <c r="Q355" s="109">
        <v>0.14580000000000001</v>
      </c>
      <c r="R355" s="109">
        <v>0.14380000000000001</v>
      </c>
      <c r="S355" s="109">
        <v>0.14380000000000001</v>
      </c>
      <c r="T355" s="109">
        <v>0.14380000000000001</v>
      </c>
      <c r="U355" s="109">
        <v>0.14000000000000001</v>
      </c>
      <c r="V355" s="111"/>
      <c r="W355" s="109"/>
      <c r="X355" s="109"/>
    </row>
    <row r="356" spans="9:24" x14ac:dyDescent="0.3">
      <c r="I356" s="7">
        <v>45243</v>
      </c>
      <c r="J356" s="109">
        <v>0.15629999999999999</v>
      </c>
      <c r="K356" s="109">
        <v>0.14829999999999999</v>
      </c>
      <c r="L356" s="109">
        <v>0.1288</v>
      </c>
      <c r="M356" s="109">
        <v>0.14749999999999999</v>
      </c>
      <c r="N356" s="109">
        <v>0.14879999999999999</v>
      </c>
      <c r="O356" s="109">
        <v>0.14879999999999999</v>
      </c>
      <c r="P356" s="109">
        <v>0.14699999999999999</v>
      </c>
      <c r="Q356" s="109">
        <v>0.14630000000000001</v>
      </c>
      <c r="R356" s="109">
        <v>0.14380000000000001</v>
      </c>
      <c r="S356" s="109">
        <v>0.14380000000000001</v>
      </c>
      <c r="T356" s="109">
        <v>0.14380000000000001</v>
      </c>
      <c r="U356" s="109">
        <v>0.14000000000000001</v>
      </c>
      <c r="V356" s="109"/>
      <c r="W356" s="109"/>
      <c r="X356" s="109"/>
    </row>
    <row r="357" spans="9:24" x14ac:dyDescent="0.3">
      <c r="I357" s="7">
        <v>45240</v>
      </c>
      <c r="J357" s="109">
        <v>0.15629999999999999</v>
      </c>
      <c r="K357" s="109">
        <v>0.14829999999999999</v>
      </c>
      <c r="L357" s="109">
        <v>0.1288</v>
      </c>
      <c r="M357" s="109">
        <v>0.14899999999999999</v>
      </c>
      <c r="N357" s="109">
        <v>0.151</v>
      </c>
      <c r="O357" s="109">
        <v>0.151</v>
      </c>
      <c r="P357" s="109">
        <v>0.1515</v>
      </c>
      <c r="Q357" s="109">
        <v>0.14899999999999999</v>
      </c>
      <c r="R357" s="109">
        <v>0.14879999999999999</v>
      </c>
      <c r="S357" s="109">
        <v>0.14879999999999999</v>
      </c>
      <c r="T357" s="109">
        <v>0.14879999999999999</v>
      </c>
      <c r="U357" s="109">
        <v>0.14499999999999999</v>
      </c>
      <c r="V357" s="109"/>
      <c r="W357" s="109"/>
      <c r="X357" s="109"/>
    </row>
    <row r="358" spans="9:24" x14ac:dyDescent="0.3">
      <c r="I358" s="7">
        <v>45239</v>
      </c>
      <c r="J358" s="109">
        <v>0.15629999999999999</v>
      </c>
      <c r="K358" s="109">
        <v>0.14829999999999999</v>
      </c>
      <c r="L358" s="109">
        <v>0.1288</v>
      </c>
      <c r="M358" s="109">
        <v>0.14380000000000001</v>
      </c>
      <c r="N358" s="109">
        <v>0.151</v>
      </c>
      <c r="O358" s="109">
        <v>0.15</v>
      </c>
      <c r="P358" s="109">
        <v>0.15</v>
      </c>
      <c r="Q358" s="109">
        <v>0.14630000000000001</v>
      </c>
      <c r="R358" s="109">
        <v>0.14530000000000001</v>
      </c>
      <c r="S358" s="109">
        <v>0.14749999999999999</v>
      </c>
      <c r="T358" s="109">
        <v>0.14749999999999999</v>
      </c>
      <c r="U358" s="109">
        <v>0.14249999999999999</v>
      </c>
      <c r="V358" s="109"/>
      <c r="W358" s="109"/>
      <c r="X358" s="109"/>
    </row>
    <row r="359" spans="9:24" x14ac:dyDescent="0.3">
      <c r="I359" s="7">
        <v>45238</v>
      </c>
      <c r="J359" s="109">
        <v>0.15629999999999999</v>
      </c>
      <c r="K359" s="109">
        <v>0.14829999999999999</v>
      </c>
      <c r="L359" s="109">
        <v>0.1288</v>
      </c>
      <c r="M359" s="109">
        <v>0.14899999999999999</v>
      </c>
      <c r="N359" s="109">
        <v>0.151</v>
      </c>
      <c r="O359" s="109">
        <v>0.15</v>
      </c>
      <c r="P359" s="109">
        <v>0.15</v>
      </c>
      <c r="Q359" s="109">
        <v>0.14630000000000001</v>
      </c>
      <c r="R359" s="109">
        <v>0.14399999999999999</v>
      </c>
      <c r="S359" s="109">
        <v>0.14249999999999999</v>
      </c>
      <c r="T359" s="109">
        <v>0.14249999999999999</v>
      </c>
      <c r="U359" s="109">
        <v>0.14249999999999999</v>
      </c>
      <c r="V359" s="109"/>
      <c r="W359" s="109"/>
      <c r="X359" s="109"/>
    </row>
    <row r="360" spans="9:24" x14ac:dyDescent="0.3">
      <c r="I360" s="7">
        <v>45237</v>
      </c>
      <c r="J360" s="109">
        <v>0.1588</v>
      </c>
      <c r="K360" s="109">
        <v>0.14879999999999999</v>
      </c>
      <c r="L360" s="109">
        <v>0.13250000000000001</v>
      </c>
      <c r="M360" s="109">
        <v>0.14899999999999999</v>
      </c>
      <c r="N360" s="109">
        <v>0.15</v>
      </c>
      <c r="O360" s="109">
        <v>0.15</v>
      </c>
      <c r="P360" s="109">
        <v>0.15</v>
      </c>
      <c r="Q360" s="109">
        <v>0.14630000000000001</v>
      </c>
      <c r="R360" s="109">
        <v>0.14399999999999999</v>
      </c>
      <c r="S360" s="109">
        <v>0.14249999999999999</v>
      </c>
      <c r="T360" s="109">
        <v>0.14249999999999999</v>
      </c>
      <c r="U360" s="109">
        <v>0.14249999999999999</v>
      </c>
      <c r="V360" s="109"/>
      <c r="W360" s="109"/>
      <c r="X360" s="109"/>
    </row>
    <row r="361" spans="9:24" x14ac:dyDescent="0.3">
      <c r="I361" s="7">
        <v>45236</v>
      </c>
      <c r="J361" s="109">
        <v>0.1588</v>
      </c>
      <c r="K361" s="109">
        <v>0.14879999999999999</v>
      </c>
      <c r="L361" s="109">
        <v>0.13250000000000001</v>
      </c>
      <c r="M361" s="109">
        <v>0.14899999999999999</v>
      </c>
      <c r="N361" s="109">
        <v>0.14929999999999999</v>
      </c>
      <c r="O361" s="109">
        <v>0.14949999999999999</v>
      </c>
      <c r="P361" s="109">
        <v>0.14879999999999999</v>
      </c>
      <c r="Q361" s="109">
        <v>0.14630000000000001</v>
      </c>
      <c r="R361" s="109">
        <v>0.14199999999999999</v>
      </c>
      <c r="S361" s="109">
        <v>0.14280000000000001</v>
      </c>
      <c r="T361" s="109">
        <v>0.14130000000000001</v>
      </c>
      <c r="U361" s="109">
        <v>0.14130000000000001</v>
      </c>
      <c r="V361" s="109"/>
      <c r="W361" s="109"/>
      <c r="X361" s="109"/>
    </row>
    <row r="362" spans="9:24" x14ac:dyDescent="0.3">
      <c r="I362" s="7">
        <v>45233</v>
      </c>
      <c r="J362" s="109">
        <v>0.1588</v>
      </c>
      <c r="K362" s="109">
        <v>0.14879999999999999</v>
      </c>
      <c r="L362" s="109">
        <v>0.13250000000000001</v>
      </c>
      <c r="M362" s="109">
        <v>0.14899999999999999</v>
      </c>
      <c r="N362" s="109">
        <v>0.14929999999999999</v>
      </c>
      <c r="O362" s="109">
        <v>0.14949999999999999</v>
      </c>
      <c r="P362" s="109">
        <v>0.14879999999999999</v>
      </c>
      <c r="Q362" s="109">
        <v>0.14630000000000001</v>
      </c>
      <c r="R362" s="109">
        <v>0.14199999999999999</v>
      </c>
      <c r="S362" s="109">
        <v>0.14280000000000001</v>
      </c>
      <c r="T362" s="109">
        <v>0.14130000000000001</v>
      </c>
      <c r="U362" s="109">
        <v>0.14130000000000001</v>
      </c>
      <c r="V362" s="109"/>
      <c r="W362" s="109"/>
      <c r="X362" s="109"/>
    </row>
    <row r="363" spans="9:24" x14ac:dyDescent="0.3">
      <c r="I363" s="7">
        <v>45232</v>
      </c>
      <c r="J363" s="109">
        <v>0.1588</v>
      </c>
      <c r="K363" s="109">
        <v>0.14879999999999999</v>
      </c>
      <c r="L363" s="109">
        <v>0.13250000000000001</v>
      </c>
      <c r="M363" s="109">
        <v>0.14899999999999999</v>
      </c>
      <c r="N363" s="109">
        <v>0.14929999999999999</v>
      </c>
      <c r="O363" s="109">
        <v>0.14949999999999999</v>
      </c>
      <c r="P363" s="109">
        <v>0.14879999999999999</v>
      </c>
      <c r="Q363" s="109">
        <v>0.14630000000000001</v>
      </c>
      <c r="R363" s="109">
        <v>0.14199999999999999</v>
      </c>
      <c r="S363" s="109">
        <v>0.14280000000000001</v>
      </c>
      <c r="T363" s="109">
        <v>0.14130000000000001</v>
      </c>
      <c r="U363" s="109">
        <v>0.14130000000000001</v>
      </c>
      <c r="V363" s="109"/>
      <c r="W363" s="109"/>
      <c r="X363" s="109"/>
    </row>
    <row r="364" spans="9:24" x14ac:dyDescent="0.3">
      <c r="I364" s="7">
        <v>45231</v>
      </c>
      <c r="J364" s="109">
        <v>0.1588</v>
      </c>
      <c r="K364" s="109">
        <v>0.14879999999999999</v>
      </c>
      <c r="L364" s="109">
        <v>0.13250000000000001</v>
      </c>
      <c r="M364" s="109">
        <v>0.14899999999999999</v>
      </c>
      <c r="N364" s="109">
        <v>0.14929999999999999</v>
      </c>
      <c r="O364" s="109">
        <v>0.14949999999999999</v>
      </c>
      <c r="P364" s="109">
        <v>0.14879999999999999</v>
      </c>
      <c r="Q364" s="109">
        <v>0.14630000000000001</v>
      </c>
      <c r="R364" s="109">
        <v>0.14199999999999999</v>
      </c>
      <c r="S364" s="109">
        <v>0.14280000000000001</v>
      </c>
      <c r="T364" s="109">
        <v>0.14130000000000001</v>
      </c>
      <c r="U364" s="109">
        <v>0.14130000000000001</v>
      </c>
      <c r="V364" s="109"/>
      <c r="W364" s="109"/>
      <c r="X364" s="109"/>
    </row>
    <row r="365" spans="9:24" x14ac:dyDescent="0.3">
      <c r="I365" s="7">
        <v>45230</v>
      </c>
      <c r="J365" s="109">
        <v>0.1595</v>
      </c>
      <c r="K365" s="109">
        <v>0.14749999999999999</v>
      </c>
      <c r="L365" s="109">
        <v>0.13250000000000001</v>
      </c>
      <c r="M365" s="109">
        <v>0.14949999999999999</v>
      </c>
      <c r="N365" s="109">
        <v>0.14929999999999999</v>
      </c>
      <c r="O365" s="109">
        <v>0.14949999999999999</v>
      </c>
      <c r="P365" s="109">
        <v>0.14879999999999999</v>
      </c>
      <c r="Q365" s="109">
        <v>0.14380000000000001</v>
      </c>
      <c r="R365" s="109">
        <v>0.14199999999999999</v>
      </c>
      <c r="S365" s="109">
        <v>0.14280000000000001</v>
      </c>
      <c r="T365" s="109">
        <v>0.14130000000000001</v>
      </c>
      <c r="U365" s="109">
        <v>0.14130000000000001</v>
      </c>
      <c r="V365" s="109"/>
      <c r="W365" s="109"/>
      <c r="X365" s="109"/>
    </row>
    <row r="366" spans="9:24" x14ac:dyDescent="0.3">
      <c r="I366" s="7">
        <v>45229</v>
      </c>
      <c r="J366" s="109">
        <v>0.1595</v>
      </c>
      <c r="K366" s="109">
        <v>0.14749999999999999</v>
      </c>
      <c r="L366" s="109">
        <v>0.13250000000000001</v>
      </c>
      <c r="M366" s="109">
        <v>0.15079999999999999</v>
      </c>
      <c r="N366" s="109">
        <v>0.14949999999999999</v>
      </c>
      <c r="O366" s="109">
        <v>0.15</v>
      </c>
      <c r="P366" s="109">
        <v>0.14979999999999999</v>
      </c>
      <c r="Q366" s="109">
        <v>0.14879999999999999</v>
      </c>
      <c r="R366" s="109">
        <v>0.14499999999999999</v>
      </c>
      <c r="S366" s="109">
        <v>0.14249999999999999</v>
      </c>
      <c r="T366" s="109">
        <v>0.14249999999999999</v>
      </c>
      <c r="U366" s="109">
        <v>0.14249999999999999</v>
      </c>
      <c r="V366" s="109"/>
      <c r="W366" s="109"/>
      <c r="X366" s="109"/>
    </row>
    <row r="367" spans="9:24" x14ac:dyDescent="0.3">
      <c r="I367" s="7">
        <v>45226</v>
      </c>
      <c r="J367" s="109">
        <v>0.1595</v>
      </c>
      <c r="K367" s="109">
        <v>0.14749999999999999</v>
      </c>
      <c r="L367" s="109">
        <v>0.13250000000000001</v>
      </c>
      <c r="M367" s="109">
        <v>0.15079999999999999</v>
      </c>
      <c r="N367" s="109">
        <v>0.14949999999999999</v>
      </c>
      <c r="O367" s="109">
        <v>0.15</v>
      </c>
      <c r="P367" s="109">
        <v>0.14979999999999999</v>
      </c>
      <c r="Q367" s="109">
        <v>0.14879999999999999</v>
      </c>
      <c r="R367" s="109">
        <v>0.14499999999999999</v>
      </c>
      <c r="S367" s="109">
        <v>0.14249999999999999</v>
      </c>
      <c r="T367" s="109">
        <v>0.14249999999999999</v>
      </c>
      <c r="U367" s="109">
        <v>0.14249999999999999</v>
      </c>
      <c r="V367" s="109"/>
      <c r="W367" s="109"/>
      <c r="X367" s="109"/>
    </row>
    <row r="368" spans="9:24" x14ac:dyDescent="0.3">
      <c r="I368" s="7">
        <v>45225</v>
      </c>
      <c r="J368" s="109">
        <v>0.1595</v>
      </c>
      <c r="K368" s="109">
        <v>0.14749999999999999</v>
      </c>
      <c r="L368" s="109">
        <v>0.13250000000000001</v>
      </c>
      <c r="M368" s="109">
        <v>0.15079999999999999</v>
      </c>
      <c r="N368" s="109">
        <v>0.14949999999999999</v>
      </c>
      <c r="O368" s="109">
        <v>0.15</v>
      </c>
      <c r="P368" s="109">
        <v>0.14829999999999999</v>
      </c>
      <c r="Q368" s="109">
        <v>0.14630000000000001</v>
      </c>
      <c r="R368" s="109">
        <v>0.14249999999999999</v>
      </c>
      <c r="S368" s="109">
        <v>0.14249999999999999</v>
      </c>
      <c r="T368" s="109">
        <v>0.14249999999999999</v>
      </c>
      <c r="U368" s="109">
        <v>0.14249999999999999</v>
      </c>
      <c r="V368" s="109"/>
      <c r="W368" s="109"/>
      <c r="X368" s="109"/>
    </row>
    <row r="369" spans="9:24" x14ac:dyDescent="0.3">
      <c r="I369" s="7">
        <v>45224</v>
      </c>
      <c r="J369" s="109">
        <v>0.1595</v>
      </c>
      <c r="K369" s="109">
        <v>0.14749999999999999</v>
      </c>
      <c r="L369" s="109">
        <v>0.13250000000000001</v>
      </c>
      <c r="M369" s="109">
        <v>0.15</v>
      </c>
      <c r="N369" s="109">
        <v>0.15</v>
      </c>
      <c r="O369" s="109">
        <v>0.14879999999999999</v>
      </c>
      <c r="P369" s="109">
        <v>0.14630000000000001</v>
      </c>
      <c r="Q369" s="109">
        <v>0.14000000000000001</v>
      </c>
      <c r="R369" s="109">
        <v>0.13750000000000001</v>
      </c>
      <c r="S369" s="109">
        <v>0.1338</v>
      </c>
      <c r="T369" s="109">
        <v>0.1338</v>
      </c>
      <c r="U369" s="109">
        <v>0.13</v>
      </c>
      <c r="V369" s="109"/>
      <c r="W369" s="109"/>
      <c r="X369" s="109"/>
    </row>
    <row r="370" spans="9:24" x14ac:dyDescent="0.3">
      <c r="I370" s="7">
        <v>45223</v>
      </c>
      <c r="J370" s="109">
        <v>0.16</v>
      </c>
      <c r="K370" s="109">
        <v>0.14749999999999999</v>
      </c>
      <c r="L370" s="109">
        <v>0.13250000000000001</v>
      </c>
      <c r="M370" s="109">
        <v>0.15</v>
      </c>
      <c r="N370" s="109">
        <v>0.15</v>
      </c>
      <c r="O370" s="109">
        <v>0.14879999999999999</v>
      </c>
      <c r="P370" s="109">
        <v>0.14630000000000001</v>
      </c>
      <c r="Q370" s="109">
        <v>0.14000000000000001</v>
      </c>
      <c r="R370" s="109">
        <v>0.13750000000000001</v>
      </c>
      <c r="S370" s="109">
        <v>0.1338</v>
      </c>
      <c r="T370" s="109">
        <v>0.1338</v>
      </c>
      <c r="U370" s="109">
        <v>0.13</v>
      </c>
      <c r="V370" s="109"/>
      <c r="W370" s="109"/>
      <c r="X370" s="109"/>
    </row>
    <row r="371" spans="9:24" x14ac:dyDescent="0.3">
      <c r="I371" s="7">
        <v>45222</v>
      </c>
      <c r="J371" s="109">
        <v>0.16</v>
      </c>
      <c r="K371" s="109">
        <v>0.14749999999999999</v>
      </c>
      <c r="L371" s="109">
        <v>0.13250000000000001</v>
      </c>
      <c r="M371" s="109">
        <v>0.15</v>
      </c>
      <c r="N371" s="109">
        <v>0.15</v>
      </c>
      <c r="O371" s="109">
        <v>0.14879999999999999</v>
      </c>
      <c r="P371" s="109">
        <v>0.14380000000000001</v>
      </c>
      <c r="Q371" s="109">
        <v>0.14000000000000001</v>
      </c>
      <c r="R371" s="109">
        <v>0.13750000000000001</v>
      </c>
      <c r="S371" s="109">
        <v>0.1338</v>
      </c>
      <c r="T371" s="109">
        <v>0.1338</v>
      </c>
      <c r="U371" s="109">
        <v>0.13</v>
      </c>
      <c r="V371" s="109"/>
      <c r="W371" s="109"/>
      <c r="X371" s="109"/>
    </row>
    <row r="372" spans="9:24" x14ac:dyDescent="0.3">
      <c r="I372" s="7">
        <v>45219</v>
      </c>
      <c r="J372" s="109">
        <v>0.16</v>
      </c>
      <c r="K372" s="109">
        <v>0.14749999999999999</v>
      </c>
      <c r="L372" s="109">
        <v>0.13250000000000001</v>
      </c>
      <c r="M372" s="109">
        <v>0.15</v>
      </c>
      <c r="N372" s="109">
        <v>0.15</v>
      </c>
      <c r="O372" s="109">
        <v>0.14879999999999999</v>
      </c>
      <c r="P372" s="109">
        <v>0.14380000000000001</v>
      </c>
      <c r="Q372" s="109">
        <v>0.14000000000000001</v>
      </c>
      <c r="R372" s="109">
        <v>0.13750000000000001</v>
      </c>
      <c r="S372" s="109">
        <v>0.1338</v>
      </c>
      <c r="T372" s="109">
        <v>0.1338</v>
      </c>
      <c r="U372" s="109">
        <v>0.13</v>
      </c>
      <c r="V372" s="109"/>
      <c r="W372" s="109"/>
      <c r="X372" s="109"/>
    </row>
    <row r="373" spans="9:24" x14ac:dyDescent="0.3">
      <c r="I373" s="7">
        <v>45218</v>
      </c>
      <c r="J373" s="109">
        <v>0.16</v>
      </c>
      <c r="K373" s="109">
        <v>0.14749999999999999</v>
      </c>
      <c r="L373" s="109">
        <v>0.13250000000000001</v>
      </c>
      <c r="M373" s="109">
        <v>0.15</v>
      </c>
      <c r="N373" s="109">
        <v>0.15</v>
      </c>
      <c r="O373" s="109">
        <v>0.14879999999999999</v>
      </c>
      <c r="P373" s="109">
        <v>0.14380000000000001</v>
      </c>
      <c r="Q373" s="109">
        <v>0.14000000000000001</v>
      </c>
      <c r="R373" s="109">
        <v>0.13750000000000001</v>
      </c>
      <c r="S373" s="109">
        <v>0.1338</v>
      </c>
      <c r="T373" s="109">
        <v>0.1338</v>
      </c>
      <c r="U373" s="109">
        <v>0.13</v>
      </c>
      <c r="V373" s="109"/>
      <c r="W373" s="109"/>
      <c r="X373" s="109"/>
    </row>
    <row r="374" spans="9:24" x14ac:dyDescent="0.3">
      <c r="I374" s="7">
        <v>45217</v>
      </c>
      <c r="J374" s="109">
        <v>0.16</v>
      </c>
      <c r="K374" s="109">
        <v>0.14749999999999999</v>
      </c>
      <c r="L374" s="109">
        <v>0.13250000000000001</v>
      </c>
      <c r="M374" s="109">
        <v>0.15</v>
      </c>
      <c r="N374" s="109">
        <v>0.15</v>
      </c>
      <c r="O374" s="109">
        <v>0.14879999999999999</v>
      </c>
      <c r="P374" s="109">
        <v>0.14380000000000001</v>
      </c>
      <c r="Q374" s="109">
        <v>0.14000000000000001</v>
      </c>
      <c r="R374" s="109">
        <v>0.13750000000000001</v>
      </c>
      <c r="S374" s="109">
        <v>0.1338</v>
      </c>
      <c r="T374" s="109">
        <v>0.1338</v>
      </c>
      <c r="U374" s="109">
        <v>0.13</v>
      </c>
      <c r="V374" s="109"/>
      <c r="W374" s="109"/>
      <c r="X374" s="109"/>
    </row>
    <row r="375" spans="9:24" x14ac:dyDescent="0.3">
      <c r="I375" s="7">
        <v>45216</v>
      </c>
      <c r="J375" s="109">
        <v>0.16250000000000001</v>
      </c>
      <c r="K375" s="109">
        <v>0.14749999999999999</v>
      </c>
      <c r="L375" s="109">
        <v>0.13250000000000001</v>
      </c>
      <c r="M375" s="109">
        <v>0.15</v>
      </c>
      <c r="N375" s="109">
        <v>0.15079999999999999</v>
      </c>
      <c r="O375" s="109">
        <v>0.14879999999999999</v>
      </c>
      <c r="P375" s="109">
        <v>0.14380000000000001</v>
      </c>
      <c r="Q375" s="109">
        <v>0.14000000000000001</v>
      </c>
      <c r="R375" s="109">
        <v>0.13750000000000001</v>
      </c>
      <c r="S375" s="109">
        <v>0.1338</v>
      </c>
      <c r="T375" s="109">
        <v>0.1338</v>
      </c>
      <c r="U375" s="109">
        <v>0.13</v>
      </c>
      <c r="V375" s="109"/>
      <c r="W375" s="109"/>
      <c r="X375" s="109"/>
    </row>
    <row r="376" spans="9:24" x14ac:dyDescent="0.3">
      <c r="I376" s="7">
        <v>45215</v>
      </c>
      <c r="J376" s="109">
        <v>0.16250000000000001</v>
      </c>
      <c r="K376" s="109">
        <v>0.14749999999999999</v>
      </c>
      <c r="L376" s="109">
        <v>0.13250000000000001</v>
      </c>
      <c r="M376" s="109">
        <v>0.15</v>
      </c>
      <c r="N376" s="109">
        <v>0.15079999999999999</v>
      </c>
      <c r="O376" s="109">
        <v>0.14879999999999999</v>
      </c>
      <c r="P376" s="109">
        <v>0.14380000000000001</v>
      </c>
      <c r="Q376" s="109">
        <v>0.14000000000000001</v>
      </c>
      <c r="R376" s="109">
        <v>0.13750000000000001</v>
      </c>
      <c r="S376" s="109">
        <v>0.1338</v>
      </c>
      <c r="T376" s="109">
        <v>0.1338</v>
      </c>
      <c r="U376" s="109">
        <v>0.13</v>
      </c>
      <c r="V376" s="109"/>
      <c r="W376" s="109"/>
      <c r="X376" s="109"/>
    </row>
    <row r="377" spans="9:24" x14ac:dyDescent="0.3">
      <c r="I377" s="7">
        <v>45212</v>
      </c>
      <c r="J377" s="109">
        <v>0.16250000000000001</v>
      </c>
      <c r="K377" s="109">
        <v>0.14749999999999999</v>
      </c>
      <c r="L377" s="109">
        <v>0.13250000000000001</v>
      </c>
      <c r="M377" s="109">
        <v>0.15</v>
      </c>
      <c r="N377" s="109">
        <v>0.15079999999999999</v>
      </c>
      <c r="O377" s="109">
        <v>0.14879999999999999</v>
      </c>
      <c r="P377" s="109">
        <v>0.14380000000000001</v>
      </c>
      <c r="Q377" s="109">
        <v>0.14000000000000001</v>
      </c>
      <c r="R377" s="109">
        <v>0.13750000000000001</v>
      </c>
      <c r="S377" s="109">
        <v>0.1338</v>
      </c>
      <c r="T377" s="109">
        <v>0.1338</v>
      </c>
      <c r="U377" s="109">
        <v>0.13</v>
      </c>
      <c r="V377" s="109"/>
      <c r="W377" s="109"/>
      <c r="X377" s="109"/>
    </row>
    <row r="378" spans="9:24" x14ac:dyDescent="0.3">
      <c r="I378" s="7">
        <v>45211</v>
      </c>
      <c r="J378" s="109">
        <v>0.16250000000000001</v>
      </c>
      <c r="K378" s="109">
        <v>0.14749999999999999</v>
      </c>
      <c r="L378" s="109">
        <v>0.13250000000000001</v>
      </c>
      <c r="M378" s="109">
        <v>0.15</v>
      </c>
      <c r="N378" s="109">
        <v>0.15079999999999999</v>
      </c>
      <c r="O378" s="109">
        <v>0.14879999999999999</v>
      </c>
      <c r="P378" s="109">
        <v>0.14380000000000001</v>
      </c>
      <c r="Q378" s="109">
        <v>0.14000000000000001</v>
      </c>
      <c r="R378" s="109">
        <v>0.13750000000000001</v>
      </c>
      <c r="S378" s="109">
        <v>0.1338</v>
      </c>
      <c r="T378" s="109">
        <v>0.1338</v>
      </c>
      <c r="U378" s="109">
        <v>0.13</v>
      </c>
      <c r="V378" s="109"/>
      <c r="W378" s="109"/>
      <c r="X378" s="109"/>
    </row>
    <row r="379" spans="9:24" x14ac:dyDescent="0.3">
      <c r="I379" s="7">
        <v>45210</v>
      </c>
      <c r="J379" s="109">
        <v>0.16250000000000001</v>
      </c>
      <c r="K379" s="109">
        <v>0.14749999999999999</v>
      </c>
      <c r="L379" s="109">
        <v>0.13250000000000001</v>
      </c>
      <c r="M379" s="109">
        <v>0.15</v>
      </c>
      <c r="N379" s="109">
        <v>0.15179999999999999</v>
      </c>
      <c r="O379" s="109">
        <v>0.14879999999999999</v>
      </c>
      <c r="P379" s="109">
        <v>0.14380000000000001</v>
      </c>
      <c r="Q379" s="109">
        <v>0.14000000000000001</v>
      </c>
      <c r="R379" s="109">
        <v>0.13750000000000001</v>
      </c>
      <c r="S379" s="109">
        <v>0.1338</v>
      </c>
      <c r="T379" s="109">
        <v>0.1338</v>
      </c>
      <c r="U379" s="109">
        <v>0.13</v>
      </c>
      <c r="V379" s="109"/>
      <c r="W379" s="109"/>
      <c r="X379" s="109"/>
    </row>
    <row r="380" spans="9:24" x14ac:dyDescent="0.3">
      <c r="I380" s="7">
        <v>45209</v>
      </c>
      <c r="J380" s="109">
        <v>0.16500000000000001</v>
      </c>
      <c r="K380" s="109">
        <v>0.14849999999999999</v>
      </c>
      <c r="L380" s="109">
        <v>0.13250000000000001</v>
      </c>
      <c r="M380" s="109">
        <v>0.1525</v>
      </c>
      <c r="N380" s="109">
        <v>0.1525</v>
      </c>
      <c r="O380" s="109">
        <v>0.15</v>
      </c>
      <c r="P380" s="109">
        <v>0.14380000000000001</v>
      </c>
      <c r="Q380" s="109">
        <v>0.14000000000000001</v>
      </c>
      <c r="R380" s="109">
        <v>0.13750000000000001</v>
      </c>
      <c r="S380" s="109">
        <v>0.1288</v>
      </c>
      <c r="T380" s="109">
        <v>0.1288</v>
      </c>
      <c r="U380" s="109">
        <v>0.125</v>
      </c>
      <c r="V380" s="109"/>
      <c r="W380" s="109"/>
      <c r="X380" s="109"/>
    </row>
    <row r="381" spans="9:24" x14ac:dyDescent="0.3">
      <c r="I381" s="7">
        <v>45208</v>
      </c>
      <c r="J381" s="109">
        <v>0.16500000000000001</v>
      </c>
      <c r="K381" s="109">
        <v>0.14849999999999999</v>
      </c>
      <c r="L381" s="109">
        <v>0.13250000000000001</v>
      </c>
      <c r="M381" s="109">
        <v>0.1525</v>
      </c>
      <c r="N381" s="109">
        <v>0.1525</v>
      </c>
      <c r="O381" s="109">
        <v>0.15</v>
      </c>
      <c r="P381" s="109">
        <v>0.14380000000000001</v>
      </c>
      <c r="Q381" s="109">
        <v>0.14000000000000001</v>
      </c>
      <c r="R381" s="109">
        <v>0.13750000000000001</v>
      </c>
      <c r="S381" s="109">
        <v>0.1288</v>
      </c>
      <c r="T381" s="109">
        <v>0.1288</v>
      </c>
      <c r="U381" s="109">
        <v>0.125</v>
      </c>
      <c r="V381" s="109"/>
      <c r="W381" s="109"/>
      <c r="X381" s="109"/>
    </row>
    <row r="382" spans="9:24" x14ac:dyDescent="0.3">
      <c r="I382" s="7">
        <v>45205</v>
      </c>
      <c r="J382" s="109">
        <v>0.16500000000000001</v>
      </c>
      <c r="K382" s="109">
        <v>0.14849999999999999</v>
      </c>
      <c r="L382" s="109">
        <v>0.13250000000000001</v>
      </c>
      <c r="M382" s="109">
        <v>0.1525</v>
      </c>
      <c r="N382" s="109">
        <v>0.1535</v>
      </c>
      <c r="O382" s="109">
        <v>0.15</v>
      </c>
      <c r="P382" s="109">
        <v>0.14380000000000001</v>
      </c>
      <c r="Q382" s="109">
        <v>0.14000000000000001</v>
      </c>
      <c r="R382" s="109">
        <v>0.13750000000000001</v>
      </c>
      <c r="S382" s="109">
        <v>0.1288</v>
      </c>
      <c r="T382" s="109">
        <v>0.1288</v>
      </c>
      <c r="U382" s="109">
        <v>0.125</v>
      </c>
      <c r="V382" s="109"/>
      <c r="W382" s="109"/>
      <c r="X382" s="109"/>
    </row>
    <row r="383" spans="9:24" x14ac:dyDescent="0.3">
      <c r="I383" s="7">
        <v>45204</v>
      </c>
      <c r="J383" s="109">
        <v>0.16500000000000001</v>
      </c>
      <c r="K383" s="109">
        <v>0.14849999999999999</v>
      </c>
      <c r="L383" s="109">
        <v>0.13250000000000001</v>
      </c>
      <c r="M383" s="109">
        <v>0.1525</v>
      </c>
      <c r="N383" s="109">
        <v>0.1535</v>
      </c>
      <c r="O383" s="109">
        <v>0.15</v>
      </c>
      <c r="P383" s="109">
        <v>0.14380000000000001</v>
      </c>
      <c r="Q383" s="109">
        <v>0.14000000000000001</v>
      </c>
      <c r="R383" s="109">
        <v>0.13750000000000001</v>
      </c>
      <c r="S383" s="109">
        <v>0.1288</v>
      </c>
      <c r="T383" s="109">
        <v>0.1288</v>
      </c>
      <c r="U383" s="109">
        <v>0.125</v>
      </c>
      <c r="V383" s="109"/>
      <c r="W383" s="109"/>
      <c r="X383" s="109"/>
    </row>
    <row r="384" spans="9:24" x14ac:dyDescent="0.3">
      <c r="I384" s="7">
        <v>45203</v>
      </c>
      <c r="J384" s="109">
        <v>0.16750000000000001</v>
      </c>
      <c r="K384" s="109">
        <v>0.14849999999999999</v>
      </c>
      <c r="L384" s="109">
        <v>0.1275</v>
      </c>
      <c r="M384" s="109">
        <v>0.14749999999999999</v>
      </c>
      <c r="N384" s="109">
        <v>0.14879999999999999</v>
      </c>
      <c r="O384" s="109">
        <v>0.14630000000000001</v>
      </c>
      <c r="P384" s="109">
        <v>0.14099999999999999</v>
      </c>
      <c r="Q384" s="109">
        <v>0.13500000000000001</v>
      </c>
      <c r="R384" s="109">
        <v>0.13</v>
      </c>
      <c r="S384" s="109">
        <v>0.1288</v>
      </c>
      <c r="T384" s="109">
        <v>0.1288</v>
      </c>
      <c r="U384" s="109">
        <v>0.125</v>
      </c>
      <c r="V384" s="109"/>
      <c r="W384" s="109"/>
      <c r="X384" s="109"/>
    </row>
    <row r="385" spans="9:24" x14ac:dyDescent="0.3">
      <c r="I385" s="7">
        <v>45202</v>
      </c>
      <c r="J385" s="109">
        <v>0.17</v>
      </c>
      <c r="K385" s="109">
        <v>0.15</v>
      </c>
      <c r="L385" s="109">
        <v>0.13500000000000001</v>
      </c>
      <c r="M385" s="109">
        <v>0.1575</v>
      </c>
      <c r="N385" s="109">
        <v>0.15629999999999999</v>
      </c>
      <c r="O385" s="109">
        <v>0.15</v>
      </c>
      <c r="P385" s="109">
        <v>0.14630000000000001</v>
      </c>
      <c r="Q385" s="109">
        <v>0.13500000000000001</v>
      </c>
      <c r="R385" s="109">
        <v>0.1293</v>
      </c>
      <c r="S385" s="109">
        <v>0.1293</v>
      </c>
      <c r="T385" s="109">
        <v>0.1293</v>
      </c>
      <c r="U385" s="109">
        <v>0.1268</v>
      </c>
      <c r="V385" s="109"/>
      <c r="W385" s="109"/>
      <c r="X385" s="109"/>
    </row>
    <row r="386" spans="9:24" x14ac:dyDescent="0.3">
      <c r="I386" s="7">
        <v>45201</v>
      </c>
      <c r="J386" s="109">
        <v>0.17</v>
      </c>
      <c r="K386" s="109">
        <v>0.15</v>
      </c>
      <c r="L386" s="109">
        <v>0.13500000000000001</v>
      </c>
      <c r="M386" s="109">
        <v>0.1575</v>
      </c>
      <c r="N386" s="109">
        <v>0.15629999999999999</v>
      </c>
      <c r="O386" s="109">
        <v>0.15</v>
      </c>
      <c r="P386" s="109">
        <v>0.14630000000000001</v>
      </c>
      <c r="Q386" s="109">
        <v>0.13500000000000001</v>
      </c>
      <c r="R386" s="109">
        <v>0.1293</v>
      </c>
      <c r="S386" s="109">
        <v>0.1293</v>
      </c>
      <c r="T386" s="109">
        <v>0.1293</v>
      </c>
      <c r="U386" s="109">
        <v>0.1268</v>
      </c>
      <c r="V386" s="109"/>
      <c r="W386" s="109"/>
      <c r="X386" s="109"/>
    </row>
    <row r="387" spans="9:24" x14ac:dyDescent="0.3">
      <c r="I387" s="7">
        <v>45196</v>
      </c>
      <c r="J387" s="109">
        <v>0.17</v>
      </c>
      <c r="K387" s="109">
        <v>0.15</v>
      </c>
      <c r="L387" s="109">
        <v>0.13500000000000001</v>
      </c>
      <c r="M387" s="109">
        <v>0.1575</v>
      </c>
      <c r="N387" s="109">
        <v>0.155</v>
      </c>
      <c r="O387" s="109">
        <v>0.15</v>
      </c>
      <c r="P387" s="109">
        <v>0.14499999999999999</v>
      </c>
      <c r="Q387" s="109">
        <v>0.13500000000000001</v>
      </c>
      <c r="R387" s="109">
        <v>0.1293</v>
      </c>
      <c r="S387" s="109">
        <v>0.1293</v>
      </c>
      <c r="T387" s="109">
        <v>0.1293</v>
      </c>
      <c r="U387" s="109">
        <v>0.1268</v>
      </c>
      <c r="V387" s="109"/>
      <c r="W387" s="109"/>
      <c r="X387" s="109"/>
    </row>
    <row r="388" spans="9:24" x14ac:dyDescent="0.3">
      <c r="I388" s="7">
        <v>45195</v>
      </c>
      <c r="J388" s="109">
        <v>0.17</v>
      </c>
      <c r="K388" s="109">
        <v>0.15</v>
      </c>
      <c r="L388" s="109">
        <v>0.13500000000000001</v>
      </c>
      <c r="M388" s="109">
        <v>0.1575</v>
      </c>
      <c r="N388" s="109">
        <v>0.155</v>
      </c>
      <c r="O388" s="109">
        <v>0.15</v>
      </c>
      <c r="P388" s="109">
        <v>0.14499999999999999</v>
      </c>
      <c r="Q388" s="109">
        <v>0.13500000000000001</v>
      </c>
      <c r="R388" s="109">
        <v>0.1293</v>
      </c>
      <c r="S388" s="109">
        <v>0.1293</v>
      </c>
      <c r="T388" s="109">
        <v>0.1293</v>
      </c>
      <c r="U388" s="109">
        <v>0.1268</v>
      </c>
      <c r="V388" s="109"/>
      <c r="W388" s="109"/>
      <c r="X388" s="109"/>
    </row>
    <row r="389" spans="9:24" x14ac:dyDescent="0.3">
      <c r="I389" s="7">
        <v>45194</v>
      </c>
      <c r="J389" s="109">
        <v>0.17</v>
      </c>
      <c r="K389" s="109">
        <v>0.15</v>
      </c>
      <c r="L389" s="109">
        <v>0.13500000000000001</v>
      </c>
      <c r="M389" s="109">
        <v>0.1575</v>
      </c>
      <c r="N389" s="109">
        <v>0.155</v>
      </c>
      <c r="O389" s="109">
        <v>0.15</v>
      </c>
      <c r="P389" s="109">
        <v>0.14499999999999999</v>
      </c>
      <c r="Q389" s="109">
        <v>0.13500000000000001</v>
      </c>
      <c r="R389" s="109">
        <v>0.1293</v>
      </c>
      <c r="S389" s="109">
        <v>0.1293</v>
      </c>
      <c r="T389" s="109">
        <v>0.1293</v>
      </c>
      <c r="U389" s="109">
        <v>0.1268</v>
      </c>
      <c r="V389" s="109"/>
      <c r="W389" s="109"/>
      <c r="X389" s="109"/>
    </row>
    <row r="390" spans="9:24" x14ac:dyDescent="0.3">
      <c r="I390" s="7">
        <v>45191</v>
      </c>
      <c r="J390" s="2">
        <v>0.17249999999999999</v>
      </c>
      <c r="K390" s="109">
        <v>0.155</v>
      </c>
      <c r="L390" s="109">
        <v>0.13750000000000001</v>
      </c>
      <c r="M390" s="109">
        <v>0.1525</v>
      </c>
      <c r="N390" s="109">
        <v>0.15129999999999999</v>
      </c>
      <c r="O390" s="109">
        <v>0.14879999999999999</v>
      </c>
      <c r="P390" s="109">
        <v>0.14380000000000001</v>
      </c>
      <c r="Q390" s="109">
        <v>0.13550000000000001</v>
      </c>
      <c r="R390" s="109">
        <v>0.1318</v>
      </c>
      <c r="S390" s="109">
        <v>0.1293</v>
      </c>
      <c r="T390" s="109">
        <v>0.1293</v>
      </c>
      <c r="U390" s="109">
        <v>0.1268</v>
      </c>
      <c r="V390" s="109"/>
      <c r="W390" s="109"/>
      <c r="X390" s="109"/>
    </row>
    <row r="391" spans="9:24" x14ac:dyDescent="0.3">
      <c r="I391" s="7">
        <v>45190</v>
      </c>
      <c r="J391" s="109">
        <v>0.1825</v>
      </c>
      <c r="K391" s="109">
        <v>0.1643</v>
      </c>
      <c r="L391" s="109">
        <v>0.13750000000000001</v>
      </c>
      <c r="M391" s="109">
        <v>0.1525</v>
      </c>
      <c r="N391" s="109">
        <v>0.15129999999999999</v>
      </c>
      <c r="O391" s="109">
        <v>0.14879999999999999</v>
      </c>
      <c r="P391" s="109">
        <v>0.14380000000000001</v>
      </c>
      <c r="Q391" s="109">
        <v>0.13550000000000001</v>
      </c>
      <c r="R391" s="109">
        <v>0.1318</v>
      </c>
      <c r="S391" s="109">
        <v>0.1293</v>
      </c>
      <c r="T391" s="109">
        <v>0.1293</v>
      </c>
      <c r="U391" s="109">
        <v>0.1268</v>
      </c>
      <c r="V391" s="109"/>
      <c r="W391" s="109"/>
      <c r="X391" s="109"/>
    </row>
    <row r="392" spans="9:24" x14ac:dyDescent="0.3">
      <c r="I392" s="7">
        <v>45189</v>
      </c>
      <c r="J392" s="109">
        <v>0.1825</v>
      </c>
      <c r="K392" s="109">
        <v>0.1643</v>
      </c>
      <c r="L392" s="109">
        <v>0.13750000000000001</v>
      </c>
      <c r="M392" s="109">
        <v>0.15</v>
      </c>
      <c r="N392" s="109">
        <v>0.14879999999999999</v>
      </c>
      <c r="O392" s="109">
        <v>0.14580000000000001</v>
      </c>
      <c r="P392" s="109">
        <v>0.14080000000000001</v>
      </c>
      <c r="Q392" s="109">
        <v>0.13550000000000001</v>
      </c>
      <c r="R392" s="109">
        <v>0.1318</v>
      </c>
      <c r="S392" s="109">
        <v>0.1293</v>
      </c>
      <c r="T392" s="109">
        <v>0.1293</v>
      </c>
      <c r="U392" s="109">
        <v>0.1268</v>
      </c>
      <c r="V392" s="109"/>
      <c r="W392" s="109"/>
      <c r="X392" s="109"/>
    </row>
    <row r="393" spans="9:24" x14ac:dyDescent="0.3">
      <c r="I393" s="7">
        <v>45188</v>
      </c>
      <c r="J393" s="109">
        <v>0.18</v>
      </c>
      <c r="K393" s="109">
        <v>0.15</v>
      </c>
      <c r="L393" s="109">
        <v>0.13250000000000001</v>
      </c>
      <c r="M393" s="109">
        <v>0.14879999999999999</v>
      </c>
      <c r="N393" s="109">
        <v>0.14599999999999999</v>
      </c>
      <c r="O393" s="109">
        <v>0.14299999999999999</v>
      </c>
      <c r="P393" s="109">
        <v>0.13880000000000001</v>
      </c>
      <c r="Q393" s="109">
        <v>0.1338</v>
      </c>
      <c r="R393" s="109">
        <v>0.13</v>
      </c>
      <c r="S393" s="109">
        <v>0.1275</v>
      </c>
      <c r="T393" s="109">
        <v>0.1275</v>
      </c>
      <c r="U393" s="109">
        <v>0.125</v>
      </c>
      <c r="V393" s="109"/>
      <c r="W393" s="109"/>
      <c r="X393" s="109"/>
    </row>
    <row r="394" spans="9:24" x14ac:dyDescent="0.3">
      <c r="I394" s="7">
        <v>45187</v>
      </c>
      <c r="J394" s="109">
        <v>0.18</v>
      </c>
      <c r="K394" s="109">
        <v>0.15</v>
      </c>
      <c r="L394" s="109">
        <v>0.13250000000000001</v>
      </c>
      <c r="M394" s="109">
        <v>0.15</v>
      </c>
      <c r="N394" s="109">
        <v>0.14149999999999999</v>
      </c>
      <c r="O394" s="109">
        <v>0.14130000000000001</v>
      </c>
      <c r="P394" s="109">
        <v>0.1363</v>
      </c>
      <c r="Q394" s="109">
        <v>0.1338</v>
      </c>
      <c r="R394" s="109">
        <v>0.13</v>
      </c>
      <c r="S394" s="109">
        <v>0.1275</v>
      </c>
      <c r="T394" s="109">
        <v>0.1275</v>
      </c>
      <c r="U394" s="109">
        <v>0.125</v>
      </c>
      <c r="V394" s="109"/>
      <c r="W394" s="109"/>
      <c r="X394" s="109"/>
    </row>
    <row r="395" spans="9:24" x14ac:dyDescent="0.3">
      <c r="I395" s="7">
        <v>45184</v>
      </c>
      <c r="J395" s="109">
        <v>0.18</v>
      </c>
      <c r="K395" s="109">
        <v>0.15</v>
      </c>
      <c r="L395" s="109">
        <v>0.13250000000000001</v>
      </c>
      <c r="M395" s="109">
        <v>0.15</v>
      </c>
      <c r="N395" s="109">
        <v>0.14149999999999999</v>
      </c>
      <c r="O395" s="109">
        <v>0.13880000000000001</v>
      </c>
      <c r="P395" s="109">
        <v>0.1363</v>
      </c>
      <c r="Q395" s="109">
        <v>0.1338</v>
      </c>
      <c r="R395" s="109">
        <v>0.13</v>
      </c>
      <c r="S395" s="109">
        <v>0.1275</v>
      </c>
      <c r="T395" s="109">
        <v>0.1275</v>
      </c>
      <c r="U395" s="109">
        <v>0.125</v>
      </c>
      <c r="V395" s="109"/>
      <c r="W395" s="109"/>
      <c r="X395" s="109"/>
    </row>
    <row r="396" spans="9:24" x14ac:dyDescent="0.3">
      <c r="I396" s="7">
        <v>45183</v>
      </c>
      <c r="J396" s="109">
        <v>0.18</v>
      </c>
      <c r="K396" s="109">
        <v>0.15</v>
      </c>
      <c r="L396" s="109">
        <v>0.13250000000000001</v>
      </c>
      <c r="M396" s="109">
        <v>0.155</v>
      </c>
      <c r="N396" s="109">
        <v>0.1525</v>
      </c>
      <c r="O396" s="109">
        <v>0.14000000000000001</v>
      </c>
      <c r="P396" s="109">
        <v>0.14000000000000001</v>
      </c>
      <c r="Q396" s="109">
        <v>0.14000000000000001</v>
      </c>
      <c r="R396" s="109">
        <v>0.13880000000000001</v>
      </c>
      <c r="S396" s="109">
        <v>0.13500000000000001</v>
      </c>
      <c r="T396" s="109">
        <v>0.13500000000000001</v>
      </c>
      <c r="U396" s="109">
        <v>0.1313</v>
      </c>
      <c r="V396" s="109"/>
      <c r="W396" s="109"/>
      <c r="X396" s="109"/>
    </row>
    <row r="397" spans="9:24" x14ac:dyDescent="0.3">
      <c r="I397" s="7">
        <v>45182</v>
      </c>
      <c r="J397" s="109">
        <v>0.18</v>
      </c>
      <c r="K397" s="109">
        <v>0.15</v>
      </c>
      <c r="L397" s="109">
        <v>0.13250000000000001</v>
      </c>
      <c r="M397" s="109">
        <v>0.155</v>
      </c>
      <c r="N397" s="109">
        <v>0.1525</v>
      </c>
      <c r="O397" s="109">
        <v>0.14630000000000001</v>
      </c>
      <c r="P397" s="109">
        <v>0.14130000000000001</v>
      </c>
      <c r="Q397" s="109">
        <v>0.14000000000000001</v>
      </c>
      <c r="R397" s="109">
        <v>0.13880000000000001</v>
      </c>
      <c r="S397" s="109">
        <v>0.13500000000000001</v>
      </c>
      <c r="T397" s="109">
        <v>0.13500000000000001</v>
      </c>
      <c r="U397" s="109">
        <v>0.1313</v>
      </c>
      <c r="V397" s="109"/>
      <c r="W397" s="109"/>
      <c r="X397" s="109"/>
    </row>
    <row r="398" spans="9:24" x14ac:dyDescent="0.3">
      <c r="I398" s="7">
        <v>45181</v>
      </c>
      <c r="J398" s="109">
        <v>0.1825</v>
      </c>
      <c r="K398" s="109">
        <v>0.15</v>
      </c>
      <c r="L398" s="109">
        <v>0.13250000000000001</v>
      </c>
      <c r="M398" s="109">
        <v>0.155</v>
      </c>
      <c r="N398" s="109">
        <v>0.15629999999999999</v>
      </c>
      <c r="O398" s="109">
        <v>0.14749999999999999</v>
      </c>
      <c r="P398" s="109">
        <v>0.15129999999999999</v>
      </c>
      <c r="Q398" s="109">
        <v>0.14130000000000001</v>
      </c>
      <c r="R398" s="109">
        <v>0.13880000000000001</v>
      </c>
      <c r="S398" s="109">
        <v>0.13500000000000001</v>
      </c>
      <c r="T398" s="109">
        <v>0.13500000000000001</v>
      </c>
      <c r="U398" s="109">
        <v>0.1313</v>
      </c>
      <c r="V398" s="109"/>
      <c r="W398" s="109"/>
      <c r="X398" s="109"/>
    </row>
    <row r="399" spans="9:24" x14ac:dyDescent="0.3">
      <c r="I399" s="7">
        <v>45180</v>
      </c>
      <c r="J399" s="109">
        <v>0.1825</v>
      </c>
      <c r="K399" s="109">
        <v>0.15</v>
      </c>
      <c r="L399" s="109">
        <v>0.13250000000000001</v>
      </c>
      <c r="M399" s="109">
        <v>0.155</v>
      </c>
      <c r="N399" s="109">
        <v>0.15629999999999999</v>
      </c>
      <c r="O399" s="109">
        <v>0.14749999999999999</v>
      </c>
      <c r="P399" s="109">
        <v>0.15129999999999999</v>
      </c>
      <c r="Q399" s="109">
        <v>0.14130000000000001</v>
      </c>
      <c r="R399" s="109">
        <v>0.13880000000000001</v>
      </c>
      <c r="S399" s="109">
        <v>0.13500000000000001</v>
      </c>
      <c r="T399" s="109">
        <v>0.13500000000000001</v>
      </c>
      <c r="U399" s="109">
        <v>0.1313</v>
      </c>
      <c r="V399" s="109"/>
      <c r="W399" s="109"/>
      <c r="X399" s="109"/>
    </row>
    <row r="400" spans="9:24" x14ac:dyDescent="0.3">
      <c r="I400" s="7">
        <v>45177</v>
      </c>
      <c r="J400" s="109">
        <v>0.1825</v>
      </c>
      <c r="K400" s="109">
        <v>0.15</v>
      </c>
      <c r="L400" s="109">
        <v>0.13250000000000001</v>
      </c>
      <c r="M400" s="109">
        <v>0.155</v>
      </c>
      <c r="N400" s="109">
        <v>0.15629999999999999</v>
      </c>
      <c r="O400" s="109">
        <v>0.14749999999999999</v>
      </c>
      <c r="P400" s="109">
        <v>0.15129999999999999</v>
      </c>
      <c r="Q400" s="109">
        <v>0.14130000000000001</v>
      </c>
      <c r="R400" s="109">
        <v>0.13880000000000001</v>
      </c>
      <c r="S400" s="109">
        <v>0.13500000000000001</v>
      </c>
      <c r="T400" s="109">
        <v>0.13500000000000001</v>
      </c>
      <c r="U400" s="109">
        <v>0.1313</v>
      </c>
      <c r="V400" s="109"/>
      <c r="W400" s="109"/>
      <c r="X400" s="109"/>
    </row>
    <row r="401" spans="9:24" x14ac:dyDescent="0.3">
      <c r="I401" s="7">
        <v>45176</v>
      </c>
      <c r="J401" s="109">
        <v>0.1825</v>
      </c>
      <c r="K401" s="109">
        <v>0.15</v>
      </c>
      <c r="L401" s="109">
        <v>0.13250000000000001</v>
      </c>
      <c r="M401" s="109">
        <v>0.155</v>
      </c>
      <c r="N401" s="109">
        <v>0.15629999999999999</v>
      </c>
      <c r="O401" s="109">
        <v>0.14749999999999999</v>
      </c>
      <c r="P401" s="109">
        <v>0.15129999999999999</v>
      </c>
      <c r="Q401" s="109">
        <v>0.14130000000000001</v>
      </c>
      <c r="R401" s="109">
        <v>0.13880000000000001</v>
      </c>
      <c r="S401" s="109">
        <v>0.13500000000000001</v>
      </c>
      <c r="T401" s="109">
        <v>0.13500000000000001</v>
      </c>
      <c r="U401" s="109">
        <v>0.1313</v>
      </c>
      <c r="V401" s="109"/>
      <c r="W401" s="109"/>
      <c r="X401" s="109"/>
    </row>
    <row r="402" spans="9:24" x14ac:dyDescent="0.3">
      <c r="I402" s="7">
        <v>45175</v>
      </c>
      <c r="J402" s="109">
        <v>0.1825</v>
      </c>
      <c r="K402" s="109">
        <v>0.15</v>
      </c>
      <c r="L402" s="109">
        <v>0.13250000000000001</v>
      </c>
      <c r="M402" s="109">
        <v>0.155</v>
      </c>
      <c r="N402" s="109">
        <v>0.15629999999999999</v>
      </c>
      <c r="O402" s="109">
        <v>0.14749999999999999</v>
      </c>
      <c r="P402" s="109">
        <v>0.15129999999999999</v>
      </c>
      <c r="Q402" s="109">
        <v>0.14130000000000001</v>
      </c>
      <c r="R402" s="109">
        <v>0.13880000000000001</v>
      </c>
      <c r="S402" s="109">
        <v>0.13500000000000001</v>
      </c>
      <c r="T402" s="109">
        <v>0.13500000000000001</v>
      </c>
      <c r="U402" s="109">
        <v>0.1313</v>
      </c>
      <c r="V402" s="109"/>
      <c r="W402" s="109"/>
      <c r="X402" s="109"/>
    </row>
    <row r="403" spans="9:24" x14ac:dyDescent="0.3">
      <c r="I403" s="7">
        <v>45174</v>
      </c>
      <c r="J403" s="109">
        <v>0.1825</v>
      </c>
      <c r="K403" s="109">
        <v>0.15</v>
      </c>
      <c r="L403" s="109">
        <v>0.13250000000000001</v>
      </c>
      <c r="M403" s="109">
        <v>0.155</v>
      </c>
      <c r="N403" s="109">
        <v>0.15629999999999999</v>
      </c>
      <c r="O403" s="109">
        <v>0.14749999999999999</v>
      </c>
      <c r="P403" s="109">
        <v>0.15129999999999999</v>
      </c>
      <c r="Q403" s="109">
        <v>0.14130000000000001</v>
      </c>
      <c r="R403" s="109">
        <v>0.13880000000000001</v>
      </c>
      <c r="S403" s="109">
        <v>0.13500000000000001</v>
      </c>
      <c r="T403" s="109">
        <v>0.13500000000000001</v>
      </c>
      <c r="U403" s="109">
        <v>0.1313</v>
      </c>
      <c r="V403" s="109"/>
      <c r="W403" s="109"/>
      <c r="X403" s="109"/>
    </row>
    <row r="404" spans="9:24" x14ac:dyDescent="0.3">
      <c r="I404" s="7">
        <v>45173</v>
      </c>
      <c r="J404" s="109">
        <v>0.1825</v>
      </c>
      <c r="K404" s="109">
        <v>0.15</v>
      </c>
      <c r="L404" s="109">
        <v>0.13250000000000001</v>
      </c>
      <c r="M404" s="109">
        <v>0.155</v>
      </c>
      <c r="N404" s="109">
        <v>0.1575</v>
      </c>
      <c r="O404" s="109">
        <v>0.15</v>
      </c>
      <c r="P404" s="109">
        <v>0.14749999999999999</v>
      </c>
      <c r="Q404" s="109">
        <v>0.14249999999999999</v>
      </c>
      <c r="R404" s="109">
        <v>0.14130000000000001</v>
      </c>
      <c r="S404" s="109">
        <v>0.1363</v>
      </c>
      <c r="T404" s="109">
        <v>0.1363</v>
      </c>
      <c r="U404" s="109">
        <v>0.13250000000000001</v>
      </c>
      <c r="V404" s="109"/>
      <c r="W404" s="109"/>
      <c r="X404" s="109"/>
    </row>
    <row r="405" spans="9:24" x14ac:dyDescent="0.3">
      <c r="I405" s="7">
        <v>45170</v>
      </c>
      <c r="J405" s="109">
        <v>0.1825</v>
      </c>
      <c r="K405" s="109">
        <v>0.15</v>
      </c>
      <c r="L405" s="109">
        <v>0.13250000000000001</v>
      </c>
      <c r="M405" s="109">
        <v>0.155</v>
      </c>
      <c r="N405" s="109">
        <v>0.1575</v>
      </c>
      <c r="O405" s="109">
        <v>0.15</v>
      </c>
      <c r="P405" s="109">
        <v>0.14749999999999999</v>
      </c>
      <c r="Q405" s="109">
        <v>0.14249999999999999</v>
      </c>
      <c r="R405" s="109">
        <v>0.14130000000000001</v>
      </c>
      <c r="S405" s="109">
        <v>0.1363</v>
      </c>
      <c r="T405" s="109">
        <v>0.1363</v>
      </c>
      <c r="U405" s="109">
        <v>0.13250000000000001</v>
      </c>
      <c r="V405" s="109"/>
      <c r="W405" s="109"/>
      <c r="X405" s="109"/>
    </row>
    <row r="406" spans="9:24" x14ac:dyDescent="0.3">
      <c r="I406" s="7">
        <v>45169</v>
      </c>
      <c r="J406" s="109">
        <v>0.1825</v>
      </c>
      <c r="K406" s="109">
        <v>0.15</v>
      </c>
      <c r="L406" s="109">
        <v>0.13250000000000001</v>
      </c>
      <c r="M406" s="109">
        <v>0.155</v>
      </c>
      <c r="N406" s="109">
        <v>0.1575</v>
      </c>
      <c r="O406" s="109">
        <v>0.15</v>
      </c>
      <c r="P406" s="109">
        <v>0.14749999999999999</v>
      </c>
      <c r="Q406" s="109">
        <v>0.14249999999999999</v>
      </c>
      <c r="R406" s="109">
        <v>0.14130000000000001</v>
      </c>
      <c r="S406" s="109">
        <v>0.1363</v>
      </c>
      <c r="T406" s="109">
        <v>0.1363</v>
      </c>
      <c r="U406" s="109">
        <v>0.13250000000000001</v>
      </c>
      <c r="V406" s="109"/>
      <c r="W406" s="109"/>
      <c r="X406" s="109"/>
    </row>
    <row r="407" spans="9:24" x14ac:dyDescent="0.3">
      <c r="I407" s="7">
        <v>45167</v>
      </c>
      <c r="J407" s="109">
        <v>0.1825</v>
      </c>
      <c r="K407" s="109">
        <v>0.15</v>
      </c>
      <c r="L407" s="109">
        <v>0.13250000000000001</v>
      </c>
      <c r="M407" s="109">
        <v>0.155</v>
      </c>
      <c r="N407" s="145">
        <v>0.1575</v>
      </c>
      <c r="O407" s="145">
        <v>0.15</v>
      </c>
      <c r="P407" s="145">
        <v>0.14749999999999999</v>
      </c>
      <c r="Q407" s="109">
        <v>0.14249999999999999</v>
      </c>
      <c r="R407" s="109">
        <v>0.14130000000000001</v>
      </c>
      <c r="S407" s="109">
        <v>0.1363</v>
      </c>
      <c r="T407" s="145">
        <v>0.1363</v>
      </c>
      <c r="U407" s="109">
        <v>0.13250000000000001</v>
      </c>
      <c r="V407" s="109"/>
      <c r="W407" s="109"/>
      <c r="X407" s="109"/>
    </row>
    <row r="408" spans="9:24" x14ac:dyDescent="0.3">
      <c r="I408" s="7">
        <v>45166</v>
      </c>
      <c r="J408" s="109">
        <v>0.1825</v>
      </c>
      <c r="K408" s="109">
        <v>0.15</v>
      </c>
      <c r="L408" s="109">
        <v>0.13250000000000001</v>
      </c>
      <c r="M408" s="109">
        <v>0.155</v>
      </c>
      <c r="N408" s="109">
        <v>0.1575</v>
      </c>
      <c r="O408" s="109">
        <v>0.15</v>
      </c>
      <c r="P408" s="109">
        <v>0.14749999999999999</v>
      </c>
      <c r="Q408" s="109">
        <v>0.14249999999999999</v>
      </c>
      <c r="R408" s="109">
        <v>0.14130000000000001</v>
      </c>
      <c r="S408" s="109">
        <v>0.1363</v>
      </c>
      <c r="T408" s="109">
        <v>0.1363</v>
      </c>
      <c r="U408" s="109">
        <v>0.13250000000000001</v>
      </c>
      <c r="V408" s="109"/>
      <c r="W408" s="109"/>
      <c r="X408" s="109"/>
    </row>
    <row r="409" spans="9:24" x14ac:dyDescent="0.3">
      <c r="I409" s="7">
        <v>45163</v>
      </c>
      <c r="J409" s="109">
        <v>0.1825</v>
      </c>
      <c r="K409" s="109">
        <v>0.15</v>
      </c>
      <c r="L409" s="109">
        <v>0.13250000000000001</v>
      </c>
      <c r="M409" s="109">
        <v>0.14879999999999999</v>
      </c>
      <c r="N409" s="109">
        <v>0.14879999999999999</v>
      </c>
      <c r="O409" s="109">
        <v>0.14380000000000001</v>
      </c>
      <c r="P409" s="109">
        <v>0.14000000000000001</v>
      </c>
      <c r="Q409" s="109">
        <v>0.14000000000000001</v>
      </c>
      <c r="R409" s="109">
        <v>0.13880000000000001</v>
      </c>
      <c r="S409" s="109">
        <v>0.1338</v>
      </c>
      <c r="T409" s="109">
        <v>0.1338</v>
      </c>
      <c r="U409" s="109">
        <v>0.13</v>
      </c>
      <c r="V409" s="109"/>
      <c r="W409" s="109"/>
      <c r="X409" s="109"/>
    </row>
    <row r="410" spans="9:24" x14ac:dyDescent="0.3">
      <c r="I410" s="7">
        <v>45162</v>
      </c>
      <c r="J410" s="109">
        <v>0.17499999999999999</v>
      </c>
      <c r="K410" s="109">
        <v>0.15</v>
      </c>
      <c r="L410" s="109">
        <v>0.13250000000000001</v>
      </c>
      <c r="M410" s="109">
        <v>0.13500000000000001</v>
      </c>
      <c r="N410" s="145">
        <v>0.14249999999999999</v>
      </c>
      <c r="O410" s="145">
        <v>0.14249999999999999</v>
      </c>
      <c r="P410" s="145">
        <v>0.1363</v>
      </c>
      <c r="Q410" s="109">
        <v>0.1363</v>
      </c>
      <c r="R410" s="109">
        <v>0.1338</v>
      </c>
      <c r="S410" s="109">
        <v>0.1338</v>
      </c>
      <c r="T410" s="145">
        <v>0.1338</v>
      </c>
      <c r="U410" s="109">
        <v>0.13</v>
      </c>
      <c r="V410" s="109"/>
      <c r="W410" s="109"/>
      <c r="X410" s="109"/>
    </row>
    <row r="411" spans="9:24" x14ac:dyDescent="0.3">
      <c r="I411" s="7">
        <v>45161</v>
      </c>
      <c r="J411" s="2">
        <v>0.17499999999999999</v>
      </c>
      <c r="K411" s="2">
        <v>0.15</v>
      </c>
      <c r="L411" s="2">
        <v>0.13250000000000001</v>
      </c>
      <c r="M411" s="2">
        <v>0.1338</v>
      </c>
      <c r="N411" s="2">
        <v>0.1313</v>
      </c>
      <c r="O411" s="2">
        <v>0.13</v>
      </c>
      <c r="P411" s="2">
        <v>0.129</v>
      </c>
      <c r="Q411" s="2">
        <v>0.1285</v>
      </c>
      <c r="R411" s="2">
        <v>0.1275</v>
      </c>
      <c r="S411" s="2">
        <v>0.1265</v>
      </c>
      <c r="T411" s="2">
        <v>0.1263</v>
      </c>
      <c r="U411" s="2">
        <v>0.125</v>
      </c>
      <c r="V411" s="109"/>
      <c r="W411" s="109"/>
      <c r="X411" s="109"/>
    </row>
    <row r="412" spans="9:24" x14ac:dyDescent="0.3">
      <c r="I412" s="7">
        <v>45160</v>
      </c>
      <c r="J412" s="109">
        <v>0.17499999999999999</v>
      </c>
      <c r="K412" s="109">
        <v>0.15</v>
      </c>
      <c r="L412" s="109">
        <v>0.13250000000000001</v>
      </c>
      <c r="M412" s="109">
        <v>0.1338</v>
      </c>
      <c r="N412" s="109">
        <v>0.1313</v>
      </c>
      <c r="O412" s="109">
        <v>0.13</v>
      </c>
      <c r="P412" s="109">
        <v>0.129</v>
      </c>
      <c r="Q412" s="109">
        <v>0.1285</v>
      </c>
      <c r="R412" s="109">
        <v>0.1275</v>
      </c>
      <c r="S412" s="109">
        <v>0.1265</v>
      </c>
      <c r="T412" s="109">
        <v>0.1263</v>
      </c>
      <c r="U412" s="109">
        <v>0.125</v>
      </c>
      <c r="V412" s="109"/>
      <c r="W412" s="109"/>
      <c r="X412" s="109"/>
    </row>
    <row r="413" spans="9:24" x14ac:dyDescent="0.3">
      <c r="I413" s="7">
        <v>45159</v>
      </c>
      <c r="J413" s="109">
        <v>0.17499999999999999</v>
      </c>
      <c r="K413" s="109">
        <v>0.15</v>
      </c>
      <c r="L413" s="109">
        <v>0.13250000000000001</v>
      </c>
      <c r="M413" s="109">
        <v>0.1338</v>
      </c>
      <c r="N413" s="109">
        <v>0.1313</v>
      </c>
      <c r="O413" s="109">
        <v>0.13</v>
      </c>
      <c r="P413" s="109">
        <v>0.129</v>
      </c>
      <c r="Q413" s="109">
        <v>0.1285</v>
      </c>
      <c r="R413" s="109">
        <v>0.1275</v>
      </c>
      <c r="S413" s="109">
        <v>0.1265</v>
      </c>
      <c r="T413" s="109">
        <v>0.1263</v>
      </c>
      <c r="U413" s="109">
        <v>0.125</v>
      </c>
      <c r="V413" s="109"/>
      <c r="W413" s="109"/>
      <c r="X413" s="109"/>
    </row>
    <row r="414" spans="9:24" x14ac:dyDescent="0.3">
      <c r="I414" s="7">
        <v>45156</v>
      </c>
      <c r="J414" s="109">
        <v>0.17499999999999999</v>
      </c>
      <c r="K414" s="109">
        <v>0.15</v>
      </c>
      <c r="L414" s="109">
        <v>0.13250000000000001</v>
      </c>
      <c r="M414" s="109">
        <v>0.1338</v>
      </c>
      <c r="N414" s="109">
        <v>0.1313</v>
      </c>
      <c r="O414" s="109">
        <v>0.13</v>
      </c>
      <c r="P414" s="109">
        <v>0.129</v>
      </c>
      <c r="Q414" s="109">
        <v>0.1285</v>
      </c>
      <c r="R414" s="109">
        <v>0.1275</v>
      </c>
      <c r="S414" s="109">
        <v>0.1265</v>
      </c>
      <c r="T414" s="109">
        <v>0.1263</v>
      </c>
      <c r="U414" s="109">
        <v>0.125</v>
      </c>
      <c r="V414" s="109"/>
      <c r="W414" s="109"/>
      <c r="X414" s="109" t="e">
        <v>#DIV/0!</v>
      </c>
    </row>
    <row r="415" spans="9:24" x14ac:dyDescent="0.3">
      <c r="I415" s="7">
        <v>45155</v>
      </c>
      <c r="J415" s="109">
        <v>0.17499999999999999</v>
      </c>
      <c r="K415" s="109">
        <v>0.15</v>
      </c>
      <c r="L415" s="109">
        <v>0.13250000000000001</v>
      </c>
      <c r="M415" s="109">
        <v>0.1338</v>
      </c>
      <c r="N415" s="109">
        <v>0.1313</v>
      </c>
      <c r="O415" s="109">
        <v>0.13</v>
      </c>
      <c r="P415" s="109">
        <v>0.129</v>
      </c>
      <c r="Q415" s="109">
        <v>0.1285</v>
      </c>
      <c r="R415" s="109">
        <v>0.1275</v>
      </c>
      <c r="S415" s="109">
        <v>0.1265</v>
      </c>
      <c r="T415" s="109">
        <v>0.1263</v>
      </c>
      <c r="U415" s="109">
        <v>0.125</v>
      </c>
      <c r="V415" s="109" t="e">
        <v>#DIV/0!</v>
      </c>
      <c r="W415" s="109" t="e">
        <v>#DIV/0!</v>
      </c>
      <c r="X415" s="109"/>
    </row>
    <row r="416" spans="9:24" x14ac:dyDescent="0.3">
      <c r="I416" s="7">
        <v>45154</v>
      </c>
      <c r="J416" s="2">
        <v>0.17499999999999999</v>
      </c>
      <c r="K416" s="2">
        <v>0.15</v>
      </c>
      <c r="L416" s="2">
        <v>0.13250000000000001</v>
      </c>
      <c r="M416" s="2">
        <v>0.1338</v>
      </c>
      <c r="N416" s="2">
        <v>0.1313</v>
      </c>
      <c r="O416" s="2">
        <v>0.13</v>
      </c>
      <c r="P416" s="2">
        <v>0.129</v>
      </c>
      <c r="Q416" s="2">
        <v>0.1285</v>
      </c>
      <c r="R416" s="2">
        <v>0.1275</v>
      </c>
      <c r="S416" s="2">
        <v>0.1265</v>
      </c>
      <c r="T416" s="2">
        <v>0.1263</v>
      </c>
      <c r="U416" s="2">
        <v>0.125</v>
      </c>
      <c r="V416" s="109"/>
      <c r="W416" s="109"/>
      <c r="X416" s="109"/>
    </row>
    <row r="417" spans="9:24" x14ac:dyDescent="0.3">
      <c r="I417" s="7">
        <v>45153</v>
      </c>
      <c r="J417" s="111">
        <v>0.16500000000000001</v>
      </c>
      <c r="K417" s="111">
        <v>0.15</v>
      </c>
      <c r="L417" s="111">
        <v>0.13250000000000001</v>
      </c>
      <c r="M417" s="111">
        <v>0.13500000000000001</v>
      </c>
      <c r="N417" s="111">
        <v>0.1313</v>
      </c>
      <c r="O417" s="111">
        <v>0.1313</v>
      </c>
      <c r="P417" s="111">
        <v>0.1308</v>
      </c>
      <c r="Q417" s="111">
        <v>0.13</v>
      </c>
      <c r="R417" s="111">
        <v>0.13</v>
      </c>
      <c r="S417" s="111">
        <v>0.13</v>
      </c>
      <c r="T417" s="111">
        <v>0.13</v>
      </c>
      <c r="U417" s="111">
        <v>0.13</v>
      </c>
      <c r="V417" s="109"/>
      <c r="W417" s="109"/>
      <c r="X417" s="109"/>
    </row>
    <row r="418" spans="9:24" x14ac:dyDescent="0.3">
      <c r="I418" s="7">
        <v>45152</v>
      </c>
      <c r="J418" s="109">
        <v>0.16500000000000001</v>
      </c>
      <c r="K418" s="109">
        <v>0.15</v>
      </c>
      <c r="L418" s="109">
        <v>0.13250000000000001</v>
      </c>
      <c r="M418" s="109">
        <v>0.13500000000000001</v>
      </c>
      <c r="N418" s="109">
        <v>0.1313</v>
      </c>
      <c r="O418" s="109">
        <v>0.1313</v>
      </c>
      <c r="P418" s="109">
        <v>0.1308</v>
      </c>
      <c r="Q418" s="109">
        <v>0.13</v>
      </c>
      <c r="R418" s="109">
        <v>0.13</v>
      </c>
      <c r="S418" s="109">
        <v>0.13</v>
      </c>
      <c r="T418" s="109">
        <v>0.13</v>
      </c>
      <c r="U418" s="109">
        <v>0.13</v>
      </c>
      <c r="V418" s="109"/>
      <c r="W418" s="109"/>
      <c r="X418" s="109"/>
    </row>
    <row r="419" spans="9:24" x14ac:dyDescent="0.3">
      <c r="I419" s="7">
        <v>45149</v>
      </c>
      <c r="J419" s="109">
        <v>0.19</v>
      </c>
      <c r="K419" s="109">
        <v>0.16500000000000001</v>
      </c>
      <c r="L419" s="109">
        <v>0.13500000000000001</v>
      </c>
      <c r="M419" s="109">
        <v>0.14000000000000001</v>
      </c>
      <c r="N419" s="109">
        <v>0.13</v>
      </c>
      <c r="O419" s="109">
        <v>0.1288</v>
      </c>
      <c r="P419" s="109">
        <v>0.1263</v>
      </c>
      <c r="Q419" s="109">
        <v>0.12379999999999999</v>
      </c>
      <c r="R419" s="109">
        <v>0.12379999999999999</v>
      </c>
      <c r="S419" s="109">
        <v>0.12379999999999999</v>
      </c>
      <c r="T419" s="109">
        <v>0.12379999999999999</v>
      </c>
      <c r="U419" s="109">
        <v>0.12379999999999999</v>
      </c>
      <c r="V419" s="109"/>
      <c r="W419" s="109"/>
      <c r="X419" s="109"/>
    </row>
    <row r="420" spans="9:24" x14ac:dyDescent="0.3">
      <c r="I420" s="7">
        <v>45148</v>
      </c>
      <c r="J420" s="109">
        <v>0.19</v>
      </c>
      <c r="K420" s="109">
        <v>0.16500000000000001</v>
      </c>
      <c r="L420" s="109">
        <v>0.13500000000000001</v>
      </c>
      <c r="M420" s="109">
        <v>0.14000000000000001</v>
      </c>
      <c r="N420" s="109">
        <v>0.13</v>
      </c>
      <c r="O420" s="109">
        <v>0.1288</v>
      </c>
      <c r="P420" s="109">
        <v>0.1263</v>
      </c>
      <c r="Q420" s="109">
        <v>0.12379999999999999</v>
      </c>
      <c r="R420" s="109">
        <v>0.12379999999999999</v>
      </c>
      <c r="S420" s="109">
        <v>0.12379999999999999</v>
      </c>
      <c r="T420" s="109">
        <v>0.12379999999999999</v>
      </c>
      <c r="U420" s="109">
        <v>0.12379999999999999</v>
      </c>
      <c r="V420" s="109"/>
      <c r="W420" s="109"/>
      <c r="X420" s="109"/>
    </row>
    <row r="421" spans="9:24" x14ac:dyDescent="0.3">
      <c r="I421" s="7">
        <v>45147</v>
      </c>
      <c r="J421" s="109">
        <v>0.19500000000000001</v>
      </c>
      <c r="K421" s="109">
        <v>0.17249999999999999</v>
      </c>
      <c r="L421" s="109">
        <v>0.14249999999999999</v>
      </c>
      <c r="M421" s="109">
        <v>0.14000000000000001</v>
      </c>
      <c r="N421" s="109">
        <v>0.1288</v>
      </c>
      <c r="O421" s="109">
        <v>0.1263</v>
      </c>
      <c r="P421" s="109">
        <v>0.12</v>
      </c>
      <c r="Q421" s="109">
        <v>0.12</v>
      </c>
      <c r="R421" s="109">
        <v>0.1188</v>
      </c>
      <c r="S421" s="109">
        <v>0.1188</v>
      </c>
      <c r="T421" s="109">
        <v>0.1188</v>
      </c>
      <c r="U421" s="109">
        <v>0.1188</v>
      </c>
      <c r="V421" s="109"/>
      <c r="W421" s="109"/>
      <c r="X421" s="109"/>
    </row>
    <row r="422" spans="9:24" x14ac:dyDescent="0.3">
      <c r="I422" s="7">
        <v>45146</v>
      </c>
      <c r="J422" s="109">
        <v>0.19500000000000001</v>
      </c>
      <c r="K422" s="109">
        <v>0.17249999999999999</v>
      </c>
      <c r="L422" s="109">
        <v>0.14249999999999999</v>
      </c>
      <c r="M422" s="109">
        <v>0.1515</v>
      </c>
      <c r="N422" s="109">
        <v>0.14480000000000001</v>
      </c>
      <c r="O422" s="109">
        <v>0.14199999999999999</v>
      </c>
      <c r="P422" s="109">
        <v>0.13300000000000001</v>
      </c>
      <c r="Q422" s="109">
        <v>0.1328</v>
      </c>
      <c r="R422" s="109">
        <v>0.13100000000000001</v>
      </c>
      <c r="S422" s="109">
        <v>0.13100000000000001</v>
      </c>
      <c r="T422" s="109">
        <v>0.1303</v>
      </c>
      <c r="U422" s="109">
        <v>0.129</v>
      </c>
      <c r="V422" s="109"/>
      <c r="W422" s="109"/>
      <c r="X422" s="109"/>
    </row>
    <row r="423" spans="9:24" x14ac:dyDescent="0.3">
      <c r="I423" s="7">
        <v>45145</v>
      </c>
      <c r="J423" s="109">
        <v>0.19500000000000001</v>
      </c>
      <c r="K423" s="109">
        <v>0.17249999999999999</v>
      </c>
      <c r="L423" s="109">
        <v>0.14249999999999999</v>
      </c>
      <c r="M423" s="109">
        <v>0.1525</v>
      </c>
      <c r="N423" s="109">
        <v>0.14580000000000001</v>
      </c>
      <c r="O423" s="109">
        <v>0.14299999999999999</v>
      </c>
      <c r="P423" s="109">
        <v>0.13400000000000001</v>
      </c>
      <c r="Q423" s="109">
        <v>0.1338</v>
      </c>
      <c r="R423" s="109">
        <v>0.13200000000000001</v>
      </c>
      <c r="S423" s="109">
        <v>0.13200000000000001</v>
      </c>
      <c r="T423" s="109">
        <v>0.1313</v>
      </c>
      <c r="U423" s="109">
        <v>0.13</v>
      </c>
      <c r="V423" s="109"/>
      <c r="W423" s="109"/>
      <c r="X423" s="109"/>
    </row>
    <row r="424" spans="9:24" x14ac:dyDescent="0.3">
      <c r="I424" s="7">
        <v>45142</v>
      </c>
      <c r="J424" s="111">
        <v>0.19500000000000001</v>
      </c>
      <c r="K424" s="111">
        <v>0.17249999999999999</v>
      </c>
      <c r="L424" s="111">
        <v>0.14249999999999999</v>
      </c>
      <c r="M424" s="111">
        <v>0.1525</v>
      </c>
      <c r="N424" s="111">
        <v>0.14580000000000001</v>
      </c>
      <c r="O424" s="111">
        <v>0.14299999999999999</v>
      </c>
      <c r="P424" s="111">
        <v>0.13400000000000001</v>
      </c>
      <c r="Q424" s="111">
        <v>0.1338</v>
      </c>
      <c r="R424" s="111">
        <v>0.13200000000000001</v>
      </c>
      <c r="S424" s="111">
        <v>0.13200000000000001</v>
      </c>
      <c r="T424" s="111">
        <v>0.1313</v>
      </c>
      <c r="U424" s="111">
        <v>0.13</v>
      </c>
      <c r="V424" s="109"/>
      <c r="W424" s="109"/>
      <c r="X424" s="109"/>
    </row>
    <row r="425" spans="9:24" x14ac:dyDescent="0.3">
      <c r="I425" s="7">
        <v>45141</v>
      </c>
      <c r="J425" s="111">
        <v>0.19500000000000001</v>
      </c>
      <c r="K425" s="111">
        <v>0.17249999999999999</v>
      </c>
      <c r="L425" s="111">
        <v>0.14249999999999999</v>
      </c>
      <c r="M425" s="111">
        <v>0.1525</v>
      </c>
      <c r="N425" s="111">
        <v>0.14580000000000001</v>
      </c>
      <c r="O425" s="111">
        <v>0.14299999999999999</v>
      </c>
      <c r="P425" s="111">
        <v>0.13400000000000001</v>
      </c>
      <c r="Q425" s="111">
        <v>0.1338</v>
      </c>
      <c r="R425" s="111">
        <v>0.13200000000000001</v>
      </c>
      <c r="S425" s="111">
        <v>0.13200000000000001</v>
      </c>
      <c r="T425" s="111">
        <v>0.1313</v>
      </c>
      <c r="U425" s="111">
        <v>0.13</v>
      </c>
      <c r="V425" s="109"/>
      <c r="W425" s="109"/>
      <c r="X425" s="109"/>
    </row>
    <row r="426" spans="9:24" x14ac:dyDescent="0.3">
      <c r="I426" s="7">
        <v>45140</v>
      </c>
      <c r="J426" s="111">
        <v>0.19750000000000001</v>
      </c>
      <c r="K426" s="111">
        <v>0.16500000000000001</v>
      </c>
      <c r="L426" s="111">
        <v>0.14000000000000001</v>
      </c>
      <c r="M426" s="111">
        <v>0.152</v>
      </c>
      <c r="N426" s="111">
        <v>0.14630000000000001</v>
      </c>
      <c r="O426" s="111">
        <v>0.14380000000000001</v>
      </c>
      <c r="P426" s="111">
        <v>0.13650000000000001</v>
      </c>
      <c r="Q426" s="111">
        <v>0.13550000000000001</v>
      </c>
      <c r="R426" s="111">
        <v>0.13450000000000001</v>
      </c>
      <c r="S426" s="111">
        <v>0.13250000000000001</v>
      </c>
      <c r="T426" s="111">
        <v>0.13200000000000001</v>
      </c>
      <c r="U426" s="111">
        <v>0.13</v>
      </c>
      <c r="V426" s="109"/>
      <c r="W426" s="109"/>
      <c r="X426" s="109"/>
    </row>
    <row r="427" spans="9:24" x14ac:dyDescent="0.3">
      <c r="I427" s="7">
        <v>45138</v>
      </c>
      <c r="J427" s="111">
        <v>0.19750000000000001</v>
      </c>
      <c r="K427" s="111">
        <v>0.16500000000000001</v>
      </c>
      <c r="L427" s="111">
        <v>0.14000000000000001</v>
      </c>
      <c r="M427" s="111">
        <v>0.152</v>
      </c>
      <c r="N427" s="111">
        <v>0.14829999999999999</v>
      </c>
      <c r="O427" s="111">
        <v>0.14630000000000001</v>
      </c>
      <c r="P427" s="111">
        <v>0.13950000000000001</v>
      </c>
      <c r="Q427" s="111">
        <v>0.13880000000000001</v>
      </c>
      <c r="R427" s="111">
        <v>0.13650000000000001</v>
      </c>
      <c r="S427" s="111">
        <v>0.13500000000000001</v>
      </c>
      <c r="T427" s="111">
        <v>0.13500000000000001</v>
      </c>
      <c r="U427" s="111">
        <v>0.13250000000000001</v>
      </c>
      <c r="V427" s="109"/>
      <c r="W427" s="109"/>
      <c r="X427" s="109"/>
    </row>
    <row r="428" spans="9:24" x14ac:dyDescent="0.3">
      <c r="I428" s="7">
        <v>45135</v>
      </c>
      <c r="J428" s="109">
        <v>0.19750000000000001</v>
      </c>
      <c r="K428" s="109">
        <v>0.16500000000000001</v>
      </c>
      <c r="L428" s="109">
        <v>0.14000000000000001</v>
      </c>
      <c r="M428" s="109">
        <v>0.1565</v>
      </c>
      <c r="N428" s="109">
        <v>0.15229999999999999</v>
      </c>
      <c r="O428" s="109">
        <v>0.15</v>
      </c>
      <c r="P428" s="109">
        <v>0.14499999999999999</v>
      </c>
      <c r="Q428" s="109">
        <v>0.14399999999999999</v>
      </c>
      <c r="R428" s="109">
        <v>0.14199999999999999</v>
      </c>
      <c r="S428" s="109">
        <v>0.14130000000000001</v>
      </c>
      <c r="T428" s="109">
        <v>0.14000000000000001</v>
      </c>
      <c r="U428" s="109">
        <v>0.13750000000000001</v>
      </c>
      <c r="V428" s="109"/>
      <c r="W428" s="109"/>
      <c r="X428" s="109"/>
    </row>
    <row r="429" spans="9:24" x14ac:dyDescent="0.3">
      <c r="I429" s="7">
        <v>45134</v>
      </c>
      <c r="J429" s="109">
        <v>0.19750000000000001</v>
      </c>
      <c r="K429" s="109">
        <v>0.16500000000000001</v>
      </c>
      <c r="L429" s="109">
        <v>0.14000000000000001</v>
      </c>
      <c r="M429" s="109">
        <v>0.1565</v>
      </c>
      <c r="N429" s="109">
        <v>0.15229999999999999</v>
      </c>
      <c r="O429" s="109">
        <v>0.15</v>
      </c>
      <c r="P429" s="109">
        <v>0.14499999999999999</v>
      </c>
      <c r="Q429" s="109">
        <v>0.14399999999999999</v>
      </c>
      <c r="R429" s="109">
        <v>0.14199999999999999</v>
      </c>
      <c r="S429" s="109">
        <v>0.14130000000000001</v>
      </c>
      <c r="T429" s="109">
        <v>0.14000000000000001</v>
      </c>
      <c r="U429" s="109">
        <v>0.13750000000000001</v>
      </c>
      <c r="V429" s="109"/>
      <c r="W429" s="109"/>
      <c r="X429" s="109"/>
    </row>
    <row r="430" spans="9:24" x14ac:dyDescent="0.3">
      <c r="I430" s="7">
        <v>45133</v>
      </c>
      <c r="J430" s="109">
        <v>0.19750000000000001</v>
      </c>
      <c r="K430" s="109">
        <v>0.16500000000000001</v>
      </c>
      <c r="L430" s="109">
        <v>0.14000000000000001</v>
      </c>
      <c r="M430" s="109">
        <v>0.159</v>
      </c>
      <c r="N430" s="109">
        <v>0.154</v>
      </c>
      <c r="O430" s="109">
        <v>0.153</v>
      </c>
      <c r="P430" s="109">
        <v>0.14849999999999999</v>
      </c>
      <c r="Q430" s="109">
        <v>0.14749999999999999</v>
      </c>
      <c r="R430" s="109">
        <v>0.14499999999999999</v>
      </c>
      <c r="S430" s="109">
        <v>0.14480000000000001</v>
      </c>
      <c r="T430" s="109">
        <v>0.14349999999999999</v>
      </c>
      <c r="U430" s="109">
        <v>0.13850000000000001</v>
      </c>
      <c r="V430" s="109"/>
      <c r="W430" s="109"/>
      <c r="X430" s="109"/>
    </row>
    <row r="431" spans="9:24" x14ac:dyDescent="0.3">
      <c r="I431" s="7">
        <v>45132</v>
      </c>
      <c r="J431" s="109">
        <v>0.19750000000000001</v>
      </c>
      <c r="K431" s="109">
        <v>0.16500000000000001</v>
      </c>
      <c r="L431" s="109">
        <v>0.14000000000000001</v>
      </c>
      <c r="M431" s="109">
        <v>0.159</v>
      </c>
      <c r="N431" s="109">
        <v>0.154</v>
      </c>
      <c r="O431" s="109">
        <v>0.153</v>
      </c>
      <c r="P431" s="109">
        <v>0.14849999999999999</v>
      </c>
      <c r="Q431" s="109">
        <v>0.14749999999999999</v>
      </c>
      <c r="R431" s="109">
        <v>0.14499999999999999</v>
      </c>
      <c r="S431" s="109">
        <v>0.14480000000000001</v>
      </c>
      <c r="T431" s="109">
        <v>0.14349999999999999</v>
      </c>
      <c r="U431" s="109">
        <v>0.13850000000000001</v>
      </c>
      <c r="V431" s="109"/>
      <c r="W431" s="109"/>
      <c r="X431" s="109"/>
    </row>
    <row r="432" spans="9:24" x14ac:dyDescent="0.3">
      <c r="I432" s="7">
        <v>45131</v>
      </c>
      <c r="J432" s="109">
        <v>0.19750000000000001</v>
      </c>
      <c r="K432" s="109">
        <v>0.16500000000000001</v>
      </c>
      <c r="L432" s="109">
        <v>0.14000000000000001</v>
      </c>
      <c r="M432" s="109">
        <v>0.1613</v>
      </c>
      <c r="N432" s="109">
        <v>0.1575</v>
      </c>
      <c r="O432" s="109">
        <v>0.154</v>
      </c>
      <c r="P432" s="109">
        <v>0.15079999999999999</v>
      </c>
      <c r="Q432" s="109">
        <v>0.15</v>
      </c>
      <c r="R432" s="109">
        <v>0.14699999999999999</v>
      </c>
      <c r="S432" s="109">
        <v>0.14630000000000001</v>
      </c>
      <c r="T432" s="109">
        <v>0.14499999999999999</v>
      </c>
      <c r="U432" s="109">
        <v>0.14000000000000001</v>
      </c>
      <c r="V432" s="109"/>
      <c r="W432" s="109"/>
      <c r="X432" s="109"/>
    </row>
    <row r="433" spans="9:24" x14ac:dyDescent="0.3">
      <c r="I433" s="7">
        <v>45128</v>
      </c>
      <c r="J433" s="109">
        <v>0.19750000000000001</v>
      </c>
      <c r="K433" s="109">
        <v>0.16500000000000001</v>
      </c>
      <c r="L433" s="109">
        <v>0.14000000000000001</v>
      </c>
      <c r="M433" s="109">
        <v>0.1575</v>
      </c>
      <c r="N433" s="109">
        <v>0.1545</v>
      </c>
      <c r="O433" s="109">
        <v>0.15379999999999999</v>
      </c>
      <c r="P433" s="109">
        <v>0.15079999999999999</v>
      </c>
      <c r="Q433" s="109">
        <v>0.15049999999999999</v>
      </c>
      <c r="R433" s="109">
        <v>0.14899999999999999</v>
      </c>
      <c r="S433" s="109">
        <v>0.14749999999999999</v>
      </c>
      <c r="T433" s="109">
        <v>0.14499999999999999</v>
      </c>
      <c r="U433" s="109">
        <v>0.14000000000000001</v>
      </c>
      <c r="V433" s="109"/>
      <c r="W433" s="109"/>
      <c r="X433" s="109"/>
    </row>
    <row r="434" spans="9:24" x14ac:dyDescent="0.3">
      <c r="I434" s="7">
        <v>45127</v>
      </c>
      <c r="J434" s="109">
        <v>0.19750000000000001</v>
      </c>
      <c r="K434" s="109">
        <v>0.16500000000000001</v>
      </c>
      <c r="L434" s="109">
        <v>0.14000000000000001</v>
      </c>
      <c r="M434" s="109">
        <v>0.1575</v>
      </c>
      <c r="N434" s="109">
        <v>0.1545</v>
      </c>
      <c r="O434" s="109">
        <v>0.15379999999999999</v>
      </c>
      <c r="P434" s="109">
        <v>0.15079999999999999</v>
      </c>
      <c r="Q434" s="109">
        <v>0.15049999999999999</v>
      </c>
      <c r="R434" s="109">
        <v>0.14899999999999999</v>
      </c>
      <c r="S434" s="109">
        <v>0.14749999999999999</v>
      </c>
      <c r="T434" s="109">
        <v>0.14499999999999999</v>
      </c>
      <c r="U434" s="109">
        <v>0.14000000000000001</v>
      </c>
      <c r="V434" s="109"/>
      <c r="W434" s="109"/>
      <c r="X434" s="109"/>
    </row>
    <row r="435" spans="9:24" x14ac:dyDescent="0.3">
      <c r="I435" s="7">
        <v>45126</v>
      </c>
      <c r="J435" s="109">
        <v>0.19750000000000001</v>
      </c>
      <c r="K435" s="109">
        <v>0.16500000000000001</v>
      </c>
      <c r="L435" s="109">
        <v>0.14000000000000001</v>
      </c>
      <c r="M435" s="109">
        <v>0.1525</v>
      </c>
      <c r="N435" s="109">
        <v>0.15129999999999999</v>
      </c>
      <c r="O435" s="109">
        <v>0.1525</v>
      </c>
      <c r="P435" s="109">
        <v>0.15079999999999999</v>
      </c>
      <c r="Q435" s="109">
        <v>0.15049999999999999</v>
      </c>
      <c r="R435" s="109">
        <v>0.14949999999999999</v>
      </c>
      <c r="S435" s="109">
        <v>0.14749999999999999</v>
      </c>
      <c r="T435" s="109">
        <v>0.14499999999999999</v>
      </c>
      <c r="U435" s="109">
        <v>0.14000000000000001</v>
      </c>
      <c r="V435" s="109"/>
      <c r="W435" s="109"/>
      <c r="X435" s="109"/>
    </row>
    <row r="436" spans="9:24" x14ac:dyDescent="0.3">
      <c r="I436" s="7">
        <v>45125</v>
      </c>
      <c r="J436" s="109">
        <v>0.19750000000000001</v>
      </c>
      <c r="K436" s="109">
        <v>0.16500000000000001</v>
      </c>
      <c r="L436" s="109">
        <v>0.14000000000000001</v>
      </c>
      <c r="M436" s="109">
        <v>0.1525</v>
      </c>
      <c r="N436" s="109">
        <v>0.15129999999999999</v>
      </c>
      <c r="O436" s="109">
        <v>0.1525</v>
      </c>
      <c r="P436" s="109">
        <v>0.15079999999999999</v>
      </c>
      <c r="Q436" s="109">
        <v>0.15049999999999999</v>
      </c>
      <c r="R436" s="109">
        <v>0.14949999999999999</v>
      </c>
      <c r="S436" s="109">
        <v>0.14749999999999999</v>
      </c>
      <c r="T436" s="109">
        <v>0.14499999999999999</v>
      </c>
      <c r="U436" s="109">
        <v>0.14000000000000001</v>
      </c>
      <c r="V436" s="109"/>
      <c r="W436" s="109"/>
      <c r="X436" s="109"/>
    </row>
    <row r="437" spans="9:24" x14ac:dyDescent="0.3">
      <c r="I437" s="7">
        <v>45124</v>
      </c>
      <c r="J437" s="109">
        <v>0.19750000000000001</v>
      </c>
      <c r="K437" s="109">
        <v>0.16500000000000001</v>
      </c>
      <c r="L437" s="109">
        <v>0.14000000000000001</v>
      </c>
      <c r="M437" s="109">
        <v>0.1525</v>
      </c>
      <c r="N437" s="109">
        <v>0.15129999999999999</v>
      </c>
      <c r="O437" s="109">
        <v>0.15129999999999999</v>
      </c>
      <c r="P437" s="109">
        <v>0.15479999999999999</v>
      </c>
      <c r="Q437" s="109">
        <v>0.15</v>
      </c>
      <c r="R437" s="109">
        <v>0.1525</v>
      </c>
      <c r="S437" s="109">
        <v>0.15</v>
      </c>
      <c r="T437" s="109">
        <v>0.14749999999999999</v>
      </c>
      <c r="U437" s="109">
        <v>0.14000000000000001</v>
      </c>
      <c r="V437" s="109"/>
      <c r="W437" s="109"/>
      <c r="X437" s="109"/>
    </row>
    <row r="438" spans="9:24" x14ac:dyDescent="0.3">
      <c r="I438" s="7">
        <v>45121</v>
      </c>
      <c r="J438" s="109">
        <v>0.19750000000000001</v>
      </c>
      <c r="K438" s="109">
        <v>0.16500000000000001</v>
      </c>
      <c r="L438" s="109">
        <v>0.14000000000000001</v>
      </c>
      <c r="M438" s="109">
        <v>0.1525</v>
      </c>
      <c r="N438" s="109">
        <v>0.15129999999999999</v>
      </c>
      <c r="O438" s="109">
        <v>0.15129999999999999</v>
      </c>
      <c r="P438" s="109">
        <v>0.1565</v>
      </c>
      <c r="Q438" s="109">
        <v>0.14899999999999999</v>
      </c>
      <c r="R438" s="109">
        <v>0.1565</v>
      </c>
      <c r="S438" s="109">
        <v>0.14899999999999999</v>
      </c>
      <c r="T438" s="109">
        <v>0.14499999999999999</v>
      </c>
      <c r="U438" s="109">
        <v>0.12130000000000001</v>
      </c>
      <c r="V438" s="109"/>
      <c r="W438" s="109"/>
      <c r="X438" s="109" t="s">
        <v>235</v>
      </c>
    </row>
    <row r="439" spans="9:24" x14ac:dyDescent="0.3">
      <c r="I439" s="7">
        <v>45120</v>
      </c>
      <c r="J439" s="109">
        <v>0.19750000000000001</v>
      </c>
      <c r="K439" s="109">
        <v>0.16500000000000001</v>
      </c>
      <c r="L439" s="109">
        <v>0.14000000000000001</v>
      </c>
      <c r="M439" s="109">
        <v>0.1525</v>
      </c>
      <c r="N439" s="109">
        <v>0.15129999999999999</v>
      </c>
      <c r="O439" s="109">
        <v>0.15129999999999999</v>
      </c>
      <c r="P439" s="109">
        <v>0.1565</v>
      </c>
      <c r="Q439" s="109">
        <v>0.14899999999999999</v>
      </c>
      <c r="R439" s="109">
        <v>0.1565</v>
      </c>
      <c r="S439" s="109">
        <v>0.14899999999999999</v>
      </c>
      <c r="T439" s="109">
        <v>0.14499999999999999</v>
      </c>
      <c r="U439" s="109">
        <v>0.12130000000000001</v>
      </c>
      <c r="V439" s="109"/>
      <c r="W439" s="109"/>
      <c r="X439" s="109"/>
    </row>
    <row r="440" spans="9:24" x14ac:dyDescent="0.3">
      <c r="I440" s="7">
        <v>45119</v>
      </c>
      <c r="J440" s="109">
        <v>0.19750000000000001</v>
      </c>
      <c r="K440" s="109">
        <v>0.16500000000000001</v>
      </c>
      <c r="L440" s="109">
        <v>0.14000000000000001</v>
      </c>
      <c r="M440" s="109">
        <v>0.1525</v>
      </c>
      <c r="N440" s="109">
        <v>0.15</v>
      </c>
      <c r="O440" s="109">
        <v>0.14879999999999999</v>
      </c>
      <c r="P440" s="109">
        <v>0.14499999999999999</v>
      </c>
      <c r="Q440" s="109">
        <v>0.13750000000000001</v>
      </c>
      <c r="R440" s="109">
        <v>0.13750000000000001</v>
      </c>
      <c r="S440" s="109">
        <v>0.1363</v>
      </c>
      <c r="T440" s="109">
        <v>0.13500000000000001</v>
      </c>
      <c r="U440" s="109">
        <v>0.12130000000000001</v>
      </c>
      <c r="V440" s="109"/>
      <c r="W440" s="109"/>
      <c r="X440" s="109"/>
    </row>
    <row r="441" spans="9:24" x14ac:dyDescent="0.3">
      <c r="I441" s="7">
        <v>45118</v>
      </c>
      <c r="J441" s="109">
        <v>0.185</v>
      </c>
      <c r="K441" s="109">
        <v>0.16500000000000001</v>
      </c>
      <c r="L441" s="109">
        <v>0.13750000000000001</v>
      </c>
      <c r="M441" s="109">
        <v>0.15379999999999999</v>
      </c>
      <c r="N441" s="109">
        <v>0.14749999999999999</v>
      </c>
      <c r="O441" s="109">
        <v>0.14630000000000001</v>
      </c>
      <c r="P441" s="109">
        <v>0.14249999999999999</v>
      </c>
      <c r="Q441" s="109">
        <v>0.13750000000000001</v>
      </c>
      <c r="R441" s="109">
        <v>0.13750000000000001</v>
      </c>
      <c r="S441" s="109">
        <v>0.1363</v>
      </c>
      <c r="T441" s="109">
        <v>0.13500000000000001</v>
      </c>
      <c r="U441" s="109">
        <v>0.12130000000000001</v>
      </c>
      <c r="V441" s="109"/>
      <c r="W441" s="109"/>
      <c r="X441" s="109"/>
    </row>
    <row r="442" spans="9:24" x14ac:dyDescent="0.3">
      <c r="I442" s="7">
        <v>45117</v>
      </c>
      <c r="J442" s="109">
        <v>0.185</v>
      </c>
      <c r="K442" s="109">
        <v>0.16500000000000001</v>
      </c>
      <c r="L442" s="109">
        <v>0.13750000000000001</v>
      </c>
      <c r="M442" s="109">
        <v>0.15379999999999999</v>
      </c>
      <c r="N442" s="109">
        <v>0.1525</v>
      </c>
      <c r="O442" s="109">
        <v>0.15129999999999999</v>
      </c>
      <c r="P442" s="109">
        <v>0.14749999999999999</v>
      </c>
      <c r="Q442" s="109">
        <v>0.13750000000000001</v>
      </c>
      <c r="R442" s="109">
        <v>0.13750000000000001</v>
      </c>
      <c r="S442" s="109">
        <v>0.13500000000000001</v>
      </c>
      <c r="T442" s="109">
        <v>0.13250000000000001</v>
      </c>
      <c r="U442" s="109">
        <v>0.12130000000000001</v>
      </c>
      <c r="V442" s="109"/>
      <c r="W442" s="109"/>
      <c r="X442" s="109"/>
    </row>
    <row r="443" spans="9:24" x14ac:dyDescent="0.3">
      <c r="I443" s="7">
        <v>45114</v>
      </c>
      <c r="J443" s="109">
        <v>0.185</v>
      </c>
      <c r="K443" s="109">
        <v>0.16500000000000001</v>
      </c>
      <c r="L443" s="109">
        <v>0.13750000000000001</v>
      </c>
      <c r="M443" s="109">
        <v>0.15379999999999999</v>
      </c>
      <c r="N443" s="109">
        <v>0.1525</v>
      </c>
      <c r="O443" s="109">
        <v>0.15129999999999999</v>
      </c>
      <c r="P443" s="109">
        <v>0.14749999999999999</v>
      </c>
      <c r="Q443" s="109">
        <v>0.13750000000000001</v>
      </c>
      <c r="R443" s="109">
        <v>0.13750000000000001</v>
      </c>
      <c r="S443" s="109">
        <v>0.13500000000000001</v>
      </c>
      <c r="T443" s="109">
        <v>0.13250000000000001</v>
      </c>
      <c r="U443" s="109">
        <v>0.12130000000000001</v>
      </c>
      <c r="V443" s="109"/>
      <c r="W443" s="109"/>
      <c r="X443" s="109"/>
    </row>
    <row r="444" spans="9:24" x14ac:dyDescent="0.3">
      <c r="I444" s="7">
        <v>45113</v>
      </c>
      <c r="J444" s="109">
        <v>0.185</v>
      </c>
      <c r="K444" s="109">
        <v>0.16500000000000001</v>
      </c>
      <c r="L444" s="109">
        <v>0.13750000000000001</v>
      </c>
      <c r="M444" s="109">
        <v>0.14249999999999999</v>
      </c>
      <c r="N444" s="109">
        <v>0.14130000000000001</v>
      </c>
      <c r="O444" s="109">
        <v>0.13750000000000001</v>
      </c>
      <c r="P444" s="109">
        <v>0.13500000000000001</v>
      </c>
      <c r="Q444" s="109">
        <v>0.13250000000000001</v>
      </c>
      <c r="R444" s="109">
        <v>0.13250000000000001</v>
      </c>
      <c r="S444" s="109">
        <v>0.13</v>
      </c>
      <c r="T444" s="109">
        <v>0.1275</v>
      </c>
      <c r="U444" s="109">
        <v>0.12130000000000001</v>
      </c>
      <c r="V444" s="109"/>
      <c r="W444" s="109"/>
      <c r="X444" s="109"/>
    </row>
    <row r="445" spans="9:24" x14ac:dyDescent="0.3">
      <c r="I445" s="7">
        <v>45112</v>
      </c>
      <c r="J445" s="109">
        <v>0.185</v>
      </c>
      <c r="K445" s="109">
        <v>0.16500000000000001</v>
      </c>
      <c r="L445" s="109">
        <v>0.13750000000000001</v>
      </c>
      <c r="M445" s="109">
        <v>0.14249999999999999</v>
      </c>
      <c r="N445" s="109">
        <v>0.14130000000000001</v>
      </c>
      <c r="O445" s="109">
        <v>0.13750000000000001</v>
      </c>
      <c r="P445" s="109">
        <v>0.13500000000000001</v>
      </c>
      <c r="Q445" s="109">
        <v>0.13250000000000001</v>
      </c>
      <c r="R445" s="109">
        <v>0.13250000000000001</v>
      </c>
      <c r="S445" s="109">
        <v>0.13</v>
      </c>
      <c r="T445" s="109">
        <v>0.1275</v>
      </c>
      <c r="U445" s="109">
        <v>0.12130000000000001</v>
      </c>
      <c r="V445" s="109"/>
      <c r="W445" s="109"/>
      <c r="X445" s="109"/>
    </row>
    <row r="446" spans="9:24" x14ac:dyDescent="0.3">
      <c r="I446" s="7">
        <v>45111</v>
      </c>
      <c r="J446" s="109"/>
      <c r="K446" s="109"/>
      <c r="L446" s="109"/>
      <c r="M446" s="109">
        <v>0.15</v>
      </c>
      <c r="N446" s="109">
        <v>0.14499999999999999</v>
      </c>
      <c r="O446" s="109">
        <v>0.14000000000000001</v>
      </c>
      <c r="P446" s="109">
        <v>0.13750000000000001</v>
      </c>
      <c r="Q446" s="109">
        <v>0.13500000000000001</v>
      </c>
      <c r="R446" s="109">
        <v>0.13250000000000001</v>
      </c>
      <c r="S446" s="109">
        <v>0.13</v>
      </c>
      <c r="T446" s="109">
        <v>0.12379999999999999</v>
      </c>
      <c r="U446" s="109">
        <v>0.12130000000000001</v>
      </c>
      <c r="V446" s="109"/>
      <c r="W446" s="109"/>
      <c r="X446" s="109"/>
    </row>
    <row r="447" spans="9:24" x14ac:dyDescent="0.3">
      <c r="I447" s="7">
        <v>45105</v>
      </c>
      <c r="J447" s="145">
        <v>0.22</v>
      </c>
      <c r="K447" s="145">
        <v>0.19500000000000001</v>
      </c>
      <c r="L447" s="145">
        <v>0.16500000000000001</v>
      </c>
      <c r="M447" s="145">
        <v>0.28000000000000003</v>
      </c>
      <c r="N447" s="145">
        <v>0.27</v>
      </c>
      <c r="O447" s="145">
        <v>0.26</v>
      </c>
      <c r="P447" s="145">
        <v>0.24</v>
      </c>
      <c r="Q447" s="145">
        <v>0.22</v>
      </c>
      <c r="R447" s="145">
        <v>0.215</v>
      </c>
      <c r="S447" s="145">
        <v>0.21</v>
      </c>
      <c r="T447" s="145">
        <v>0.20499999999999999</v>
      </c>
      <c r="U447" s="145">
        <v>0.19</v>
      </c>
      <c r="V447" s="109"/>
      <c r="W447" s="109"/>
      <c r="X447" s="109"/>
    </row>
    <row r="448" spans="9:24" x14ac:dyDescent="0.3">
      <c r="I448" s="7">
        <v>45104</v>
      </c>
      <c r="J448" s="109">
        <v>0.2225</v>
      </c>
      <c r="K448" s="109">
        <v>0.19750000000000001</v>
      </c>
      <c r="L448" s="109">
        <v>0.16750000000000001</v>
      </c>
      <c r="M448" s="109">
        <v>0.27500000000000002</v>
      </c>
      <c r="N448" s="109">
        <v>0.25629999999999997</v>
      </c>
      <c r="O448" s="109">
        <v>0.23499999999999999</v>
      </c>
      <c r="P448" s="109">
        <v>0.22750000000000001</v>
      </c>
      <c r="Q448" s="109">
        <v>0.2175</v>
      </c>
      <c r="R448" s="109">
        <v>0.21479999999999999</v>
      </c>
      <c r="S448" s="109">
        <v>0.21</v>
      </c>
      <c r="T448" s="109">
        <v>0.20849999999999999</v>
      </c>
      <c r="U448" s="109">
        <v>0.1925</v>
      </c>
      <c r="V448" s="109"/>
      <c r="W448" s="109"/>
      <c r="X448" s="109"/>
    </row>
    <row r="449" spans="9:24" x14ac:dyDescent="0.3">
      <c r="I449" s="7">
        <v>45103</v>
      </c>
      <c r="J449" s="109">
        <v>0.2225</v>
      </c>
      <c r="K449" s="109">
        <v>0.19750000000000001</v>
      </c>
      <c r="L449" s="109">
        <v>0.16750000000000001</v>
      </c>
      <c r="M449" s="109">
        <v>0.27500000000000002</v>
      </c>
      <c r="N449" s="109">
        <v>0.25629999999999997</v>
      </c>
      <c r="O449" s="109">
        <v>0.23499999999999999</v>
      </c>
      <c r="P449" s="109">
        <v>0.22750000000000001</v>
      </c>
      <c r="Q449" s="109">
        <v>0.2175</v>
      </c>
      <c r="R449" s="109">
        <v>0.21479999999999999</v>
      </c>
      <c r="S449" s="109">
        <v>0.21</v>
      </c>
      <c r="T449" s="109">
        <v>0.20849999999999999</v>
      </c>
      <c r="U449" s="109">
        <v>0.1925</v>
      </c>
      <c r="V449" s="109"/>
      <c r="W449" s="109"/>
      <c r="X449" s="109"/>
    </row>
    <row r="450" spans="9:24" x14ac:dyDescent="0.3">
      <c r="I450" s="7">
        <v>45100</v>
      </c>
      <c r="J450" s="109">
        <v>0.22</v>
      </c>
      <c r="K450" s="109">
        <v>0.19500000000000001</v>
      </c>
      <c r="L450" s="109">
        <v>0.16500000000000001</v>
      </c>
      <c r="M450" s="109">
        <v>0.27250000000000002</v>
      </c>
      <c r="N450" s="109">
        <v>0.25380000000000003</v>
      </c>
      <c r="O450" s="109">
        <v>0.23250000000000001</v>
      </c>
      <c r="P450" s="109">
        <v>0.22500000000000001</v>
      </c>
      <c r="Q450" s="109">
        <v>0.215</v>
      </c>
      <c r="R450" s="109">
        <v>0.21229999999999999</v>
      </c>
      <c r="S450" s="109">
        <v>0.21</v>
      </c>
      <c r="T450" s="109">
        <v>0.20849999999999999</v>
      </c>
      <c r="U450" s="109">
        <v>0.1925</v>
      </c>
      <c r="V450" s="109"/>
      <c r="W450" s="109"/>
      <c r="X450" s="109"/>
    </row>
    <row r="451" spans="9:24" x14ac:dyDescent="0.3">
      <c r="I451" s="7">
        <v>45099</v>
      </c>
      <c r="J451" s="109">
        <v>0.22</v>
      </c>
      <c r="K451" s="109">
        <v>0.19500000000000001</v>
      </c>
      <c r="L451" s="109">
        <v>0.16500000000000001</v>
      </c>
      <c r="M451" s="109">
        <v>0.26750000000000002</v>
      </c>
      <c r="N451" s="109">
        <v>0.245</v>
      </c>
      <c r="O451" s="109">
        <v>0.22800000000000001</v>
      </c>
      <c r="P451" s="109">
        <v>0.2205</v>
      </c>
      <c r="Q451" s="109">
        <v>0.21249999999999999</v>
      </c>
      <c r="R451" s="109">
        <v>0.21</v>
      </c>
      <c r="S451" s="109">
        <v>0.20749999999999999</v>
      </c>
      <c r="T451" s="109">
        <v>0.20630000000000001</v>
      </c>
      <c r="U451" s="109">
        <v>0.19</v>
      </c>
      <c r="V451" s="109"/>
      <c r="W451" s="109"/>
      <c r="X451" s="109"/>
    </row>
    <row r="452" spans="9:24" x14ac:dyDescent="0.3">
      <c r="I452" s="7">
        <v>45098</v>
      </c>
      <c r="J452" s="109">
        <v>0.22</v>
      </c>
      <c r="K452" s="109">
        <v>0.19500000000000001</v>
      </c>
      <c r="L452" s="109">
        <v>0.16500000000000001</v>
      </c>
      <c r="M452" s="109">
        <v>0.26750000000000002</v>
      </c>
      <c r="N452" s="109">
        <v>0.245</v>
      </c>
      <c r="O452" s="109">
        <v>0.22800000000000001</v>
      </c>
      <c r="P452" s="109">
        <v>0.2205</v>
      </c>
      <c r="Q452" s="109">
        <v>0.21249999999999999</v>
      </c>
      <c r="R452" s="109">
        <v>0.21</v>
      </c>
      <c r="S452" s="109">
        <v>0.20749999999999999</v>
      </c>
      <c r="T452" s="109">
        <v>0.20250000000000001</v>
      </c>
      <c r="U452" s="109">
        <v>0.19</v>
      </c>
      <c r="V452" s="109"/>
      <c r="W452" s="109"/>
      <c r="X452" s="109"/>
    </row>
    <row r="453" spans="9:24" x14ac:dyDescent="0.3">
      <c r="I453" s="7">
        <v>45097</v>
      </c>
      <c r="J453" s="109">
        <v>0.2225</v>
      </c>
      <c r="K453" s="109">
        <v>0.20499999999999999</v>
      </c>
      <c r="L453" s="111">
        <v>0.19500000000000001</v>
      </c>
      <c r="M453" s="109">
        <v>0.27</v>
      </c>
      <c r="N453" s="109">
        <v>0.25</v>
      </c>
      <c r="O453" s="109">
        <v>0.23130000000000001</v>
      </c>
      <c r="P453" s="111">
        <v>0.2225</v>
      </c>
      <c r="Q453" s="109">
        <v>0.22500000000000001</v>
      </c>
      <c r="R453" s="109">
        <v>0.2175</v>
      </c>
      <c r="S453" s="109">
        <v>0.21249999999999999</v>
      </c>
      <c r="T453" s="109">
        <v>0.20749999999999999</v>
      </c>
      <c r="U453" s="111">
        <v>0.19</v>
      </c>
      <c r="V453" s="109"/>
      <c r="W453" s="109"/>
      <c r="X453" s="109"/>
    </row>
    <row r="454" spans="9:24" x14ac:dyDescent="0.3">
      <c r="I454" s="7">
        <v>45096</v>
      </c>
      <c r="J454" s="109">
        <v>0.2225</v>
      </c>
      <c r="K454" s="109">
        <v>0.20499999999999999</v>
      </c>
      <c r="L454" s="111">
        <v>0.19500000000000001</v>
      </c>
      <c r="M454" s="109">
        <v>0.27</v>
      </c>
      <c r="N454" s="109">
        <v>0.25</v>
      </c>
      <c r="O454" s="109">
        <v>0.23130000000000001</v>
      </c>
      <c r="P454" s="111">
        <v>0.2225</v>
      </c>
      <c r="Q454" s="109">
        <v>0.22500000000000001</v>
      </c>
      <c r="R454" s="109">
        <v>0.2175</v>
      </c>
      <c r="S454" s="109">
        <v>0.21249999999999999</v>
      </c>
      <c r="T454" s="109">
        <v>0.20749999999999999</v>
      </c>
      <c r="U454" s="111">
        <v>0.19</v>
      </c>
      <c r="V454" s="109"/>
      <c r="W454" s="109"/>
      <c r="X454" s="109"/>
    </row>
    <row r="455" spans="9:24" x14ac:dyDescent="0.3">
      <c r="I455" s="7">
        <v>45093</v>
      </c>
      <c r="J455" s="109">
        <v>0.2225</v>
      </c>
      <c r="K455" s="109">
        <v>0.20499999999999999</v>
      </c>
      <c r="L455" s="111">
        <v>0.19500000000000001</v>
      </c>
      <c r="M455" s="109">
        <v>0.27</v>
      </c>
      <c r="N455" s="109">
        <v>0.25</v>
      </c>
      <c r="O455" s="109">
        <v>0.23130000000000001</v>
      </c>
      <c r="P455" s="111">
        <v>0.2225</v>
      </c>
      <c r="Q455" s="109">
        <v>0.22500000000000001</v>
      </c>
      <c r="R455" s="109">
        <v>0.2175</v>
      </c>
      <c r="S455" s="109">
        <v>0.21249999999999999</v>
      </c>
      <c r="T455" s="109">
        <v>0.20749999999999999</v>
      </c>
      <c r="U455" s="111">
        <v>0.19</v>
      </c>
      <c r="V455" s="109"/>
      <c r="W455" s="109"/>
      <c r="X455" s="109"/>
    </row>
    <row r="456" spans="9:24" x14ac:dyDescent="0.3">
      <c r="I456" s="7">
        <v>45092</v>
      </c>
      <c r="J456" s="109">
        <v>0.22500000000000001</v>
      </c>
      <c r="K456" s="109">
        <v>0.20250000000000001</v>
      </c>
      <c r="L456" s="111">
        <v>0.17749999999999999</v>
      </c>
      <c r="M456" s="109">
        <v>0.27</v>
      </c>
      <c r="N456" s="109">
        <v>0.25</v>
      </c>
      <c r="O456" s="109">
        <v>0.23130000000000001</v>
      </c>
      <c r="P456" s="111">
        <v>0.22500000000000001</v>
      </c>
      <c r="Q456" s="109">
        <v>0.21249999999999999</v>
      </c>
      <c r="R456" s="109">
        <v>0.21</v>
      </c>
      <c r="S456" s="109">
        <v>0.20749999999999999</v>
      </c>
      <c r="T456" s="109">
        <v>0.20499999999999999</v>
      </c>
      <c r="U456" s="111">
        <v>0.186</v>
      </c>
      <c r="V456" s="109"/>
      <c r="W456" s="109"/>
      <c r="X456" s="109"/>
    </row>
    <row r="457" spans="9:24" x14ac:dyDescent="0.3">
      <c r="I457" s="7">
        <v>45091</v>
      </c>
      <c r="J457" s="109">
        <v>0.22500000000000001</v>
      </c>
      <c r="K457" s="109">
        <v>0.20250000000000001</v>
      </c>
      <c r="L457" s="111">
        <v>0.17749999999999999</v>
      </c>
      <c r="M457" s="109">
        <v>0.25750000000000001</v>
      </c>
      <c r="N457" s="109">
        <v>0.24</v>
      </c>
      <c r="O457" s="109">
        <v>0.22750000000000001</v>
      </c>
      <c r="P457" s="111">
        <v>0.22</v>
      </c>
      <c r="Q457" s="109">
        <v>0.21</v>
      </c>
      <c r="R457" s="109">
        <v>0.20749999999999999</v>
      </c>
      <c r="S457" s="109">
        <v>0.20499999999999999</v>
      </c>
      <c r="T457" s="109">
        <v>0.2</v>
      </c>
      <c r="U457" s="111">
        <v>0.186</v>
      </c>
      <c r="V457" s="109"/>
      <c r="W457" s="109"/>
      <c r="X457" s="109"/>
    </row>
    <row r="458" spans="9:24" x14ac:dyDescent="0.3">
      <c r="I458" s="7">
        <v>45090</v>
      </c>
      <c r="J458" s="109">
        <v>0.2215</v>
      </c>
      <c r="K458" s="109">
        <v>0.20399999999999999</v>
      </c>
      <c r="L458" s="111">
        <v>0.1825</v>
      </c>
      <c r="M458" s="109">
        <v>0.25750000000000001</v>
      </c>
      <c r="N458" s="109">
        <v>0.24</v>
      </c>
      <c r="O458" s="109">
        <v>0.2288</v>
      </c>
      <c r="P458" s="111">
        <v>0.2175</v>
      </c>
      <c r="Q458" s="109">
        <v>0.21</v>
      </c>
      <c r="R458" s="109">
        <v>0.20749999999999999</v>
      </c>
      <c r="S458" s="109">
        <v>0.20499999999999999</v>
      </c>
      <c r="T458" s="109">
        <v>0.2</v>
      </c>
      <c r="U458" s="111">
        <v>0.186</v>
      </c>
      <c r="V458" s="109"/>
      <c r="W458" s="109"/>
      <c r="X458" s="109"/>
    </row>
    <row r="459" spans="9:24" x14ac:dyDescent="0.3">
      <c r="I459" s="7">
        <v>45089</v>
      </c>
      <c r="J459" s="109">
        <v>0.2215</v>
      </c>
      <c r="K459" s="109">
        <v>0.20399999999999999</v>
      </c>
      <c r="L459" s="111">
        <v>0.1825</v>
      </c>
      <c r="M459" s="109">
        <v>0.25750000000000001</v>
      </c>
      <c r="N459" s="109">
        <v>0.24249999999999999</v>
      </c>
      <c r="O459" s="109">
        <v>0.23</v>
      </c>
      <c r="P459" s="111">
        <v>0.2225</v>
      </c>
      <c r="Q459" s="109">
        <v>0.21</v>
      </c>
      <c r="R459" s="109">
        <v>0.20749999999999999</v>
      </c>
      <c r="S459" s="109">
        <v>0.20499999999999999</v>
      </c>
      <c r="T459" s="109">
        <v>0.2</v>
      </c>
      <c r="U459" s="111">
        <v>0.186</v>
      </c>
      <c r="V459" s="109"/>
      <c r="W459" s="109"/>
      <c r="X459" s="109"/>
    </row>
    <row r="460" spans="9:24" x14ac:dyDescent="0.3">
      <c r="I460" s="7">
        <v>45086</v>
      </c>
      <c r="J460" s="109">
        <v>0.2215</v>
      </c>
      <c r="K460" s="109">
        <v>0.20399999999999999</v>
      </c>
      <c r="L460" s="111">
        <v>0.1825</v>
      </c>
      <c r="M460" s="109">
        <v>0.25629999999999997</v>
      </c>
      <c r="N460" s="109">
        <v>0.2475</v>
      </c>
      <c r="O460" s="109">
        <v>0.23130000000000001</v>
      </c>
      <c r="P460" s="111">
        <v>0.2225</v>
      </c>
      <c r="Q460" s="109">
        <v>0.2235</v>
      </c>
      <c r="R460" s="109">
        <v>0.216</v>
      </c>
      <c r="S460" s="109">
        <v>0.20849999999999999</v>
      </c>
      <c r="T460" s="109">
        <v>0.2</v>
      </c>
      <c r="U460" s="111">
        <v>0.186</v>
      </c>
      <c r="V460" s="109"/>
      <c r="W460" s="109"/>
      <c r="X460" s="109"/>
    </row>
    <row r="461" spans="9:24" x14ac:dyDescent="0.3">
      <c r="I461" s="7">
        <v>45085</v>
      </c>
      <c r="J461" s="109">
        <v>0.2215</v>
      </c>
      <c r="K461" s="109">
        <v>0.20399999999999999</v>
      </c>
      <c r="L461" s="111">
        <v>0.1825</v>
      </c>
      <c r="M461" s="109">
        <v>0.25629999999999997</v>
      </c>
      <c r="N461" s="109">
        <v>0.2475</v>
      </c>
      <c r="O461" s="109">
        <v>0.23130000000000001</v>
      </c>
      <c r="P461" s="111">
        <v>0.2225</v>
      </c>
      <c r="Q461" s="109">
        <v>0.2235</v>
      </c>
      <c r="R461" s="109">
        <v>0.216</v>
      </c>
      <c r="S461" s="109">
        <v>0.20849999999999999</v>
      </c>
      <c r="T461" s="109">
        <v>0.2</v>
      </c>
      <c r="U461" s="111">
        <v>0.186</v>
      </c>
      <c r="V461" s="109"/>
      <c r="W461" s="109"/>
      <c r="X461" s="109"/>
    </row>
    <row r="462" spans="9:24" x14ac:dyDescent="0.3">
      <c r="I462" s="7">
        <v>45084</v>
      </c>
      <c r="J462" s="109">
        <v>0.2215</v>
      </c>
      <c r="K462" s="109">
        <v>0.20399999999999999</v>
      </c>
      <c r="L462" s="111">
        <v>0.1825</v>
      </c>
      <c r="M462" s="109">
        <v>0.25629999999999997</v>
      </c>
      <c r="N462" s="109">
        <v>0.2475</v>
      </c>
      <c r="O462" s="109">
        <v>0.23130000000000001</v>
      </c>
      <c r="P462" s="111">
        <v>0.2225</v>
      </c>
      <c r="Q462" s="109">
        <v>0.2235</v>
      </c>
      <c r="R462" s="109">
        <v>0.216</v>
      </c>
      <c r="S462" s="109">
        <v>0.20849999999999999</v>
      </c>
      <c r="T462" s="109">
        <v>0.2</v>
      </c>
      <c r="U462" s="111">
        <v>0.186</v>
      </c>
      <c r="V462" s="109"/>
      <c r="W462" s="109"/>
      <c r="X462" s="109"/>
    </row>
    <row r="463" spans="9:24" x14ac:dyDescent="0.3">
      <c r="I463" s="7">
        <v>45083</v>
      </c>
      <c r="J463" s="109">
        <v>0.2215</v>
      </c>
      <c r="K463" s="109">
        <v>0.20399999999999999</v>
      </c>
      <c r="L463" s="111">
        <v>0.19400000000000001</v>
      </c>
      <c r="M463" s="109">
        <v>0.26400000000000001</v>
      </c>
      <c r="N463" s="109">
        <v>0.25779999999999997</v>
      </c>
      <c r="O463" s="109">
        <v>0.24049999999999999</v>
      </c>
      <c r="P463" s="111">
        <v>0.23350000000000001</v>
      </c>
      <c r="Q463" s="109">
        <v>0.22850000000000001</v>
      </c>
      <c r="R463" s="109">
        <v>0.2185</v>
      </c>
      <c r="S463" s="109">
        <v>0.2135</v>
      </c>
      <c r="T463" s="109">
        <v>0.20480000000000001</v>
      </c>
      <c r="U463" s="111">
        <v>0.1885</v>
      </c>
      <c r="V463" s="109"/>
      <c r="W463" s="109"/>
      <c r="X463" s="109"/>
    </row>
    <row r="464" spans="9:24" x14ac:dyDescent="0.3">
      <c r="I464" s="7">
        <v>45082</v>
      </c>
      <c r="J464" s="109">
        <v>0.2225</v>
      </c>
      <c r="K464" s="109">
        <v>0.20499999999999999</v>
      </c>
      <c r="L464" s="111">
        <v>0.19500000000000001</v>
      </c>
      <c r="M464" s="109">
        <v>0.26500000000000001</v>
      </c>
      <c r="N464" s="109">
        <v>0.25879999999999997</v>
      </c>
      <c r="O464" s="109">
        <v>0.2465</v>
      </c>
      <c r="P464" s="111">
        <v>0.23499999999999999</v>
      </c>
      <c r="Q464" s="109">
        <v>0.23</v>
      </c>
      <c r="R464" s="109">
        <v>0.22</v>
      </c>
      <c r="S464" s="109">
        <v>0.215</v>
      </c>
      <c r="T464" s="109">
        <v>0.20630000000000001</v>
      </c>
      <c r="U464" s="111">
        <v>0.19</v>
      </c>
      <c r="V464" s="109"/>
      <c r="W464" s="109"/>
      <c r="X464" s="109"/>
    </row>
    <row r="465" spans="9:24" x14ac:dyDescent="0.3">
      <c r="I465" s="7">
        <v>45079</v>
      </c>
      <c r="J465" s="109">
        <v>0.215</v>
      </c>
      <c r="K465" s="109">
        <v>0.2</v>
      </c>
      <c r="L465" s="111">
        <v>0.19500000000000001</v>
      </c>
      <c r="M465" s="109">
        <v>0.26500000000000001</v>
      </c>
      <c r="N465" s="109">
        <v>0.25879999999999997</v>
      </c>
      <c r="O465" s="109">
        <v>0.24879999999999999</v>
      </c>
      <c r="P465" s="111">
        <v>0.23499999999999999</v>
      </c>
      <c r="Q465" s="109">
        <v>0.23</v>
      </c>
      <c r="R465" s="109">
        <v>0.22</v>
      </c>
      <c r="S465" s="109">
        <v>0.215</v>
      </c>
      <c r="T465" s="109">
        <v>0.20499999999999999</v>
      </c>
      <c r="U465" s="111">
        <v>0.19</v>
      </c>
      <c r="V465" s="109"/>
      <c r="W465" s="109"/>
      <c r="X465" s="109"/>
    </row>
    <row r="466" spans="9:24" x14ac:dyDescent="0.3">
      <c r="I466" s="7">
        <v>45078</v>
      </c>
      <c r="J466" s="20">
        <v>0.215</v>
      </c>
      <c r="K466" s="20">
        <v>0.2</v>
      </c>
      <c r="L466" s="20">
        <v>0.19500000000000001</v>
      </c>
      <c r="M466" s="20">
        <v>0.26500000000000001</v>
      </c>
      <c r="N466" s="20">
        <v>0.25879999999999997</v>
      </c>
      <c r="O466" s="20">
        <v>0.2475</v>
      </c>
      <c r="P466" s="20">
        <v>0.23499999999999999</v>
      </c>
      <c r="Q466" s="20">
        <v>0.23</v>
      </c>
      <c r="R466" s="20">
        <v>0.22</v>
      </c>
      <c r="S466" s="20">
        <v>0.215</v>
      </c>
      <c r="T466" s="20">
        <v>0.20499999999999999</v>
      </c>
      <c r="U466" s="20">
        <v>0.19</v>
      </c>
      <c r="V466" s="109"/>
      <c r="W466" s="109"/>
      <c r="X466" s="109"/>
    </row>
    <row r="467" spans="9:24" x14ac:dyDescent="0.3">
      <c r="I467" s="7">
        <v>45077</v>
      </c>
      <c r="J467" s="109">
        <v>0.25380000000000003</v>
      </c>
      <c r="K467" s="109">
        <v>0.25</v>
      </c>
      <c r="L467" s="111">
        <v>0.22500000000000001</v>
      </c>
      <c r="M467" s="109">
        <v>0.28749999999999998</v>
      </c>
      <c r="N467" s="109">
        <v>0.27500000000000002</v>
      </c>
      <c r="O467" s="109">
        <v>0.26500000000000001</v>
      </c>
      <c r="P467" s="111">
        <v>0.2525</v>
      </c>
      <c r="Q467" s="109">
        <v>0.23499999999999999</v>
      </c>
      <c r="R467" s="109">
        <v>0.23250000000000001</v>
      </c>
      <c r="S467" s="109">
        <v>0.23</v>
      </c>
      <c r="T467" s="109">
        <v>0.22</v>
      </c>
      <c r="U467" s="111">
        <v>0.22</v>
      </c>
      <c r="V467" s="109"/>
      <c r="W467" s="109"/>
      <c r="X467" s="109"/>
    </row>
    <row r="468" spans="9:24" x14ac:dyDescent="0.3">
      <c r="I468" s="7">
        <v>45076</v>
      </c>
      <c r="J468" s="109">
        <v>0.25380000000000003</v>
      </c>
      <c r="K468" s="109">
        <v>0.25</v>
      </c>
      <c r="L468" s="111">
        <v>0.22500000000000001</v>
      </c>
      <c r="M468" s="109">
        <v>0.28749999999999998</v>
      </c>
      <c r="N468" s="109">
        <v>0.27500000000000002</v>
      </c>
      <c r="O468" s="109">
        <v>0.26500000000000001</v>
      </c>
      <c r="P468" s="111">
        <v>0.2525</v>
      </c>
      <c r="Q468" s="109">
        <v>0.23499999999999999</v>
      </c>
      <c r="R468" s="109">
        <v>0.23250000000000001</v>
      </c>
      <c r="S468" s="109">
        <v>0.23</v>
      </c>
      <c r="T468" s="109">
        <v>0.22</v>
      </c>
      <c r="U468" s="111">
        <v>0.22</v>
      </c>
      <c r="V468" s="109"/>
      <c r="W468" s="109"/>
      <c r="X468" s="109"/>
    </row>
    <row r="469" spans="9:24" x14ac:dyDescent="0.3">
      <c r="I469" s="7">
        <v>45075</v>
      </c>
      <c r="J469" s="109">
        <v>0.25380000000000003</v>
      </c>
      <c r="K469" s="109">
        <v>0.25</v>
      </c>
      <c r="L469" s="111">
        <v>0.22500000000000001</v>
      </c>
      <c r="M469" s="109">
        <v>0.28749999999999998</v>
      </c>
      <c r="N469" s="109">
        <v>0.27500000000000002</v>
      </c>
      <c r="O469" s="109">
        <v>0.26500000000000001</v>
      </c>
      <c r="P469" s="111">
        <v>0.2525</v>
      </c>
      <c r="Q469" s="109">
        <v>0.23499999999999999</v>
      </c>
      <c r="R469" s="109">
        <v>0.23250000000000001</v>
      </c>
      <c r="S469" s="109">
        <v>0.23</v>
      </c>
      <c r="T469" s="109">
        <v>0.22</v>
      </c>
      <c r="U469" s="111">
        <v>0.22</v>
      </c>
      <c r="V469" s="109"/>
      <c r="W469" s="109"/>
      <c r="X469" s="109"/>
    </row>
    <row r="470" spans="9:24" x14ac:dyDescent="0.3">
      <c r="I470" s="7">
        <v>45072</v>
      </c>
      <c r="J470" s="109">
        <v>0.25380000000000003</v>
      </c>
      <c r="K470" s="109">
        <v>0.25</v>
      </c>
      <c r="L470" s="111">
        <v>0.22500000000000001</v>
      </c>
      <c r="M470" s="109">
        <v>0.28749999999999998</v>
      </c>
      <c r="N470" s="109">
        <v>0.27500000000000002</v>
      </c>
      <c r="O470" s="109">
        <v>0.26500000000000001</v>
      </c>
      <c r="P470" s="111">
        <v>0.2525</v>
      </c>
      <c r="Q470" s="109">
        <v>0.23499999999999999</v>
      </c>
      <c r="R470" s="109">
        <v>0.23250000000000001</v>
      </c>
      <c r="S470" s="109">
        <v>0.23</v>
      </c>
      <c r="T470" s="109">
        <v>0.22</v>
      </c>
      <c r="U470" s="111">
        <v>0.22</v>
      </c>
      <c r="V470" s="109"/>
      <c r="W470" s="109"/>
      <c r="X470" s="109"/>
    </row>
    <row r="471" spans="9:24" x14ac:dyDescent="0.3">
      <c r="I471" s="7">
        <v>45071</v>
      </c>
      <c r="J471" s="109">
        <v>0.25380000000000003</v>
      </c>
      <c r="K471" s="109">
        <v>0.25</v>
      </c>
      <c r="L471" s="111">
        <v>0.22500000000000001</v>
      </c>
      <c r="M471" s="109">
        <v>0.28749999999999998</v>
      </c>
      <c r="N471" s="109">
        <v>0.27500000000000002</v>
      </c>
      <c r="O471" s="109">
        <v>0.26500000000000001</v>
      </c>
      <c r="P471" s="111">
        <v>0.2525</v>
      </c>
      <c r="Q471" s="109">
        <v>0.23499999999999999</v>
      </c>
      <c r="R471" s="109">
        <v>0.23250000000000001</v>
      </c>
      <c r="S471" s="109">
        <v>0.23</v>
      </c>
      <c r="T471" s="109">
        <v>0.22</v>
      </c>
      <c r="U471" s="111">
        <v>0.2288</v>
      </c>
      <c r="V471" s="109"/>
      <c r="W471" s="109"/>
      <c r="X471" s="109"/>
    </row>
    <row r="472" spans="9:24" x14ac:dyDescent="0.3">
      <c r="I472" s="7">
        <v>45070</v>
      </c>
      <c r="J472" s="109">
        <v>0.245</v>
      </c>
      <c r="K472" s="109">
        <v>0.245</v>
      </c>
      <c r="L472" s="111">
        <v>0.22500000000000001</v>
      </c>
      <c r="M472" s="109">
        <v>0.28499999999999998</v>
      </c>
      <c r="N472" s="109">
        <v>0.27500000000000002</v>
      </c>
      <c r="O472" s="109">
        <v>0.26500000000000001</v>
      </c>
      <c r="P472" s="111">
        <v>0.255</v>
      </c>
      <c r="Q472" s="109">
        <v>0.245</v>
      </c>
      <c r="R472" s="109">
        <v>0.23499999999999999</v>
      </c>
      <c r="S472" s="109">
        <v>0.23499999999999999</v>
      </c>
      <c r="T472" s="109">
        <v>0.22500000000000001</v>
      </c>
      <c r="U472" s="111">
        <v>0.23749999999999999</v>
      </c>
      <c r="V472" s="109"/>
      <c r="W472" s="109"/>
      <c r="X472" s="109"/>
    </row>
    <row r="473" spans="9:24" x14ac:dyDescent="0.3">
      <c r="I473" s="7">
        <v>45069</v>
      </c>
      <c r="J473" s="109">
        <v>0.245</v>
      </c>
      <c r="K473" s="109">
        <v>0.245</v>
      </c>
      <c r="L473" s="111">
        <v>0.22500000000000001</v>
      </c>
      <c r="M473" s="109">
        <v>0.28499999999999998</v>
      </c>
      <c r="N473" s="109">
        <v>0.27500000000000002</v>
      </c>
      <c r="O473" s="109">
        <v>0.26500000000000001</v>
      </c>
      <c r="P473" s="111">
        <v>0.255</v>
      </c>
      <c r="Q473" s="109">
        <v>0.245</v>
      </c>
      <c r="R473" s="109">
        <v>0.23499999999999999</v>
      </c>
      <c r="S473" s="109">
        <v>0.23499999999999999</v>
      </c>
      <c r="T473" s="109">
        <v>0.22500000000000001</v>
      </c>
      <c r="U473" s="111">
        <v>0.23749999999999999</v>
      </c>
      <c r="V473" s="109"/>
      <c r="W473" s="109"/>
      <c r="X473" s="109"/>
    </row>
    <row r="474" spans="9:24" x14ac:dyDescent="0.3">
      <c r="I474" s="7">
        <v>45068</v>
      </c>
      <c r="J474" s="109">
        <v>0.245</v>
      </c>
      <c r="K474" s="109">
        <v>0.245</v>
      </c>
      <c r="L474" s="111">
        <v>0.22500000000000001</v>
      </c>
      <c r="M474" s="109">
        <v>0.28499999999999998</v>
      </c>
      <c r="N474" s="109">
        <v>0.27500000000000002</v>
      </c>
      <c r="O474" s="109">
        <v>0.26500000000000001</v>
      </c>
      <c r="P474" s="111">
        <v>0.255</v>
      </c>
      <c r="Q474" s="109">
        <v>0.245</v>
      </c>
      <c r="R474" s="109">
        <v>0.23499999999999999</v>
      </c>
      <c r="S474" s="109">
        <v>0.23499999999999999</v>
      </c>
      <c r="T474" s="109">
        <v>0.22500000000000001</v>
      </c>
      <c r="U474" s="111">
        <v>0.23749999999999999</v>
      </c>
      <c r="V474" s="109"/>
      <c r="W474" s="109"/>
      <c r="X474" s="109"/>
    </row>
    <row r="475" spans="9:24" x14ac:dyDescent="0.3">
      <c r="I475" s="7">
        <v>45065</v>
      </c>
      <c r="J475" s="109">
        <v>0.245</v>
      </c>
      <c r="K475" s="109">
        <v>0.245</v>
      </c>
      <c r="L475" s="111">
        <v>0.22500000000000001</v>
      </c>
      <c r="M475" s="109">
        <v>0.28499999999999998</v>
      </c>
      <c r="N475" s="109">
        <v>0.27500000000000002</v>
      </c>
      <c r="O475" s="109">
        <v>0.26500000000000001</v>
      </c>
      <c r="P475" s="111">
        <v>0.255</v>
      </c>
      <c r="Q475" s="109">
        <v>0.245</v>
      </c>
      <c r="R475" s="109">
        <v>0.23499999999999999</v>
      </c>
      <c r="S475" s="109">
        <v>0.23499999999999999</v>
      </c>
      <c r="T475" s="109">
        <v>0.22500000000000001</v>
      </c>
      <c r="U475" s="111">
        <v>0.23749999999999999</v>
      </c>
      <c r="V475" s="109"/>
      <c r="W475" s="109"/>
      <c r="X475" s="109"/>
    </row>
    <row r="476" spans="9:24" x14ac:dyDescent="0.3">
      <c r="I476" s="7">
        <v>45064</v>
      </c>
      <c r="J476" s="109">
        <v>0.245</v>
      </c>
      <c r="K476" s="109">
        <v>0.245</v>
      </c>
      <c r="L476" s="111">
        <v>0.22500000000000001</v>
      </c>
      <c r="M476" s="109">
        <v>0.28499999999999998</v>
      </c>
      <c r="N476" s="109">
        <v>0.27500000000000002</v>
      </c>
      <c r="O476" s="109">
        <v>0.26750000000000002</v>
      </c>
      <c r="P476" s="111">
        <v>0.255</v>
      </c>
      <c r="Q476" s="109">
        <v>0.245</v>
      </c>
      <c r="R476" s="109">
        <v>0.23499999999999999</v>
      </c>
      <c r="S476" s="109">
        <v>0.23499999999999999</v>
      </c>
      <c r="T476" s="109">
        <v>0.22500000000000001</v>
      </c>
      <c r="U476" s="111">
        <v>0.23749999999999999</v>
      </c>
      <c r="V476" s="109"/>
      <c r="W476" s="109"/>
      <c r="X476" s="109"/>
    </row>
    <row r="477" spans="9:24" x14ac:dyDescent="0.3">
      <c r="I477" s="7">
        <v>45063</v>
      </c>
      <c r="J477" s="109">
        <v>0.245</v>
      </c>
      <c r="K477" s="109">
        <v>0.245</v>
      </c>
      <c r="L477" s="111">
        <v>0.22500000000000001</v>
      </c>
      <c r="M477" s="109">
        <v>0.28999999999999998</v>
      </c>
      <c r="N477" s="109">
        <v>0.2838</v>
      </c>
      <c r="O477" s="109">
        <v>0.27250000000000002</v>
      </c>
      <c r="P477" s="111">
        <v>0.255</v>
      </c>
      <c r="Q477" s="109">
        <v>0.245</v>
      </c>
      <c r="R477" s="109">
        <v>0.23499999999999999</v>
      </c>
      <c r="S477" s="109">
        <v>0.23499999999999999</v>
      </c>
      <c r="T477" s="109">
        <v>0.22500000000000001</v>
      </c>
      <c r="U477" s="111">
        <v>0.23749999999999999</v>
      </c>
      <c r="V477" s="109"/>
      <c r="W477" s="109"/>
      <c r="X477" s="109"/>
    </row>
    <row r="478" spans="9:24" x14ac:dyDescent="0.3">
      <c r="I478" s="7">
        <v>45062</v>
      </c>
      <c r="J478" s="109">
        <v>0.245</v>
      </c>
      <c r="K478" s="109">
        <v>0.245</v>
      </c>
      <c r="L478" s="111">
        <v>0.22</v>
      </c>
      <c r="M478" s="109">
        <v>0.29249999999999998</v>
      </c>
      <c r="N478" s="109">
        <v>0.29380000000000001</v>
      </c>
      <c r="O478" s="109">
        <v>0.27250000000000002</v>
      </c>
      <c r="P478" s="111">
        <v>0.255</v>
      </c>
      <c r="Q478" s="109">
        <v>0.245</v>
      </c>
      <c r="R478" s="109">
        <v>0.23499999999999999</v>
      </c>
      <c r="S478" s="109">
        <v>0.23499999999999999</v>
      </c>
      <c r="T478" s="109">
        <v>0.22500000000000001</v>
      </c>
      <c r="U478" s="111">
        <v>0.23749999999999999</v>
      </c>
      <c r="V478" s="109"/>
      <c r="W478" s="109"/>
      <c r="X478" s="109"/>
    </row>
    <row r="479" spans="9:24" x14ac:dyDescent="0.3">
      <c r="I479" s="7">
        <v>45061</v>
      </c>
      <c r="J479" s="109">
        <v>0.25</v>
      </c>
      <c r="K479" s="109">
        <v>0.245</v>
      </c>
      <c r="L479" s="111">
        <v>0.22500000000000001</v>
      </c>
      <c r="M479" s="109">
        <v>0.3</v>
      </c>
      <c r="N479" s="109">
        <v>0.29749999999999999</v>
      </c>
      <c r="O479" s="109">
        <v>0.28149999999999997</v>
      </c>
      <c r="P479" s="111">
        <v>0.26500000000000001</v>
      </c>
      <c r="Q479" s="109">
        <v>0.255</v>
      </c>
      <c r="R479" s="109">
        <v>0.25</v>
      </c>
      <c r="S479" s="109">
        <v>0.245</v>
      </c>
      <c r="T479" s="109">
        <v>0.24</v>
      </c>
      <c r="U479" s="111">
        <v>0.23749999999999999</v>
      </c>
      <c r="V479" s="109"/>
      <c r="W479" s="109"/>
      <c r="X479" s="109"/>
    </row>
    <row r="480" spans="9:24" x14ac:dyDescent="0.3">
      <c r="I480" s="7">
        <v>45058</v>
      </c>
      <c r="J480" s="109">
        <v>0.25</v>
      </c>
      <c r="K480" s="109">
        <v>0.245</v>
      </c>
      <c r="L480" s="111">
        <v>0.22500000000000001</v>
      </c>
      <c r="M480" s="109">
        <v>0.3</v>
      </c>
      <c r="N480" s="109">
        <v>0.29749999999999999</v>
      </c>
      <c r="O480" s="109">
        <v>0.28149999999999997</v>
      </c>
      <c r="P480" s="111">
        <v>0.26500000000000001</v>
      </c>
      <c r="Q480" s="109">
        <v>0.255</v>
      </c>
      <c r="R480" s="109">
        <v>0.25</v>
      </c>
      <c r="S480" s="109">
        <v>0.245</v>
      </c>
      <c r="T480" s="109">
        <v>0.24</v>
      </c>
      <c r="U480" s="111">
        <v>0.23749999999999999</v>
      </c>
      <c r="V480" s="109"/>
      <c r="W480" s="109"/>
      <c r="X480" s="109"/>
    </row>
    <row r="481" spans="9:24" x14ac:dyDescent="0.3">
      <c r="I481" s="7">
        <v>45057</v>
      </c>
      <c r="J481" s="109">
        <v>0.25</v>
      </c>
      <c r="K481" s="109">
        <v>0.245</v>
      </c>
      <c r="L481" s="111">
        <v>0.22500000000000001</v>
      </c>
      <c r="M481" s="109">
        <v>0.30499999999999999</v>
      </c>
      <c r="N481" s="109">
        <v>0.29749999999999999</v>
      </c>
      <c r="O481" s="109">
        <v>0.2838</v>
      </c>
      <c r="P481" s="111">
        <v>0.26500000000000001</v>
      </c>
      <c r="Q481" s="109">
        <v>0.255</v>
      </c>
      <c r="R481" s="109">
        <v>0.25</v>
      </c>
      <c r="S481" s="109">
        <v>0.245</v>
      </c>
      <c r="T481" s="109">
        <v>0.24</v>
      </c>
      <c r="U481" s="111">
        <v>0.23749999999999999</v>
      </c>
      <c r="V481" s="109"/>
      <c r="W481" s="109"/>
      <c r="X481" s="109"/>
    </row>
    <row r="482" spans="9:24" x14ac:dyDescent="0.3">
      <c r="I482" s="7">
        <v>45056</v>
      </c>
      <c r="J482" s="109">
        <v>0.25</v>
      </c>
      <c r="K482" s="109">
        <v>0.245</v>
      </c>
      <c r="L482" s="111">
        <v>0.22500000000000001</v>
      </c>
      <c r="M482" s="109">
        <v>0.31</v>
      </c>
      <c r="N482" s="109">
        <v>0.29749999999999999</v>
      </c>
      <c r="O482" s="109">
        <v>0.2838</v>
      </c>
      <c r="P482" s="111">
        <v>0.26500000000000001</v>
      </c>
      <c r="Q482" s="109">
        <v>0.255</v>
      </c>
      <c r="R482" s="109">
        <v>0.25</v>
      </c>
      <c r="S482" s="109">
        <v>0.245</v>
      </c>
      <c r="T482" s="109">
        <v>0.24</v>
      </c>
      <c r="U482" s="111">
        <v>0.23749999999999999</v>
      </c>
      <c r="V482" s="109"/>
      <c r="W482" s="109"/>
      <c r="X482" s="109"/>
    </row>
    <row r="483" spans="9:24" x14ac:dyDescent="0.3">
      <c r="I483" s="7">
        <v>45055</v>
      </c>
      <c r="J483" s="109">
        <v>0.25</v>
      </c>
      <c r="K483" s="109">
        <v>0.245</v>
      </c>
      <c r="L483" s="111">
        <v>0.22500000000000001</v>
      </c>
      <c r="M483" s="109">
        <v>0.29749999999999999</v>
      </c>
      <c r="N483" s="109">
        <v>0.29749999999999999</v>
      </c>
      <c r="O483" s="109">
        <v>0.2838</v>
      </c>
      <c r="P483" s="111">
        <v>0.26500000000000001</v>
      </c>
      <c r="Q483" s="109">
        <v>0.255</v>
      </c>
      <c r="R483" s="109">
        <v>0.25</v>
      </c>
      <c r="S483" s="109">
        <v>0.245</v>
      </c>
      <c r="T483" s="109">
        <v>0.24</v>
      </c>
      <c r="U483" s="111">
        <v>0.23749999999999999</v>
      </c>
      <c r="V483" s="109"/>
      <c r="W483" s="109"/>
      <c r="X483" s="109"/>
    </row>
    <row r="484" spans="9:24" x14ac:dyDescent="0.3">
      <c r="I484" s="7">
        <v>45054</v>
      </c>
      <c r="J484" s="109">
        <v>0.25</v>
      </c>
      <c r="K484" s="109">
        <v>0.245</v>
      </c>
      <c r="L484" s="111">
        <v>0.22500000000000001</v>
      </c>
      <c r="M484" s="109">
        <v>0.29749999999999999</v>
      </c>
      <c r="N484" s="109">
        <v>0.2913</v>
      </c>
      <c r="O484" s="109">
        <v>0.28249999999999997</v>
      </c>
      <c r="P484" s="111">
        <v>0.26250000000000001</v>
      </c>
      <c r="Q484" s="109">
        <v>0.25</v>
      </c>
      <c r="R484" s="109">
        <v>0.24</v>
      </c>
      <c r="S484" s="109">
        <v>0.23749999999999999</v>
      </c>
      <c r="T484" s="109">
        <v>0.23749999999999999</v>
      </c>
      <c r="U484" s="111">
        <v>0.23749999999999999</v>
      </c>
      <c r="V484" s="109"/>
      <c r="W484" s="109"/>
      <c r="X484" s="109"/>
    </row>
    <row r="485" spans="9:24" x14ac:dyDescent="0.3">
      <c r="I485" s="7">
        <v>45050</v>
      </c>
      <c r="J485" s="109">
        <v>0.25</v>
      </c>
      <c r="K485" s="109">
        <v>0.245</v>
      </c>
      <c r="L485" s="111">
        <v>0.22500000000000001</v>
      </c>
      <c r="M485" s="109">
        <v>0.29749999999999999</v>
      </c>
      <c r="N485" s="109">
        <v>0.28749999999999998</v>
      </c>
      <c r="O485" s="109">
        <v>0.27879999999999999</v>
      </c>
      <c r="P485" s="111">
        <v>0.26</v>
      </c>
      <c r="Q485" s="109">
        <v>0.2475</v>
      </c>
      <c r="R485" s="109">
        <v>0.24</v>
      </c>
      <c r="S485" s="109">
        <v>0.23499999999999999</v>
      </c>
      <c r="T485" s="109">
        <v>0.23499999999999999</v>
      </c>
      <c r="U485" s="111">
        <v>0.23250000000000001</v>
      </c>
      <c r="V485" s="109"/>
      <c r="W485" s="109"/>
      <c r="X485" s="109"/>
    </row>
    <row r="486" spans="9:24" x14ac:dyDescent="0.3">
      <c r="I486" s="7">
        <v>45049</v>
      </c>
      <c r="J486" s="109">
        <v>0.25</v>
      </c>
      <c r="K486" s="109">
        <v>0.245</v>
      </c>
      <c r="L486" s="111">
        <v>0.22500000000000001</v>
      </c>
      <c r="M486" s="109">
        <v>0.29749999999999999</v>
      </c>
      <c r="N486" s="109">
        <v>0.28749999999999998</v>
      </c>
      <c r="O486" s="109">
        <v>0.27629999999999999</v>
      </c>
      <c r="P486" s="111">
        <v>0.26</v>
      </c>
      <c r="Q486" s="109">
        <v>0.2475</v>
      </c>
      <c r="R486" s="109">
        <v>0.24</v>
      </c>
      <c r="S486" s="109">
        <v>0.23499999999999999</v>
      </c>
      <c r="T486" s="109">
        <v>0.23499999999999999</v>
      </c>
      <c r="U486" s="111">
        <v>0.23250000000000001</v>
      </c>
      <c r="V486" s="109"/>
      <c r="W486" s="109"/>
      <c r="X486" s="109"/>
    </row>
    <row r="487" spans="9:24" x14ac:dyDescent="0.3">
      <c r="I487" s="7">
        <v>45048</v>
      </c>
      <c r="J487" s="109">
        <v>0.25</v>
      </c>
      <c r="K487" s="109">
        <v>0.245</v>
      </c>
      <c r="L487" s="111">
        <v>0.22500000000000001</v>
      </c>
      <c r="M487" s="109">
        <v>0.29749999999999999</v>
      </c>
      <c r="N487" s="109">
        <v>0.28749999999999998</v>
      </c>
      <c r="O487" s="109">
        <v>0.27629999999999999</v>
      </c>
      <c r="P487" s="111">
        <v>0.26</v>
      </c>
      <c r="Q487" s="109">
        <v>0.2475</v>
      </c>
      <c r="R487" s="109">
        <v>0.24</v>
      </c>
      <c r="S487" s="109">
        <v>0.23499999999999999</v>
      </c>
      <c r="T487" s="109">
        <v>0.23499999999999999</v>
      </c>
      <c r="U487" s="111">
        <v>0.23250000000000001</v>
      </c>
      <c r="V487" s="109"/>
      <c r="W487" s="109"/>
      <c r="X487" s="109"/>
    </row>
    <row r="488" spans="9:24" x14ac:dyDescent="0.3">
      <c r="I488" s="7">
        <v>45044</v>
      </c>
      <c r="J488" s="109">
        <v>0.25</v>
      </c>
      <c r="K488" s="109">
        <v>0.245</v>
      </c>
      <c r="L488" s="111">
        <v>0.22500000000000001</v>
      </c>
      <c r="M488" s="109">
        <v>0.29349999999999998</v>
      </c>
      <c r="N488" s="109">
        <v>0.2848</v>
      </c>
      <c r="O488" s="109">
        <v>0.27179999999999999</v>
      </c>
      <c r="P488" s="111">
        <v>0.25729999999999997</v>
      </c>
      <c r="Q488" s="109">
        <v>0.24729999999999999</v>
      </c>
      <c r="R488" s="109">
        <v>0.24479999999999999</v>
      </c>
      <c r="S488" s="109">
        <v>0.23730000000000001</v>
      </c>
      <c r="T488" s="109">
        <v>0.23730000000000001</v>
      </c>
      <c r="U488" s="111">
        <v>0.23730000000000001</v>
      </c>
      <c r="V488" s="109"/>
      <c r="W488" s="109"/>
      <c r="X488" s="109"/>
    </row>
    <row r="489" spans="9:24" x14ac:dyDescent="0.3">
      <c r="I489" s="7">
        <v>45043</v>
      </c>
      <c r="J489" s="109">
        <v>0.25</v>
      </c>
      <c r="K489" s="109">
        <v>0.245</v>
      </c>
      <c r="L489" s="111">
        <v>0.22500000000000001</v>
      </c>
      <c r="M489" s="109">
        <v>0.29630000000000001</v>
      </c>
      <c r="N489" s="109">
        <v>0.28749999999999998</v>
      </c>
      <c r="O489" s="109">
        <v>0.27450000000000002</v>
      </c>
      <c r="P489" s="111">
        <v>0.26</v>
      </c>
      <c r="Q489" s="109">
        <v>0.25</v>
      </c>
      <c r="R489" s="109">
        <v>0.245</v>
      </c>
      <c r="S489" s="109">
        <v>0.24</v>
      </c>
      <c r="T489" s="109">
        <v>0.24</v>
      </c>
      <c r="U489" s="111">
        <v>0.24</v>
      </c>
      <c r="V489" s="109"/>
      <c r="W489" s="109"/>
      <c r="X489" s="109"/>
    </row>
    <row r="490" spans="9:24" x14ac:dyDescent="0.3">
      <c r="I490" s="7">
        <v>45042</v>
      </c>
      <c r="J490" s="109">
        <v>0.25</v>
      </c>
      <c r="K490" s="109">
        <v>0.245</v>
      </c>
      <c r="L490" s="111">
        <v>0.22500000000000001</v>
      </c>
      <c r="M490" s="109">
        <v>0.28249999999999997</v>
      </c>
      <c r="N490" s="109">
        <v>0.27750000000000002</v>
      </c>
      <c r="O490" s="109">
        <v>0.26750000000000002</v>
      </c>
      <c r="P490" s="111">
        <v>0.255</v>
      </c>
      <c r="Q490" s="109">
        <v>0.245</v>
      </c>
      <c r="R490" s="109">
        <v>0.24</v>
      </c>
      <c r="S490" s="109">
        <v>0.23499999999999999</v>
      </c>
      <c r="T490" s="109">
        <v>0.23499999999999999</v>
      </c>
      <c r="U490" s="111">
        <v>0.23499999999999999</v>
      </c>
      <c r="V490" s="109"/>
      <c r="W490" s="109"/>
      <c r="X490" s="109"/>
    </row>
    <row r="491" spans="9:24" x14ac:dyDescent="0.3">
      <c r="I491" s="7">
        <v>45041</v>
      </c>
      <c r="J491" s="109">
        <v>0.25</v>
      </c>
      <c r="K491" s="109">
        <v>0.245</v>
      </c>
      <c r="L491" s="111">
        <v>0.22500000000000001</v>
      </c>
      <c r="M491" s="109">
        <v>0.28749999999999998</v>
      </c>
      <c r="N491" s="109">
        <v>0.28000000000000003</v>
      </c>
      <c r="O491" s="109">
        <v>0.27</v>
      </c>
      <c r="P491" s="111">
        <v>0.255</v>
      </c>
      <c r="Q491" s="109">
        <v>0.245</v>
      </c>
      <c r="R491" s="109">
        <v>0.24</v>
      </c>
      <c r="S491" s="109">
        <v>0.23499999999999999</v>
      </c>
      <c r="T491" s="109">
        <v>0.23499999999999999</v>
      </c>
      <c r="U491" s="111">
        <v>0.23499999999999999</v>
      </c>
      <c r="V491" s="109"/>
      <c r="W491" s="109"/>
      <c r="X491" s="109"/>
    </row>
    <row r="492" spans="9:24" x14ac:dyDescent="0.3">
      <c r="I492" s="7">
        <v>45040</v>
      </c>
      <c r="J492" s="109">
        <v>0.25</v>
      </c>
      <c r="K492" s="109">
        <v>0.245</v>
      </c>
      <c r="L492" s="111">
        <v>0.22500000000000001</v>
      </c>
      <c r="M492" s="109">
        <v>0.28749999999999998</v>
      </c>
      <c r="N492" s="109">
        <v>0.28000000000000003</v>
      </c>
      <c r="O492" s="109">
        <v>0.27</v>
      </c>
      <c r="P492" s="111">
        <v>0.255</v>
      </c>
      <c r="Q492" s="109">
        <v>0.245</v>
      </c>
      <c r="R492" s="109">
        <v>0.24</v>
      </c>
      <c r="S492" s="109">
        <v>0.23499999999999999</v>
      </c>
      <c r="T492" s="109">
        <v>0.23499999999999999</v>
      </c>
      <c r="U492" s="111">
        <v>0.23499999999999999</v>
      </c>
      <c r="V492" s="109"/>
      <c r="W492" s="109"/>
      <c r="X492" s="109"/>
    </row>
    <row r="493" spans="9:24" x14ac:dyDescent="0.3">
      <c r="I493" s="7">
        <v>45037</v>
      </c>
      <c r="J493" s="109">
        <v>0.25</v>
      </c>
      <c r="K493" s="109">
        <v>0.245</v>
      </c>
      <c r="L493" s="111">
        <v>0.22500000000000001</v>
      </c>
      <c r="M493" s="109">
        <v>0.28749999999999998</v>
      </c>
      <c r="N493" s="109">
        <v>0.28000000000000003</v>
      </c>
      <c r="O493" s="109">
        <v>0.27</v>
      </c>
      <c r="P493" s="111">
        <v>0.255</v>
      </c>
      <c r="Q493" s="109">
        <v>0.245</v>
      </c>
      <c r="R493" s="109">
        <v>0.24</v>
      </c>
      <c r="S493" s="109">
        <v>0.23499999999999999</v>
      </c>
      <c r="T493" s="109">
        <v>0.23499999999999999</v>
      </c>
      <c r="U493" s="111">
        <v>0.23499999999999999</v>
      </c>
      <c r="V493" s="109"/>
      <c r="W493" s="109"/>
      <c r="X493" s="109"/>
    </row>
    <row r="494" spans="9:24" x14ac:dyDescent="0.3">
      <c r="I494" s="7">
        <v>45036</v>
      </c>
      <c r="J494" s="109">
        <v>0.25</v>
      </c>
      <c r="K494" s="109">
        <v>0.245</v>
      </c>
      <c r="L494" s="111">
        <v>0.22500000000000001</v>
      </c>
      <c r="M494" s="109">
        <v>0.28249999999999997</v>
      </c>
      <c r="N494" s="109">
        <v>0.27750000000000002</v>
      </c>
      <c r="O494" s="109">
        <v>0.26750000000000002</v>
      </c>
      <c r="P494" s="111">
        <v>0.25</v>
      </c>
      <c r="Q494" s="109">
        <v>0.23749999999999999</v>
      </c>
      <c r="R494" s="109">
        <v>0.23749999999999999</v>
      </c>
      <c r="S494" s="109">
        <v>0.23499999999999999</v>
      </c>
      <c r="T494" s="109">
        <v>0.23</v>
      </c>
      <c r="U494" s="111">
        <v>0.23</v>
      </c>
      <c r="V494" s="109"/>
      <c r="W494" s="109"/>
      <c r="X494" s="109"/>
    </row>
    <row r="495" spans="9:24" x14ac:dyDescent="0.3">
      <c r="I495" s="7">
        <v>45035</v>
      </c>
      <c r="J495" s="109">
        <v>0.25</v>
      </c>
      <c r="K495" s="109">
        <v>0.245</v>
      </c>
      <c r="L495" s="111">
        <v>0.22500000000000001</v>
      </c>
      <c r="M495" s="109">
        <v>0.27500000000000002</v>
      </c>
      <c r="N495" s="109">
        <v>0.27</v>
      </c>
      <c r="O495" s="109">
        <v>0.25879999999999997</v>
      </c>
      <c r="P495" s="111">
        <v>0.245</v>
      </c>
      <c r="Q495" s="109">
        <v>0.23250000000000001</v>
      </c>
      <c r="R495" s="109">
        <v>0.23</v>
      </c>
      <c r="S495" s="109">
        <v>0.22500000000000001</v>
      </c>
      <c r="T495" s="109">
        <v>0.22</v>
      </c>
      <c r="U495" s="111">
        <v>0.22</v>
      </c>
      <c r="V495" s="109"/>
      <c r="W495" s="109"/>
      <c r="X495" s="109"/>
    </row>
    <row r="496" spans="9:24" x14ac:dyDescent="0.3">
      <c r="I496" s="7">
        <v>45034</v>
      </c>
      <c r="J496" s="109">
        <v>0.25</v>
      </c>
      <c r="K496" s="109">
        <v>0.245</v>
      </c>
      <c r="L496" s="111">
        <v>0.22500000000000001</v>
      </c>
      <c r="M496" s="109">
        <v>0.27500000000000002</v>
      </c>
      <c r="N496" s="109">
        <v>0.27</v>
      </c>
      <c r="O496" s="109">
        <v>0.25879999999999997</v>
      </c>
      <c r="P496" s="111">
        <v>0.245</v>
      </c>
      <c r="Q496" s="109">
        <v>0.23250000000000001</v>
      </c>
      <c r="R496" s="109">
        <v>0.23</v>
      </c>
      <c r="S496" s="109">
        <v>0.22500000000000001</v>
      </c>
      <c r="T496" s="109">
        <v>0.22</v>
      </c>
      <c r="U496" s="111">
        <v>0.22</v>
      </c>
      <c r="V496" s="109"/>
      <c r="W496" s="109"/>
      <c r="X496" s="109"/>
    </row>
    <row r="497" spans="9:24" x14ac:dyDescent="0.3">
      <c r="I497" s="7">
        <v>45033</v>
      </c>
      <c r="J497" s="109">
        <v>0.25</v>
      </c>
      <c r="K497" s="109">
        <v>0.245</v>
      </c>
      <c r="L497" s="111">
        <v>0.23</v>
      </c>
      <c r="M497" s="109">
        <v>0.27500000000000002</v>
      </c>
      <c r="N497" s="109">
        <v>0.26500000000000001</v>
      </c>
      <c r="O497" s="109">
        <v>0.25879999999999997</v>
      </c>
      <c r="P497" s="111">
        <v>0.245</v>
      </c>
      <c r="Q497" s="109">
        <v>0.23250000000000001</v>
      </c>
      <c r="R497" s="109">
        <v>0.23</v>
      </c>
      <c r="S497" s="109">
        <v>0.22500000000000001</v>
      </c>
      <c r="T497" s="109">
        <v>0.22</v>
      </c>
      <c r="U497" s="111">
        <v>0.22</v>
      </c>
      <c r="V497" s="109"/>
      <c r="W497" s="109"/>
      <c r="X497" s="109"/>
    </row>
    <row r="498" spans="9:24" x14ac:dyDescent="0.3">
      <c r="I498" s="7">
        <v>45028</v>
      </c>
      <c r="J498" s="109">
        <v>0.25</v>
      </c>
      <c r="K498" s="109">
        <v>0.245</v>
      </c>
      <c r="L498" s="111">
        <v>0.23</v>
      </c>
      <c r="M498" s="109">
        <v>0.27500000000000002</v>
      </c>
      <c r="N498" s="109">
        <v>0.26500000000000001</v>
      </c>
      <c r="O498" s="109">
        <v>0.25879999999999997</v>
      </c>
      <c r="P498" s="111">
        <v>0.245</v>
      </c>
      <c r="Q498" s="109">
        <v>0.23250000000000001</v>
      </c>
      <c r="R498" s="109">
        <v>0.23</v>
      </c>
      <c r="S498" s="109">
        <v>0.22500000000000001</v>
      </c>
      <c r="T498" s="109">
        <v>0.22</v>
      </c>
      <c r="U498" s="111">
        <v>0.22</v>
      </c>
      <c r="V498" s="109"/>
      <c r="W498" s="109"/>
      <c r="X498" s="109"/>
    </row>
    <row r="499" spans="9:24" x14ac:dyDescent="0.3">
      <c r="I499" s="7">
        <v>45027</v>
      </c>
      <c r="J499" s="109">
        <v>0.25</v>
      </c>
      <c r="K499" s="109">
        <v>0.245</v>
      </c>
      <c r="L499" s="111">
        <v>0.23</v>
      </c>
      <c r="M499" s="109">
        <v>0.27500000000000002</v>
      </c>
      <c r="N499" s="109">
        <v>0.26500000000000001</v>
      </c>
      <c r="O499" s="109">
        <v>0.25879999999999997</v>
      </c>
      <c r="P499" s="111">
        <v>0.245</v>
      </c>
      <c r="Q499" s="109">
        <v>0.23250000000000001</v>
      </c>
      <c r="R499" s="109">
        <v>0.23</v>
      </c>
      <c r="S499" s="109">
        <v>0.22500000000000001</v>
      </c>
      <c r="T499" s="109">
        <v>0.22</v>
      </c>
      <c r="U499" s="111">
        <v>0.22</v>
      </c>
      <c r="V499" s="109"/>
      <c r="W499" s="109"/>
      <c r="X499" s="109"/>
    </row>
    <row r="500" spans="9:24" x14ac:dyDescent="0.3">
      <c r="I500" s="7">
        <v>45026</v>
      </c>
      <c r="J500" s="109">
        <v>0.245</v>
      </c>
      <c r="K500" s="109">
        <v>0.23499999999999999</v>
      </c>
      <c r="L500" s="111">
        <v>0.22</v>
      </c>
      <c r="M500" s="109">
        <v>0.27250000000000002</v>
      </c>
      <c r="N500" s="109">
        <v>0.26379999999999998</v>
      </c>
      <c r="O500" s="109">
        <v>0.25879999999999997</v>
      </c>
      <c r="P500" s="111">
        <v>0.25</v>
      </c>
      <c r="Q500" s="109">
        <v>0.23250000000000001</v>
      </c>
      <c r="R500" s="109">
        <v>0.23250000000000001</v>
      </c>
      <c r="S500" s="109">
        <v>0.22500000000000001</v>
      </c>
      <c r="T500" s="109">
        <v>0.22</v>
      </c>
      <c r="U500" s="111">
        <v>0.22</v>
      </c>
      <c r="V500" s="109"/>
      <c r="W500" s="109"/>
      <c r="X500" s="109"/>
    </row>
    <row r="501" spans="9:24" x14ac:dyDescent="0.3">
      <c r="I501" s="7">
        <v>45022</v>
      </c>
      <c r="J501" s="109">
        <v>0.245</v>
      </c>
      <c r="K501" s="109">
        <v>0.23499999999999999</v>
      </c>
      <c r="L501" s="111">
        <v>0.22</v>
      </c>
      <c r="M501" s="109">
        <v>0.26379999999999998</v>
      </c>
      <c r="N501" s="109">
        <v>0.25629999999999997</v>
      </c>
      <c r="O501" s="109">
        <v>0.25380000000000003</v>
      </c>
      <c r="P501" s="111">
        <v>0.245</v>
      </c>
      <c r="Q501" s="109">
        <v>0.22750000000000001</v>
      </c>
      <c r="R501" s="109">
        <v>0.22750000000000001</v>
      </c>
      <c r="S501" s="109">
        <v>0.22</v>
      </c>
      <c r="T501" s="109">
        <v>0.215</v>
      </c>
      <c r="U501" s="111">
        <v>0.215</v>
      </c>
      <c r="V501" s="109"/>
      <c r="W501" s="109"/>
      <c r="X501" s="109"/>
    </row>
    <row r="502" spans="9:24" x14ac:dyDescent="0.3">
      <c r="I502" s="7">
        <v>45020</v>
      </c>
      <c r="J502" s="109">
        <v>0.245</v>
      </c>
      <c r="K502" s="109">
        <v>0.23499999999999999</v>
      </c>
      <c r="L502" s="111">
        <v>0.22</v>
      </c>
      <c r="M502" s="109">
        <v>0.26379999999999998</v>
      </c>
      <c r="N502" s="109">
        <v>0.25629999999999997</v>
      </c>
      <c r="O502" s="109">
        <v>0.25380000000000003</v>
      </c>
      <c r="P502" s="111">
        <v>0.245</v>
      </c>
      <c r="Q502" s="109">
        <v>0.22750000000000001</v>
      </c>
      <c r="R502" s="109">
        <v>0.22750000000000001</v>
      </c>
      <c r="S502" s="109">
        <v>0.22</v>
      </c>
      <c r="T502" s="109">
        <v>0.215</v>
      </c>
      <c r="U502" s="111">
        <v>0.215</v>
      </c>
      <c r="V502" s="109"/>
      <c r="W502" s="109"/>
      <c r="X502" s="109"/>
    </row>
    <row r="503" spans="9:24" x14ac:dyDescent="0.3">
      <c r="I503" s="7">
        <v>45019</v>
      </c>
      <c r="J503" s="109">
        <v>0.245</v>
      </c>
      <c r="K503" s="109">
        <v>0.23499999999999999</v>
      </c>
      <c r="L503" s="111">
        <v>0.22500000000000001</v>
      </c>
      <c r="M503" s="109">
        <v>0.2863</v>
      </c>
      <c r="N503" s="109">
        <v>0.26879999999999998</v>
      </c>
      <c r="O503" s="109">
        <v>0.26629999999999998</v>
      </c>
      <c r="P503" s="111">
        <v>0.245</v>
      </c>
      <c r="Q503" s="109">
        <v>0.23749999999999999</v>
      </c>
      <c r="R503" s="109">
        <v>0.23250000000000001</v>
      </c>
      <c r="S503" s="109">
        <v>0.22750000000000001</v>
      </c>
      <c r="T503" s="109">
        <v>0.2225</v>
      </c>
      <c r="U503" s="111">
        <v>0.2225</v>
      </c>
      <c r="V503" s="109"/>
      <c r="W503" s="109"/>
      <c r="X503" s="109"/>
    </row>
    <row r="504" spans="9:24" x14ac:dyDescent="0.3">
      <c r="I504" s="7">
        <v>45016</v>
      </c>
      <c r="J504" s="145">
        <v>0.245</v>
      </c>
      <c r="K504" s="145">
        <v>0.23499999999999999</v>
      </c>
      <c r="L504" s="145">
        <v>0.22500000000000001</v>
      </c>
      <c r="M504" s="145">
        <v>0.30130000000000001</v>
      </c>
      <c r="N504" s="145">
        <v>0.27629999999999999</v>
      </c>
      <c r="O504" s="145">
        <v>0.27550000000000002</v>
      </c>
      <c r="P504" s="145">
        <v>0.2525</v>
      </c>
      <c r="Q504" s="145">
        <v>0.25</v>
      </c>
      <c r="R504" s="145">
        <v>0.23499999999999999</v>
      </c>
      <c r="S504" s="145">
        <v>0.23</v>
      </c>
      <c r="T504" s="145">
        <v>0.22750000000000001</v>
      </c>
      <c r="U504" s="145">
        <v>0.22750000000000001</v>
      </c>
      <c r="V504" s="109"/>
      <c r="W504" s="109"/>
      <c r="X504" s="109"/>
    </row>
    <row r="505" spans="9:24" x14ac:dyDescent="0.3">
      <c r="I505" s="7">
        <v>45015</v>
      </c>
      <c r="J505" s="109">
        <v>0.26</v>
      </c>
      <c r="K505" s="109">
        <v>0.25750000000000001</v>
      </c>
      <c r="L505" s="111">
        <v>0.245</v>
      </c>
      <c r="M505" s="109">
        <v>0.3075</v>
      </c>
      <c r="N505" s="109">
        <v>0.28999999999999998</v>
      </c>
      <c r="O505" s="109">
        <v>0.2853</v>
      </c>
      <c r="P505" s="111">
        <v>0.26500000000000001</v>
      </c>
      <c r="Q505" s="109">
        <v>0.25</v>
      </c>
      <c r="R505" s="109">
        <v>0.245</v>
      </c>
      <c r="S505" s="109">
        <v>0.24</v>
      </c>
      <c r="T505" s="109">
        <v>0.23499999999999999</v>
      </c>
      <c r="U505" s="111">
        <v>0.22</v>
      </c>
      <c r="V505" s="109"/>
      <c r="W505" s="109"/>
      <c r="X505" s="109"/>
    </row>
    <row r="506" spans="9:24" x14ac:dyDescent="0.3">
      <c r="I506" s="7">
        <v>45014</v>
      </c>
      <c r="J506" s="109">
        <v>0.26</v>
      </c>
      <c r="K506" s="109">
        <v>0.25750000000000001</v>
      </c>
      <c r="L506" s="111">
        <v>0.245</v>
      </c>
      <c r="M506" s="109">
        <v>0.3075</v>
      </c>
      <c r="N506" s="109">
        <v>0.28999999999999998</v>
      </c>
      <c r="O506" s="109">
        <v>0.2853</v>
      </c>
      <c r="P506" s="111">
        <v>0.26500000000000001</v>
      </c>
      <c r="Q506" s="109">
        <v>0.25</v>
      </c>
      <c r="R506" s="109">
        <v>0.245</v>
      </c>
      <c r="S506" s="109">
        <v>0.24</v>
      </c>
      <c r="T506" s="109">
        <v>0.23499999999999999</v>
      </c>
      <c r="U506" s="111">
        <v>0.22</v>
      </c>
      <c r="V506" s="109"/>
      <c r="W506" s="109"/>
      <c r="X506" s="109"/>
    </row>
    <row r="507" spans="9:24" x14ac:dyDescent="0.3">
      <c r="I507" s="7">
        <v>45013</v>
      </c>
      <c r="J507" s="109">
        <v>0.26629999999999998</v>
      </c>
      <c r="K507" s="109">
        <v>0.26250000000000001</v>
      </c>
      <c r="L507" s="111">
        <v>0.255</v>
      </c>
      <c r="M507" s="109">
        <v>0.3075</v>
      </c>
      <c r="N507" s="109">
        <v>0.28999999999999998</v>
      </c>
      <c r="O507" s="109">
        <v>0.2863</v>
      </c>
      <c r="P507" s="111">
        <v>0.26500000000000001</v>
      </c>
      <c r="Q507" s="109">
        <v>0.25</v>
      </c>
      <c r="R507" s="109">
        <v>0.245</v>
      </c>
      <c r="S507" s="109">
        <v>0.24</v>
      </c>
      <c r="T507" s="109">
        <v>0.23499999999999999</v>
      </c>
      <c r="U507" s="111">
        <v>0.22</v>
      </c>
      <c r="V507" s="109"/>
      <c r="W507" s="109"/>
      <c r="X507" s="109"/>
    </row>
    <row r="508" spans="9:24" x14ac:dyDescent="0.3">
      <c r="I508" s="7">
        <v>45012</v>
      </c>
      <c r="J508" s="109">
        <v>0.26629999999999998</v>
      </c>
      <c r="K508" s="109">
        <v>0.26250000000000001</v>
      </c>
      <c r="L508" s="111">
        <v>0.245</v>
      </c>
      <c r="M508" s="109">
        <v>0.3075</v>
      </c>
      <c r="N508" s="109">
        <v>0.28999999999999998</v>
      </c>
      <c r="O508" s="109">
        <v>0.2838</v>
      </c>
      <c r="P508" s="111">
        <v>0.26500000000000001</v>
      </c>
      <c r="Q508" s="109">
        <v>0.25</v>
      </c>
      <c r="R508" s="109">
        <v>0.245</v>
      </c>
      <c r="S508" s="109">
        <v>0.24</v>
      </c>
      <c r="T508" s="109">
        <v>0.23499999999999999</v>
      </c>
      <c r="U508" s="111">
        <v>0.22</v>
      </c>
      <c r="V508" s="109"/>
      <c r="W508" s="109"/>
      <c r="X508" s="109"/>
    </row>
    <row r="509" spans="9:24" x14ac:dyDescent="0.3">
      <c r="I509" s="7">
        <v>45009</v>
      </c>
      <c r="J509" s="109">
        <v>0.26129999999999998</v>
      </c>
      <c r="K509" s="109">
        <v>0.25750000000000001</v>
      </c>
      <c r="L509" s="111">
        <v>0.24</v>
      </c>
      <c r="M509" s="109">
        <v>0.30249999999999999</v>
      </c>
      <c r="N509" s="109">
        <v>0.28499999999999998</v>
      </c>
      <c r="O509" s="109">
        <v>0.27879999999999999</v>
      </c>
      <c r="P509" s="111">
        <v>0.26</v>
      </c>
      <c r="Q509" s="109">
        <v>0.245</v>
      </c>
      <c r="R509" s="109">
        <v>0.24</v>
      </c>
      <c r="S509" s="109">
        <v>0.23499999999999999</v>
      </c>
      <c r="T509" s="109">
        <v>0.23</v>
      </c>
      <c r="U509" s="111">
        <v>0.215</v>
      </c>
      <c r="V509" s="109"/>
      <c r="W509" s="109"/>
      <c r="X509" s="109"/>
    </row>
    <row r="510" spans="9:24" x14ac:dyDescent="0.3">
      <c r="I510" s="7">
        <v>45008</v>
      </c>
      <c r="J510" s="109">
        <v>0.26129999999999998</v>
      </c>
      <c r="K510" s="109">
        <v>0.25750000000000001</v>
      </c>
      <c r="L510" s="111">
        <v>0.24</v>
      </c>
      <c r="M510" s="109">
        <v>0.30249999999999999</v>
      </c>
      <c r="N510" s="109">
        <v>0.28499999999999998</v>
      </c>
      <c r="O510" s="109">
        <v>0.27879999999999999</v>
      </c>
      <c r="P510" s="111">
        <v>0.26</v>
      </c>
      <c r="Q510" s="109">
        <v>0.245</v>
      </c>
      <c r="R510" s="109">
        <v>0.24</v>
      </c>
      <c r="S510" s="109">
        <v>0.23499999999999999</v>
      </c>
      <c r="T510" s="109">
        <v>0.23</v>
      </c>
      <c r="U510" s="111">
        <v>0.215</v>
      </c>
      <c r="V510" s="109"/>
      <c r="W510" s="109"/>
      <c r="X510" s="109"/>
    </row>
    <row r="511" spans="9:24" x14ac:dyDescent="0.3">
      <c r="I511" s="7">
        <v>45007</v>
      </c>
      <c r="J511" s="109">
        <v>0.26129999999999998</v>
      </c>
      <c r="K511" s="109">
        <v>0.25750000000000001</v>
      </c>
      <c r="L511" s="111">
        <v>0.24</v>
      </c>
      <c r="M511" s="109">
        <v>0.30249999999999999</v>
      </c>
      <c r="N511" s="109">
        <v>0.28499999999999998</v>
      </c>
      <c r="O511" s="109">
        <v>0.27879999999999999</v>
      </c>
      <c r="P511" s="111">
        <v>0.26</v>
      </c>
      <c r="Q511" s="109">
        <v>0.245</v>
      </c>
      <c r="R511" s="109">
        <v>0.24</v>
      </c>
      <c r="S511" s="109">
        <v>0.23499999999999999</v>
      </c>
      <c r="T511" s="109">
        <v>0.23</v>
      </c>
      <c r="U511" s="111">
        <v>0.215</v>
      </c>
      <c r="V511" s="109"/>
      <c r="W511" s="109"/>
      <c r="X511" s="109"/>
    </row>
    <row r="512" spans="9:24" x14ac:dyDescent="0.3">
      <c r="I512" s="7">
        <v>45006</v>
      </c>
      <c r="J512" s="109">
        <v>0.27250000000000002</v>
      </c>
      <c r="K512" s="109">
        <v>0.26</v>
      </c>
      <c r="L512" s="111">
        <v>0.24</v>
      </c>
      <c r="M512" s="109">
        <v>0.30499999999999999</v>
      </c>
      <c r="N512" s="109">
        <v>0.28499999999999998</v>
      </c>
      <c r="O512" s="109">
        <v>0.27879999999999999</v>
      </c>
      <c r="P512" s="111">
        <v>0.26</v>
      </c>
      <c r="Q512" s="109">
        <v>0.245</v>
      </c>
      <c r="R512" s="109">
        <v>0.24</v>
      </c>
      <c r="S512" s="109">
        <v>0.23499999999999999</v>
      </c>
      <c r="T512" s="109">
        <v>0.23</v>
      </c>
      <c r="U512" s="111">
        <v>0.215</v>
      </c>
      <c r="V512" s="109"/>
      <c r="W512" s="109"/>
      <c r="X512" s="109"/>
    </row>
    <row r="513" spans="9:24" x14ac:dyDescent="0.3">
      <c r="I513" s="7">
        <v>45005</v>
      </c>
      <c r="J513" s="109">
        <v>0.27379999999999999</v>
      </c>
      <c r="K513" s="109">
        <v>0.27129999999999999</v>
      </c>
      <c r="L513" s="111">
        <v>0.255</v>
      </c>
      <c r="M513" s="109">
        <v>0.3125</v>
      </c>
      <c r="N513" s="109">
        <v>0.28499999999999998</v>
      </c>
      <c r="O513" s="109">
        <v>0.2833</v>
      </c>
      <c r="P513" s="111">
        <v>0.26</v>
      </c>
      <c r="Q513" s="109">
        <v>0.245</v>
      </c>
      <c r="R513" s="109">
        <v>0.24</v>
      </c>
      <c r="S513" s="109">
        <v>0.23499999999999999</v>
      </c>
      <c r="T513" s="109">
        <v>0.23</v>
      </c>
      <c r="U513" s="111">
        <v>0.215</v>
      </c>
      <c r="V513" s="109"/>
      <c r="W513" s="109"/>
      <c r="X513" s="109"/>
    </row>
    <row r="514" spans="9:24" x14ac:dyDescent="0.3">
      <c r="I514" s="7">
        <v>45002</v>
      </c>
      <c r="J514" s="109">
        <v>0.27379999999999999</v>
      </c>
      <c r="K514" s="109">
        <v>0.27129999999999999</v>
      </c>
      <c r="L514" s="111">
        <v>0.255</v>
      </c>
      <c r="M514" s="109">
        <v>0.3125</v>
      </c>
      <c r="N514" s="109">
        <v>0.28499999999999998</v>
      </c>
      <c r="O514" s="109">
        <v>0.2833</v>
      </c>
      <c r="P514" s="111">
        <v>0.26</v>
      </c>
      <c r="Q514" s="109">
        <v>0.245</v>
      </c>
      <c r="R514" s="109">
        <v>0.24</v>
      </c>
      <c r="S514" s="109">
        <v>0.23499999999999999</v>
      </c>
      <c r="T514" s="109">
        <v>0.23</v>
      </c>
      <c r="U514" s="111">
        <v>0.215</v>
      </c>
      <c r="V514" s="109"/>
      <c r="W514" s="109"/>
      <c r="X514" s="109"/>
    </row>
    <row r="515" spans="9:24" x14ac:dyDescent="0.3">
      <c r="I515" s="7">
        <v>45001</v>
      </c>
      <c r="J515" s="109">
        <v>0.27750000000000002</v>
      </c>
      <c r="K515" s="109">
        <v>0.27250000000000002</v>
      </c>
      <c r="L515" s="111">
        <v>0.26250000000000001</v>
      </c>
      <c r="M515" s="109">
        <v>0.3125</v>
      </c>
      <c r="N515" s="109">
        <v>0.28499999999999998</v>
      </c>
      <c r="O515" s="109">
        <v>0.28129999999999999</v>
      </c>
      <c r="P515" s="111">
        <v>0.25750000000000001</v>
      </c>
      <c r="Q515" s="109">
        <v>0.245</v>
      </c>
      <c r="R515" s="109">
        <v>0.24</v>
      </c>
      <c r="S515" s="109">
        <v>0.23499999999999999</v>
      </c>
      <c r="T515" s="109">
        <v>0.22500000000000001</v>
      </c>
      <c r="U515" s="111">
        <v>0.215</v>
      </c>
      <c r="V515" s="109"/>
      <c r="W515" s="109"/>
      <c r="X515" s="109"/>
    </row>
    <row r="516" spans="9:24" x14ac:dyDescent="0.3">
      <c r="I516" s="7">
        <v>45000</v>
      </c>
      <c r="J516" s="109">
        <v>0.27750000000000002</v>
      </c>
      <c r="K516" s="109">
        <v>0.27250000000000002</v>
      </c>
      <c r="L516" s="111">
        <v>0.26250000000000001</v>
      </c>
      <c r="M516" s="109">
        <v>0.3125</v>
      </c>
      <c r="N516" s="109">
        <v>0.28499999999999998</v>
      </c>
      <c r="O516" s="109">
        <v>0.28129999999999999</v>
      </c>
      <c r="P516" s="111">
        <v>0.25750000000000001</v>
      </c>
      <c r="Q516" s="109">
        <v>0.245</v>
      </c>
      <c r="R516" s="109">
        <v>0.24</v>
      </c>
      <c r="S516" s="109">
        <v>0.23499999999999999</v>
      </c>
      <c r="T516" s="109">
        <v>0.22500000000000001</v>
      </c>
      <c r="U516" s="111">
        <v>0.215</v>
      </c>
      <c r="V516" s="109"/>
      <c r="W516" s="109"/>
      <c r="X516" s="109"/>
    </row>
    <row r="517" spans="9:24" x14ac:dyDescent="0.3">
      <c r="I517" s="7">
        <v>44999</v>
      </c>
      <c r="J517" s="109">
        <v>0.28249999999999997</v>
      </c>
      <c r="K517" s="109">
        <v>0.27</v>
      </c>
      <c r="L517" s="111">
        <v>0.25750000000000001</v>
      </c>
      <c r="M517" s="109">
        <v>0.3175</v>
      </c>
      <c r="N517" s="109">
        <v>0.28749999999999998</v>
      </c>
      <c r="O517" s="109">
        <v>0.27750000000000002</v>
      </c>
      <c r="P517" s="111">
        <v>0.25750000000000001</v>
      </c>
      <c r="Q517" s="109">
        <v>0.245</v>
      </c>
      <c r="R517" s="109">
        <v>0.24</v>
      </c>
      <c r="S517" s="109">
        <v>0.23499999999999999</v>
      </c>
      <c r="T517" s="109">
        <v>0.22500000000000001</v>
      </c>
      <c r="U517" s="111">
        <v>0.215</v>
      </c>
      <c r="V517" s="109"/>
      <c r="W517" s="109"/>
      <c r="X517" s="109"/>
    </row>
    <row r="518" spans="9:24" x14ac:dyDescent="0.3">
      <c r="I518" s="7">
        <v>44998</v>
      </c>
      <c r="J518" s="109">
        <v>0.28249999999999997</v>
      </c>
      <c r="K518" s="109">
        <v>0.27</v>
      </c>
      <c r="L518" s="111">
        <v>0.25750000000000001</v>
      </c>
      <c r="M518" s="109">
        <v>0.3175</v>
      </c>
      <c r="N518" s="109">
        <v>0.28749999999999998</v>
      </c>
      <c r="O518" s="109">
        <v>0.27750000000000002</v>
      </c>
      <c r="P518" s="111">
        <v>0.25750000000000001</v>
      </c>
      <c r="Q518" s="109">
        <v>0.245</v>
      </c>
      <c r="R518" s="109">
        <v>0.24</v>
      </c>
      <c r="S518" s="109">
        <v>0.23499999999999999</v>
      </c>
      <c r="T518" s="109">
        <v>0.22500000000000001</v>
      </c>
      <c r="U518" s="111">
        <v>0.215</v>
      </c>
      <c r="V518" s="109"/>
      <c r="W518" s="109"/>
      <c r="X518" s="109"/>
    </row>
    <row r="519" spans="9:24" x14ac:dyDescent="0.3">
      <c r="I519" s="7">
        <v>44995</v>
      </c>
      <c r="J519" s="109">
        <v>0.28249999999999997</v>
      </c>
      <c r="K519" s="109">
        <v>0.27</v>
      </c>
      <c r="L519" s="111">
        <v>0.25750000000000001</v>
      </c>
      <c r="M519" s="109">
        <v>0.3175</v>
      </c>
      <c r="N519" s="109">
        <v>0.28129999999999999</v>
      </c>
      <c r="O519" s="109">
        <v>0.27750000000000002</v>
      </c>
      <c r="P519" s="111">
        <v>0.25750000000000001</v>
      </c>
      <c r="Q519" s="109">
        <v>0.245</v>
      </c>
      <c r="R519" s="109">
        <v>0.24</v>
      </c>
      <c r="S519" s="109">
        <v>0.23499999999999999</v>
      </c>
      <c r="T519" s="109">
        <v>0.22500000000000001</v>
      </c>
      <c r="U519" s="111">
        <v>0.215</v>
      </c>
      <c r="V519" s="109"/>
      <c r="W519" s="109"/>
      <c r="X519" s="109"/>
    </row>
    <row r="520" spans="9:24" x14ac:dyDescent="0.3">
      <c r="I520" s="7">
        <v>44994</v>
      </c>
      <c r="J520" s="109">
        <v>0.28499999999999998</v>
      </c>
      <c r="K520" s="109">
        <v>0.27250000000000002</v>
      </c>
      <c r="L520" s="111">
        <v>0.26250000000000001</v>
      </c>
      <c r="M520" s="109">
        <v>0.3175</v>
      </c>
      <c r="N520" s="109">
        <v>0.27879999999999999</v>
      </c>
      <c r="O520" s="109">
        <v>0.27129999999999999</v>
      </c>
      <c r="P520" s="111">
        <v>0.25750000000000001</v>
      </c>
      <c r="Q520" s="109">
        <v>0.245</v>
      </c>
      <c r="R520" s="109">
        <v>0.24</v>
      </c>
      <c r="S520" s="109">
        <v>0.23499999999999999</v>
      </c>
      <c r="T520" s="109">
        <v>0.22500000000000001</v>
      </c>
      <c r="U520" s="111">
        <v>0.215</v>
      </c>
      <c r="V520" s="109"/>
      <c r="W520" s="109"/>
      <c r="X520" s="109"/>
    </row>
    <row r="521" spans="9:24" x14ac:dyDescent="0.3">
      <c r="I521" s="7">
        <v>44993</v>
      </c>
      <c r="J521" s="109">
        <v>0.28499999999999998</v>
      </c>
      <c r="K521" s="109">
        <v>0.27250000000000002</v>
      </c>
      <c r="L521" s="111">
        <v>0.26250000000000001</v>
      </c>
      <c r="M521" s="109">
        <v>0.29749999999999999</v>
      </c>
      <c r="N521" s="109">
        <v>0.27250000000000002</v>
      </c>
      <c r="O521" s="109">
        <v>0.26250000000000001</v>
      </c>
      <c r="P521" s="111">
        <v>0.25750000000000001</v>
      </c>
      <c r="Q521" s="109">
        <v>0.2525</v>
      </c>
      <c r="R521" s="109">
        <v>0.245</v>
      </c>
      <c r="S521" s="109">
        <v>0.24</v>
      </c>
      <c r="T521" s="109">
        <v>0.23499999999999999</v>
      </c>
      <c r="U521" s="111">
        <v>0.215</v>
      </c>
      <c r="V521" s="109"/>
      <c r="W521" s="109"/>
      <c r="X521" s="109"/>
    </row>
    <row r="522" spans="9:24" x14ac:dyDescent="0.3">
      <c r="I522" s="7">
        <v>44992</v>
      </c>
      <c r="J522" s="109">
        <v>0.29249999999999998</v>
      </c>
      <c r="K522" s="109">
        <v>0.2848</v>
      </c>
      <c r="L522" s="111">
        <v>0.27379999999999999</v>
      </c>
      <c r="M522" s="109">
        <v>0.32</v>
      </c>
      <c r="N522" s="109">
        <v>0.28999999999999998</v>
      </c>
      <c r="O522" s="109">
        <v>0.28499999999999998</v>
      </c>
      <c r="P522" s="111">
        <v>0.28000000000000003</v>
      </c>
      <c r="Q522" s="109">
        <v>0.27250000000000002</v>
      </c>
      <c r="R522" s="109">
        <v>0.255</v>
      </c>
      <c r="S522" s="109">
        <v>0.255</v>
      </c>
      <c r="T522" s="109">
        <v>0.2525</v>
      </c>
      <c r="U522" s="111">
        <v>0.23749999999999999</v>
      </c>
      <c r="V522" s="109"/>
      <c r="W522" s="109"/>
      <c r="X522" s="109"/>
    </row>
    <row r="523" spans="9:24" x14ac:dyDescent="0.3">
      <c r="I523" s="7">
        <v>44988</v>
      </c>
      <c r="J523" s="109">
        <v>0.29249999999999998</v>
      </c>
      <c r="K523" s="109">
        <v>0.2848</v>
      </c>
      <c r="L523" s="111">
        <v>0.27379999999999999</v>
      </c>
      <c r="M523" s="109">
        <v>0.32</v>
      </c>
      <c r="N523" s="109">
        <v>0.28999999999999998</v>
      </c>
      <c r="O523" s="109">
        <v>0.28499999999999998</v>
      </c>
      <c r="P523" s="111">
        <v>0.28000000000000003</v>
      </c>
      <c r="Q523" s="109">
        <v>0.27250000000000002</v>
      </c>
      <c r="R523" s="109">
        <v>0.255</v>
      </c>
      <c r="S523" s="109">
        <v>0.255</v>
      </c>
      <c r="T523" s="109">
        <v>0.2525</v>
      </c>
      <c r="U523" s="111">
        <v>0.23749999999999999</v>
      </c>
      <c r="V523" s="109"/>
      <c r="W523" s="109"/>
      <c r="X523" s="109"/>
    </row>
    <row r="524" spans="9:24" x14ac:dyDescent="0.3">
      <c r="I524" s="7">
        <v>44987</v>
      </c>
      <c r="J524" s="109">
        <v>0.29249999999999998</v>
      </c>
      <c r="K524" s="109">
        <v>0.2848</v>
      </c>
      <c r="L524" s="111">
        <v>0.27379999999999999</v>
      </c>
      <c r="M524" s="109">
        <v>0.315</v>
      </c>
      <c r="N524" s="109">
        <v>0.28749999999999998</v>
      </c>
      <c r="O524" s="109">
        <v>0.28249999999999997</v>
      </c>
      <c r="P524" s="111">
        <v>0.27500000000000002</v>
      </c>
      <c r="Q524" s="109">
        <v>0.26750000000000002</v>
      </c>
      <c r="R524" s="109">
        <v>0.25750000000000001</v>
      </c>
      <c r="S524" s="109">
        <v>0.255</v>
      </c>
      <c r="T524" s="109">
        <v>0.2525</v>
      </c>
      <c r="U524" s="111">
        <v>0.23749999999999999</v>
      </c>
      <c r="V524" s="109"/>
      <c r="W524" s="109"/>
      <c r="X524" s="109"/>
    </row>
    <row r="525" spans="9:24" x14ac:dyDescent="0.3">
      <c r="I525" s="7">
        <v>44986</v>
      </c>
      <c r="J525" s="109">
        <v>0.29249999999999998</v>
      </c>
      <c r="K525" s="109">
        <v>0.2848</v>
      </c>
      <c r="L525" s="111">
        <v>0.27379999999999999</v>
      </c>
      <c r="M525" s="109">
        <v>0.32</v>
      </c>
      <c r="N525" s="109">
        <v>0.29349999999999998</v>
      </c>
      <c r="O525" s="109">
        <v>0.28849999999999998</v>
      </c>
      <c r="P525" s="111">
        <v>0.27500000000000002</v>
      </c>
      <c r="Q525" s="109">
        <v>0.26500000000000001</v>
      </c>
      <c r="R525" s="109">
        <v>0.25750000000000001</v>
      </c>
      <c r="S525" s="109">
        <v>0.255</v>
      </c>
      <c r="T525" s="109">
        <v>0.2525</v>
      </c>
      <c r="U525" s="111">
        <v>0.23749999999999999</v>
      </c>
      <c r="V525" s="109"/>
      <c r="W525" s="109"/>
      <c r="X525" s="109"/>
    </row>
    <row r="526" spans="9:24" x14ac:dyDescent="0.3">
      <c r="I526" s="7">
        <v>44985</v>
      </c>
      <c r="J526" s="109">
        <v>0.29499999999999998</v>
      </c>
      <c r="K526" s="109">
        <v>0.28499999999999998</v>
      </c>
      <c r="L526" s="111">
        <v>0.27500000000000002</v>
      </c>
      <c r="M526" s="109">
        <v>0.32250000000000001</v>
      </c>
      <c r="N526" s="109">
        <v>0.29399999999999998</v>
      </c>
      <c r="O526" s="109">
        <v>0.29149999999999998</v>
      </c>
      <c r="P526" s="111">
        <v>0.28000000000000003</v>
      </c>
      <c r="Q526" s="109">
        <v>0.26750000000000002</v>
      </c>
      <c r="R526" s="109">
        <v>0.26</v>
      </c>
      <c r="S526" s="109">
        <v>0.25750000000000001</v>
      </c>
      <c r="T526" s="109">
        <v>0.255</v>
      </c>
      <c r="U526" s="111">
        <v>0.24</v>
      </c>
      <c r="V526" s="109"/>
      <c r="W526" s="109"/>
      <c r="X526" s="109"/>
    </row>
    <row r="527" spans="9:24" x14ac:dyDescent="0.3">
      <c r="I527" s="7">
        <v>44984</v>
      </c>
      <c r="J527" s="109">
        <v>0.29499999999999998</v>
      </c>
      <c r="K527" s="109">
        <v>0.28499999999999998</v>
      </c>
      <c r="L527" s="111">
        <v>0.27500000000000002</v>
      </c>
      <c r="M527" s="109">
        <v>0.32250000000000001</v>
      </c>
      <c r="N527" s="109">
        <v>0.29399999999999998</v>
      </c>
      <c r="O527" s="109">
        <v>0.29149999999999998</v>
      </c>
      <c r="P527" s="111">
        <v>0.28000000000000003</v>
      </c>
      <c r="Q527" s="109">
        <v>0.26750000000000002</v>
      </c>
      <c r="R527" s="109">
        <v>0.26</v>
      </c>
      <c r="S527" s="109">
        <v>0.25750000000000001</v>
      </c>
      <c r="T527" s="109">
        <v>0.255</v>
      </c>
      <c r="U527" s="111">
        <v>0.24</v>
      </c>
      <c r="V527" s="109"/>
      <c r="W527" s="109"/>
      <c r="X527" s="109"/>
    </row>
    <row r="528" spans="9:24" x14ac:dyDescent="0.3">
      <c r="I528" s="7">
        <v>44981</v>
      </c>
      <c r="J528" s="109">
        <v>0.29499999999999998</v>
      </c>
      <c r="K528" s="109">
        <v>0.28499999999999998</v>
      </c>
      <c r="L528" s="111">
        <v>0.27500000000000002</v>
      </c>
      <c r="M528" s="109">
        <v>0.32250000000000001</v>
      </c>
      <c r="N528" s="109">
        <v>0.29399999999999998</v>
      </c>
      <c r="O528" s="109">
        <v>0.29149999999999998</v>
      </c>
      <c r="P528" s="111">
        <v>0.28000000000000003</v>
      </c>
      <c r="Q528" s="109">
        <v>0.26750000000000002</v>
      </c>
      <c r="R528" s="109">
        <v>0.26</v>
      </c>
      <c r="S528" s="109">
        <v>0.25750000000000001</v>
      </c>
      <c r="T528" s="109">
        <v>0.255</v>
      </c>
      <c r="U528" s="111">
        <v>0.24</v>
      </c>
      <c r="V528" s="109"/>
      <c r="W528" s="109"/>
      <c r="X528" s="109"/>
    </row>
    <row r="529" spans="9:24" x14ac:dyDescent="0.3">
      <c r="I529" s="7">
        <v>44980</v>
      </c>
      <c r="J529" s="109">
        <v>0.29499999999999998</v>
      </c>
      <c r="K529" s="109">
        <v>0.28499999999999998</v>
      </c>
      <c r="L529" s="111">
        <v>0.27500000000000002</v>
      </c>
      <c r="M529" s="109">
        <v>0.32250000000000001</v>
      </c>
      <c r="N529" s="109">
        <v>0.29399999999999998</v>
      </c>
      <c r="O529" s="109">
        <v>0.29149999999999998</v>
      </c>
      <c r="P529" s="111">
        <v>0.28000000000000003</v>
      </c>
      <c r="Q529" s="109">
        <v>0.26750000000000002</v>
      </c>
      <c r="R529" s="109">
        <v>0.26</v>
      </c>
      <c r="S529" s="109">
        <v>0.25750000000000001</v>
      </c>
      <c r="T529" s="109">
        <v>0.255</v>
      </c>
      <c r="U529" s="111">
        <v>0.24</v>
      </c>
      <c r="V529" s="109"/>
      <c r="W529" s="109"/>
      <c r="X529" s="109"/>
    </row>
    <row r="530" spans="9:24" x14ac:dyDescent="0.3">
      <c r="I530" s="7">
        <v>44979</v>
      </c>
      <c r="J530" s="109">
        <v>0.29499999999999998</v>
      </c>
      <c r="K530" s="109">
        <v>0.28499999999999998</v>
      </c>
      <c r="L530" s="111">
        <v>0.27500000000000002</v>
      </c>
      <c r="M530" s="109">
        <v>0.32129999999999997</v>
      </c>
      <c r="N530" s="109">
        <v>0.29299999999999998</v>
      </c>
      <c r="O530" s="109">
        <v>0.28849999999999998</v>
      </c>
      <c r="P530" s="111">
        <v>0.27750000000000002</v>
      </c>
      <c r="Q530" s="109">
        <v>0.26750000000000002</v>
      </c>
      <c r="R530" s="109">
        <v>0.26</v>
      </c>
      <c r="S530" s="109">
        <v>0.25750000000000001</v>
      </c>
      <c r="T530" s="109">
        <v>0.255</v>
      </c>
      <c r="U530" s="111">
        <v>0.24</v>
      </c>
      <c r="V530" s="109"/>
      <c r="W530" s="109"/>
      <c r="X530" s="109"/>
    </row>
    <row r="531" spans="9:24" x14ac:dyDescent="0.3">
      <c r="I531" s="7">
        <v>44978</v>
      </c>
      <c r="J531" s="109">
        <v>0.29499999999999998</v>
      </c>
      <c r="K531" s="109">
        <v>0.28499999999999998</v>
      </c>
      <c r="L531" s="111">
        <v>0.27500000000000002</v>
      </c>
      <c r="M531" s="109">
        <v>0.32129999999999997</v>
      </c>
      <c r="N531" s="109">
        <v>0.29299999999999998</v>
      </c>
      <c r="O531" s="109">
        <v>0.28849999999999998</v>
      </c>
      <c r="P531" s="111">
        <v>0.27750000000000002</v>
      </c>
      <c r="Q531" s="109">
        <v>0.26750000000000002</v>
      </c>
      <c r="R531" s="109">
        <v>0.26</v>
      </c>
      <c r="S531" s="109">
        <v>0.25750000000000001</v>
      </c>
      <c r="T531" s="109">
        <v>0.255</v>
      </c>
      <c r="U531" s="111">
        <v>0.24</v>
      </c>
      <c r="V531" s="109"/>
      <c r="W531" s="109"/>
      <c r="X531" s="109"/>
    </row>
    <row r="532" spans="9:24" x14ac:dyDescent="0.3">
      <c r="I532" s="7">
        <v>44977</v>
      </c>
      <c r="J532" s="109">
        <v>0.29499999999999998</v>
      </c>
      <c r="K532" s="109">
        <v>0.28499999999999998</v>
      </c>
      <c r="L532" s="111">
        <v>0.27500000000000002</v>
      </c>
      <c r="M532" s="109">
        <v>0.32</v>
      </c>
      <c r="N532" s="109">
        <v>0.29149999999999998</v>
      </c>
      <c r="O532" s="109">
        <v>0.28699999999999998</v>
      </c>
      <c r="P532" s="111">
        <v>0.27750000000000002</v>
      </c>
      <c r="Q532" s="109">
        <v>0.26750000000000002</v>
      </c>
      <c r="R532" s="109">
        <v>0.26</v>
      </c>
      <c r="S532" s="109">
        <v>0.25750000000000001</v>
      </c>
      <c r="T532" s="109">
        <v>0.255</v>
      </c>
      <c r="U532" s="111">
        <v>0.24</v>
      </c>
      <c r="V532" s="109"/>
      <c r="W532" s="109"/>
      <c r="X532" s="109"/>
    </row>
    <row r="533" spans="9:24" x14ac:dyDescent="0.3">
      <c r="I533" s="7">
        <v>44974</v>
      </c>
      <c r="J533" s="109">
        <v>0.29499999999999998</v>
      </c>
      <c r="K533" s="109">
        <v>0.28749999999999998</v>
      </c>
      <c r="L533" s="111">
        <v>0.27629999999999999</v>
      </c>
      <c r="M533" s="109">
        <v>0.32500000000000001</v>
      </c>
      <c r="N533" s="109">
        <v>0.29830000000000001</v>
      </c>
      <c r="O533" s="109">
        <v>0.2913</v>
      </c>
      <c r="P533" s="111">
        <v>0.28000000000000003</v>
      </c>
      <c r="Q533" s="109">
        <v>0.27</v>
      </c>
      <c r="R533" s="109">
        <v>0.26500000000000001</v>
      </c>
      <c r="S533" s="109">
        <v>0.26500000000000001</v>
      </c>
      <c r="T533" s="109">
        <v>0.26</v>
      </c>
      <c r="U533" s="111">
        <v>0.255</v>
      </c>
      <c r="V533" s="109"/>
      <c r="W533" s="109"/>
      <c r="X533" s="109"/>
    </row>
    <row r="534" spans="9:24" x14ac:dyDescent="0.3">
      <c r="I534" s="7">
        <v>44973</v>
      </c>
      <c r="J534" s="109">
        <v>0.29499999999999998</v>
      </c>
      <c r="K534" s="109">
        <v>0.28749999999999998</v>
      </c>
      <c r="L534" s="111">
        <v>0.27629999999999999</v>
      </c>
      <c r="M534" s="109">
        <v>0.32500000000000001</v>
      </c>
      <c r="N534" s="109">
        <v>0.29849999999999999</v>
      </c>
      <c r="O534" s="109">
        <v>0.29199999999999998</v>
      </c>
      <c r="P534" s="111">
        <v>0.28000000000000003</v>
      </c>
      <c r="Q534" s="109">
        <v>0.27</v>
      </c>
      <c r="R534" s="109">
        <v>0.26500000000000001</v>
      </c>
      <c r="S534" s="109">
        <v>0.26500000000000001</v>
      </c>
      <c r="T534" s="109">
        <v>0.26</v>
      </c>
      <c r="U534" s="111">
        <v>0.255</v>
      </c>
      <c r="V534" s="109"/>
      <c r="W534" s="109"/>
      <c r="X534" s="109"/>
    </row>
    <row r="535" spans="9:24" x14ac:dyDescent="0.3">
      <c r="I535" s="7">
        <v>44972</v>
      </c>
      <c r="J535" s="109">
        <v>0.29499999999999998</v>
      </c>
      <c r="K535" s="109">
        <v>0.28749999999999998</v>
      </c>
      <c r="L535" s="111">
        <v>0.27629999999999999</v>
      </c>
      <c r="M535" s="109">
        <v>0.32500000000000001</v>
      </c>
      <c r="N535" s="109">
        <v>0.29849999999999999</v>
      </c>
      <c r="O535" s="109">
        <v>0.29199999999999998</v>
      </c>
      <c r="P535" s="111">
        <v>0.28000000000000003</v>
      </c>
      <c r="Q535" s="109">
        <v>0.27</v>
      </c>
      <c r="R535" s="109">
        <v>0.26500000000000001</v>
      </c>
      <c r="S535" s="109">
        <v>0.26500000000000001</v>
      </c>
      <c r="T535" s="109">
        <v>0.26</v>
      </c>
      <c r="U535" s="111">
        <v>0.255</v>
      </c>
      <c r="V535" s="109"/>
      <c r="W535" s="109"/>
      <c r="X535" s="109"/>
    </row>
    <row r="536" spans="9:24" x14ac:dyDescent="0.3">
      <c r="I536" s="7">
        <v>44971</v>
      </c>
      <c r="J536" s="109">
        <v>0.29749999999999999</v>
      </c>
      <c r="K536" s="109">
        <v>0.28749999999999998</v>
      </c>
      <c r="L536" s="111">
        <v>0.27629999999999999</v>
      </c>
      <c r="M536" s="109">
        <v>0.32129999999999997</v>
      </c>
      <c r="N536" s="109">
        <v>0.29399999999999998</v>
      </c>
      <c r="O536" s="109">
        <v>0.29380000000000001</v>
      </c>
      <c r="P536" s="111">
        <v>0.28129999999999999</v>
      </c>
      <c r="Q536" s="109">
        <v>0.27</v>
      </c>
      <c r="R536" s="109">
        <v>0.26500000000000001</v>
      </c>
      <c r="S536" s="109">
        <v>0.26500000000000001</v>
      </c>
      <c r="T536" s="109">
        <v>0.26379999999999998</v>
      </c>
      <c r="U536" s="111">
        <v>0.25</v>
      </c>
      <c r="V536" s="109"/>
      <c r="W536" s="109"/>
      <c r="X536" s="109"/>
    </row>
    <row r="537" spans="9:24" x14ac:dyDescent="0.3">
      <c r="I537" s="7">
        <v>44970</v>
      </c>
      <c r="J537" s="109">
        <v>0.29749999999999999</v>
      </c>
      <c r="K537" s="109">
        <v>0.28749999999999998</v>
      </c>
      <c r="L537" s="111">
        <v>0.27629999999999999</v>
      </c>
      <c r="M537" s="109">
        <v>0.32129999999999997</v>
      </c>
      <c r="N537" s="109">
        <v>0.29399999999999998</v>
      </c>
      <c r="O537" s="109">
        <v>0.29380000000000001</v>
      </c>
      <c r="P537" s="111">
        <v>0.28129999999999999</v>
      </c>
      <c r="Q537" s="109">
        <v>0.27</v>
      </c>
      <c r="R537" s="109">
        <v>0.26500000000000001</v>
      </c>
      <c r="S537" s="109">
        <v>0.26500000000000001</v>
      </c>
      <c r="T537" s="109">
        <v>0.26379999999999998</v>
      </c>
      <c r="U537" s="111">
        <v>0.25</v>
      </c>
      <c r="V537" s="109"/>
      <c r="W537" s="109"/>
      <c r="X537" s="109"/>
    </row>
    <row r="538" spans="9:24" x14ac:dyDescent="0.3">
      <c r="I538" s="7">
        <v>44967</v>
      </c>
      <c r="J538" s="109">
        <v>0.29749999999999999</v>
      </c>
      <c r="K538" s="109">
        <v>0.28749999999999998</v>
      </c>
      <c r="L538" s="111">
        <v>0.27629999999999999</v>
      </c>
      <c r="M538" s="109">
        <v>0.32129999999999997</v>
      </c>
      <c r="N538" s="109">
        <v>0.29380000000000001</v>
      </c>
      <c r="O538" s="109">
        <v>0.2913</v>
      </c>
      <c r="P538" s="111">
        <v>0.27750000000000002</v>
      </c>
      <c r="Q538" s="109">
        <v>0.27</v>
      </c>
      <c r="R538" s="109">
        <v>0.26379999999999998</v>
      </c>
      <c r="S538" s="109">
        <v>0.26250000000000001</v>
      </c>
      <c r="T538" s="109">
        <v>0.26</v>
      </c>
      <c r="U538" s="111">
        <v>0.2475</v>
      </c>
      <c r="V538" s="109"/>
      <c r="W538" s="109"/>
      <c r="X538" s="109"/>
    </row>
    <row r="539" spans="9:24" x14ac:dyDescent="0.3">
      <c r="I539" s="7">
        <v>44966</v>
      </c>
      <c r="J539" s="109">
        <v>0.29749999999999999</v>
      </c>
      <c r="K539" s="109">
        <v>0.28749999999999998</v>
      </c>
      <c r="L539" s="111">
        <v>0.27629999999999999</v>
      </c>
      <c r="M539" s="109">
        <v>0.32129999999999997</v>
      </c>
      <c r="N539" s="109">
        <v>0.29380000000000001</v>
      </c>
      <c r="O539" s="109">
        <v>0.2913</v>
      </c>
      <c r="P539" s="111">
        <v>0.27750000000000002</v>
      </c>
      <c r="Q539" s="109">
        <v>0.27</v>
      </c>
      <c r="R539" s="109">
        <v>0.26379999999999998</v>
      </c>
      <c r="S539" s="109">
        <v>0.26250000000000001</v>
      </c>
      <c r="T539" s="109">
        <v>0.26</v>
      </c>
      <c r="U539" s="111">
        <v>0.2475</v>
      </c>
      <c r="V539" s="109"/>
      <c r="W539" s="109"/>
      <c r="X539" s="109"/>
    </row>
    <row r="540" spans="9:24" x14ac:dyDescent="0.3">
      <c r="I540" s="7">
        <v>44965</v>
      </c>
      <c r="J540" s="109">
        <v>0.29749999999999999</v>
      </c>
      <c r="K540" s="109">
        <v>0.28749999999999998</v>
      </c>
      <c r="L540" s="111">
        <v>0.27629999999999999</v>
      </c>
      <c r="M540" s="109">
        <v>0.32129999999999997</v>
      </c>
      <c r="N540" s="109">
        <v>0.29249999999999998</v>
      </c>
      <c r="O540" s="109">
        <v>0.28999999999999998</v>
      </c>
      <c r="P540" s="111">
        <v>0.27750000000000002</v>
      </c>
      <c r="Q540" s="109">
        <v>0.27</v>
      </c>
      <c r="R540" s="109">
        <v>0.26379999999999998</v>
      </c>
      <c r="S540" s="109">
        <v>0.26250000000000001</v>
      </c>
      <c r="T540" s="109">
        <v>0.2475</v>
      </c>
      <c r="U540" s="111">
        <v>0.2475</v>
      </c>
      <c r="V540" s="109"/>
      <c r="W540" s="109"/>
      <c r="X540" s="109"/>
    </row>
    <row r="541" spans="9:24" x14ac:dyDescent="0.3">
      <c r="I541" s="7">
        <v>44964</v>
      </c>
      <c r="J541" s="109">
        <v>0.29749999999999999</v>
      </c>
      <c r="K541" s="109">
        <v>0.28749999999999998</v>
      </c>
      <c r="L541" s="111">
        <v>0.27629999999999999</v>
      </c>
      <c r="M541" s="109">
        <v>0.32129999999999997</v>
      </c>
      <c r="N541" s="109">
        <v>0.29249999999999998</v>
      </c>
      <c r="O541" s="109">
        <v>0.28999999999999998</v>
      </c>
      <c r="P541" s="111">
        <v>0.27750000000000002</v>
      </c>
      <c r="Q541" s="109">
        <v>0.27</v>
      </c>
      <c r="R541" s="109">
        <v>0.26379999999999998</v>
      </c>
      <c r="S541" s="109">
        <v>0.26250000000000001</v>
      </c>
      <c r="T541" s="109">
        <v>0.2475</v>
      </c>
      <c r="U541" s="111">
        <v>0.2475</v>
      </c>
      <c r="V541" s="109"/>
      <c r="W541" s="109"/>
      <c r="X541" s="109"/>
    </row>
    <row r="542" spans="9:24" x14ac:dyDescent="0.3">
      <c r="I542" s="7">
        <v>44963</v>
      </c>
      <c r="J542" s="109">
        <v>0.29749999999999999</v>
      </c>
      <c r="K542" s="109">
        <v>0.28749999999999998</v>
      </c>
      <c r="L542" s="111">
        <v>0.27629999999999999</v>
      </c>
      <c r="M542" s="109">
        <v>0.32129999999999997</v>
      </c>
      <c r="N542" s="109">
        <v>0.29249999999999998</v>
      </c>
      <c r="O542" s="109">
        <v>0.28999999999999998</v>
      </c>
      <c r="P542" s="111">
        <v>0.27750000000000002</v>
      </c>
      <c r="Q542" s="109">
        <v>0.27</v>
      </c>
      <c r="R542" s="109">
        <v>0.26379999999999998</v>
      </c>
      <c r="S542" s="109">
        <v>0.26250000000000001</v>
      </c>
      <c r="T542" s="109">
        <v>0.2475</v>
      </c>
      <c r="U542" s="111">
        <v>0.2475</v>
      </c>
      <c r="V542" s="109"/>
      <c r="W542" s="109"/>
      <c r="X542" s="110"/>
    </row>
    <row r="543" spans="9:24" x14ac:dyDescent="0.3">
      <c r="I543" s="7">
        <v>44960</v>
      </c>
      <c r="J543" s="109">
        <v>0.29749999999999999</v>
      </c>
      <c r="K543" s="109">
        <v>0.28749999999999998</v>
      </c>
      <c r="L543" s="111">
        <v>0.27629999999999999</v>
      </c>
      <c r="M543" s="109">
        <v>0.32129999999999997</v>
      </c>
      <c r="N543" s="109">
        <v>0.29249999999999998</v>
      </c>
      <c r="O543" s="109">
        <v>0.28999999999999998</v>
      </c>
      <c r="P543" s="111">
        <v>0.27750000000000002</v>
      </c>
      <c r="Q543" s="109">
        <v>0.27</v>
      </c>
      <c r="R543" s="109">
        <v>0.26379999999999998</v>
      </c>
      <c r="S543" s="109">
        <v>0.26250000000000001</v>
      </c>
      <c r="T543" s="109">
        <v>0.2475</v>
      </c>
      <c r="U543" s="111">
        <v>0.2475</v>
      </c>
      <c r="V543" s="109"/>
      <c r="W543" s="110"/>
      <c r="X543" s="109"/>
    </row>
    <row r="544" spans="9:24" x14ac:dyDescent="0.3">
      <c r="I544" s="7">
        <v>44959</v>
      </c>
      <c r="J544" s="109">
        <v>0.29749999999999999</v>
      </c>
      <c r="K544" s="109">
        <v>0.28749999999999998</v>
      </c>
      <c r="L544" s="111">
        <v>0.27629999999999999</v>
      </c>
      <c r="M544" s="109">
        <v>0.32379999999999998</v>
      </c>
      <c r="N544" s="109">
        <v>0.29499999999999998</v>
      </c>
      <c r="O544" s="109">
        <v>0.29499999999999998</v>
      </c>
      <c r="P544" s="111">
        <v>0.28000000000000003</v>
      </c>
      <c r="Q544" s="109">
        <v>0.27250000000000002</v>
      </c>
      <c r="R544" s="109">
        <v>0.27</v>
      </c>
      <c r="S544" s="109">
        <v>0.26500000000000001</v>
      </c>
      <c r="T544" s="109">
        <v>0.25</v>
      </c>
      <c r="U544" s="111">
        <v>0.25</v>
      </c>
      <c r="V544" s="109"/>
      <c r="W544" s="109"/>
      <c r="X544" s="109"/>
    </row>
    <row r="545" spans="9:24" x14ac:dyDescent="0.3">
      <c r="I545" s="7">
        <v>44958</v>
      </c>
      <c r="J545" s="109">
        <v>0.29499999999999998</v>
      </c>
      <c r="K545" s="109">
        <v>0.28999999999999998</v>
      </c>
      <c r="L545" s="111">
        <v>0.28000000000000003</v>
      </c>
      <c r="M545" s="109">
        <v>0.30249999999999999</v>
      </c>
      <c r="N545" s="109">
        <v>0.28649999999999998</v>
      </c>
      <c r="O545" s="109">
        <v>0.2838</v>
      </c>
      <c r="P545" s="111">
        <v>0.27750000000000002</v>
      </c>
      <c r="Q545" s="109">
        <v>0.27</v>
      </c>
      <c r="R545" s="109">
        <v>0.26500000000000001</v>
      </c>
      <c r="S545" s="109">
        <v>0.26</v>
      </c>
      <c r="T545" s="109">
        <v>0.25</v>
      </c>
      <c r="U545" s="111">
        <v>0.24</v>
      </c>
      <c r="V545" s="109"/>
      <c r="W545" s="109"/>
      <c r="X545" s="109"/>
    </row>
    <row r="546" spans="9:24" x14ac:dyDescent="0.3">
      <c r="I546" s="7">
        <v>44957</v>
      </c>
      <c r="J546" s="109">
        <v>0.29499999999999998</v>
      </c>
      <c r="K546" s="109">
        <v>0.28999999999999998</v>
      </c>
      <c r="L546" s="111">
        <v>0.28000000000000003</v>
      </c>
      <c r="M546" s="109">
        <v>0.30249999999999999</v>
      </c>
      <c r="N546" s="109">
        <v>0.28649999999999998</v>
      </c>
      <c r="O546" s="109">
        <v>0.2838</v>
      </c>
      <c r="P546" s="111">
        <v>0.27750000000000002</v>
      </c>
      <c r="Q546" s="109">
        <v>0.27</v>
      </c>
      <c r="R546" s="109">
        <v>0.26500000000000001</v>
      </c>
      <c r="S546" s="109">
        <v>0.26</v>
      </c>
      <c r="T546" s="109">
        <v>0.25</v>
      </c>
      <c r="U546" s="111">
        <v>0.24</v>
      </c>
      <c r="V546" s="109"/>
      <c r="W546" s="109"/>
      <c r="X546" s="109"/>
    </row>
    <row r="547" spans="9:24" x14ac:dyDescent="0.3">
      <c r="I547" s="7">
        <v>44956</v>
      </c>
      <c r="J547" s="109">
        <v>0.29499999999999998</v>
      </c>
      <c r="K547" s="109">
        <v>0.28999999999999998</v>
      </c>
      <c r="L547" s="111">
        <v>0.28000000000000003</v>
      </c>
      <c r="M547" s="109">
        <v>0.30249999999999999</v>
      </c>
      <c r="N547" s="109">
        <v>0.28649999999999998</v>
      </c>
      <c r="O547" s="109">
        <v>0.2838</v>
      </c>
      <c r="P547" s="111">
        <v>0.27750000000000002</v>
      </c>
      <c r="Q547" s="109">
        <v>0.27</v>
      </c>
      <c r="R547" s="109">
        <v>0.26500000000000001</v>
      </c>
      <c r="S547" s="109">
        <v>0.26</v>
      </c>
      <c r="T547" s="109">
        <v>0.25</v>
      </c>
      <c r="U547" s="111">
        <v>0.24</v>
      </c>
      <c r="V547" s="109"/>
      <c r="W547" s="109"/>
      <c r="X547" s="109"/>
    </row>
    <row r="548" spans="9:24" x14ac:dyDescent="0.3">
      <c r="I548" s="7">
        <v>44953</v>
      </c>
      <c r="J548" s="109">
        <v>0.29499999999999998</v>
      </c>
      <c r="K548" s="109">
        <v>0.28999999999999998</v>
      </c>
      <c r="L548" s="111">
        <v>0.28000000000000003</v>
      </c>
      <c r="M548" s="109">
        <v>0.30249999999999999</v>
      </c>
      <c r="N548" s="109">
        <v>0.28649999999999998</v>
      </c>
      <c r="O548" s="109">
        <v>0.2838</v>
      </c>
      <c r="P548" s="111">
        <v>0.27750000000000002</v>
      </c>
      <c r="Q548" s="109">
        <v>0.27</v>
      </c>
      <c r="R548" s="109">
        <v>0.26500000000000001</v>
      </c>
      <c r="S548" s="109">
        <v>0.26</v>
      </c>
      <c r="T548" s="109">
        <v>0.25</v>
      </c>
      <c r="U548" s="111">
        <v>0.24</v>
      </c>
      <c r="V548" s="109"/>
      <c r="W548" s="109"/>
      <c r="X548" s="109"/>
    </row>
    <row r="549" spans="9:24" x14ac:dyDescent="0.3">
      <c r="I549" s="7">
        <v>44952</v>
      </c>
      <c r="J549" s="109">
        <v>0.29499999999999998</v>
      </c>
      <c r="K549" s="109">
        <v>0.28999999999999998</v>
      </c>
      <c r="L549" s="111">
        <v>0.28000000000000003</v>
      </c>
      <c r="M549" s="109">
        <v>0.30249999999999999</v>
      </c>
      <c r="N549" s="109">
        <v>0.28649999999999998</v>
      </c>
      <c r="O549" s="109">
        <v>0.2838</v>
      </c>
      <c r="P549" s="111">
        <v>0.27750000000000002</v>
      </c>
      <c r="Q549" s="109">
        <v>0.27</v>
      </c>
      <c r="R549" s="109">
        <v>0.26500000000000001</v>
      </c>
      <c r="S549" s="109">
        <v>0.26</v>
      </c>
      <c r="T549" s="109">
        <v>0.25</v>
      </c>
      <c r="U549" s="111">
        <v>0.24</v>
      </c>
      <c r="V549" s="109"/>
      <c r="W549" s="109"/>
      <c r="X549" s="109"/>
    </row>
    <row r="550" spans="9:24" x14ac:dyDescent="0.3">
      <c r="I550" s="7">
        <v>44951</v>
      </c>
      <c r="J550" s="109">
        <v>0.29499999999999998</v>
      </c>
      <c r="K550" s="109">
        <v>0.28999999999999998</v>
      </c>
      <c r="L550" s="111">
        <v>0.28000000000000003</v>
      </c>
      <c r="M550" s="109">
        <v>0.30249999999999999</v>
      </c>
      <c r="N550" s="109">
        <v>0.28649999999999998</v>
      </c>
      <c r="O550" s="109">
        <v>0.2838</v>
      </c>
      <c r="P550" s="111">
        <v>0.27750000000000002</v>
      </c>
      <c r="Q550" s="109">
        <v>0.27</v>
      </c>
      <c r="R550" s="109">
        <v>0.26500000000000001</v>
      </c>
      <c r="S550" s="109">
        <v>0.26</v>
      </c>
      <c r="T550" s="109">
        <v>0.25</v>
      </c>
      <c r="U550" s="111">
        <v>0.24</v>
      </c>
      <c r="V550" s="109"/>
      <c r="W550" s="109"/>
      <c r="X550" s="109"/>
    </row>
    <row r="551" spans="9:24" x14ac:dyDescent="0.3">
      <c r="I551" s="7">
        <v>44950</v>
      </c>
      <c r="J551" s="109">
        <v>0.29499999999999998</v>
      </c>
      <c r="K551" s="109">
        <v>0.28999999999999998</v>
      </c>
      <c r="L551" s="111">
        <v>0.28000000000000003</v>
      </c>
      <c r="M551" s="109">
        <v>0.30249999999999999</v>
      </c>
      <c r="N551" s="109">
        <v>0.28649999999999998</v>
      </c>
      <c r="O551" s="109">
        <v>0.2838</v>
      </c>
      <c r="P551" s="111">
        <v>0.27750000000000002</v>
      </c>
      <c r="Q551" s="109">
        <v>0.27</v>
      </c>
      <c r="R551" s="109">
        <v>0.26500000000000001</v>
      </c>
      <c r="S551" s="109">
        <v>0.26</v>
      </c>
      <c r="T551" s="109">
        <v>0.25</v>
      </c>
      <c r="U551" s="111">
        <v>0.24</v>
      </c>
      <c r="V551" s="109"/>
      <c r="W551" s="109"/>
      <c r="X551" s="109"/>
    </row>
    <row r="552" spans="9:24" x14ac:dyDescent="0.3">
      <c r="I552" s="7">
        <v>44949</v>
      </c>
      <c r="J552" s="109">
        <v>0.29499999999999998</v>
      </c>
      <c r="K552" s="109">
        <v>0.28999999999999998</v>
      </c>
      <c r="L552" s="111">
        <v>0.28000000000000003</v>
      </c>
      <c r="M552" s="109">
        <v>0.30249999999999999</v>
      </c>
      <c r="N552" s="109">
        <v>0.28649999999999998</v>
      </c>
      <c r="O552" s="109">
        <v>0.2838</v>
      </c>
      <c r="P552" s="111">
        <v>0.27750000000000002</v>
      </c>
      <c r="Q552" s="109">
        <v>0.27</v>
      </c>
      <c r="R552" s="109">
        <v>0.26500000000000001</v>
      </c>
      <c r="S552" s="109">
        <v>0.26</v>
      </c>
      <c r="T552" s="109">
        <v>0.25</v>
      </c>
      <c r="U552" s="111">
        <v>0.24</v>
      </c>
      <c r="V552" s="109"/>
      <c r="W552" s="109"/>
      <c r="X552" s="109"/>
    </row>
    <row r="553" spans="9:24" x14ac:dyDescent="0.3">
      <c r="I553" s="7">
        <v>44946</v>
      </c>
      <c r="J553" s="109">
        <v>0.29499999999999998</v>
      </c>
      <c r="K553" s="109">
        <v>0.28999999999999998</v>
      </c>
      <c r="L553" s="111">
        <v>0.28000000000000003</v>
      </c>
      <c r="M553" s="109">
        <v>0.30249999999999999</v>
      </c>
      <c r="N553" s="109">
        <v>0.29499999999999998</v>
      </c>
      <c r="O553" s="109">
        <v>0.29199999999999998</v>
      </c>
      <c r="P553" s="111">
        <v>0.28000000000000003</v>
      </c>
      <c r="Q553" s="109">
        <v>0.27500000000000002</v>
      </c>
      <c r="R553" s="109">
        <v>0.27</v>
      </c>
      <c r="S553" s="109">
        <v>0.26500000000000001</v>
      </c>
      <c r="T553" s="109">
        <v>0.26500000000000001</v>
      </c>
      <c r="U553" s="111">
        <v>0.26</v>
      </c>
      <c r="V553" s="109"/>
      <c r="W553" s="109"/>
      <c r="X553" s="109"/>
    </row>
    <row r="554" spans="9:24" x14ac:dyDescent="0.3">
      <c r="I554" s="7">
        <v>44945</v>
      </c>
      <c r="J554" s="109">
        <v>0.29499999999999998</v>
      </c>
      <c r="K554" s="109">
        <v>0.28999999999999998</v>
      </c>
      <c r="L554" s="111">
        <v>0.28000000000000003</v>
      </c>
      <c r="M554" s="109">
        <v>0.30249999999999999</v>
      </c>
      <c r="N554" s="109">
        <v>0.29499999999999998</v>
      </c>
      <c r="O554" s="109">
        <v>0.29199999999999998</v>
      </c>
      <c r="P554" s="111">
        <v>0.28000000000000003</v>
      </c>
      <c r="Q554" s="109">
        <v>0.27500000000000002</v>
      </c>
      <c r="R554" s="109">
        <v>0.27</v>
      </c>
      <c r="S554" s="109">
        <v>0.26500000000000001</v>
      </c>
      <c r="T554" s="109">
        <v>0.26500000000000001</v>
      </c>
      <c r="U554" s="111">
        <v>0.26</v>
      </c>
      <c r="V554" s="109"/>
      <c r="W554" s="109"/>
      <c r="X554" s="109"/>
    </row>
    <row r="555" spans="9:24" x14ac:dyDescent="0.3">
      <c r="I555" s="7">
        <v>44944</v>
      </c>
      <c r="J555" s="109"/>
      <c r="K555" s="109">
        <v>0.28999999999999998</v>
      </c>
      <c r="L555" s="111">
        <v>0.28000000000000003</v>
      </c>
      <c r="M555" s="109">
        <v>0.30499999999999999</v>
      </c>
      <c r="N555" s="109">
        <v>0.3</v>
      </c>
      <c r="O555" s="109">
        <v>0.29249999999999998</v>
      </c>
      <c r="P555" s="111">
        <v>0.28000000000000003</v>
      </c>
      <c r="Q555" s="109">
        <v>0.27500000000000002</v>
      </c>
      <c r="R555" s="109">
        <v>0.27</v>
      </c>
      <c r="S555" s="109">
        <v>0.26500000000000001</v>
      </c>
      <c r="T555" s="109">
        <v>0.26500000000000001</v>
      </c>
      <c r="U555" s="111">
        <v>0.26</v>
      </c>
      <c r="V555" s="109"/>
      <c r="W555" s="109"/>
      <c r="X555" s="109"/>
    </row>
    <row r="556" spans="9:24" x14ac:dyDescent="0.3">
      <c r="I556" s="7">
        <v>44943</v>
      </c>
      <c r="J556" s="109">
        <v>0.3</v>
      </c>
      <c r="K556" s="109">
        <v>0.30499999999999999</v>
      </c>
      <c r="L556" s="111">
        <v>0.28999999999999998</v>
      </c>
      <c r="M556" s="109">
        <v>0.31</v>
      </c>
      <c r="N556" s="109">
        <v>0.31</v>
      </c>
      <c r="O556" s="109">
        <v>0.29749999999999999</v>
      </c>
      <c r="P556" s="111">
        <v>0.28000000000000003</v>
      </c>
      <c r="Q556" s="109">
        <v>0.27500000000000002</v>
      </c>
      <c r="R556" s="109">
        <v>0.27</v>
      </c>
      <c r="S556" s="109">
        <v>0.26500000000000001</v>
      </c>
      <c r="T556" s="109">
        <v>0.26500000000000001</v>
      </c>
      <c r="U556" s="111">
        <v>0.26</v>
      </c>
      <c r="V556" s="109"/>
      <c r="W556" s="109"/>
      <c r="X556" s="109"/>
    </row>
    <row r="557" spans="9:24" x14ac:dyDescent="0.3">
      <c r="I557" s="7">
        <v>44939</v>
      </c>
      <c r="J557" s="109">
        <v>0.3</v>
      </c>
      <c r="K557" s="109">
        <v>0.30499999999999999</v>
      </c>
      <c r="L557" s="111">
        <v>0.28999999999999998</v>
      </c>
      <c r="M557" s="109">
        <v>0.31</v>
      </c>
      <c r="N557" s="109">
        <v>0.31</v>
      </c>
      <c r="O557" s="109">
        <v>0.29749999999999999</v>
      </c>
      <c r="P557" s="111">
        <v>0.28000000000000003</v>
      </c>
      <c r="Q557" s="109">
        <v>0.27500000000000002</v>
      </c>
      <c r="R557" s="109">
        <v>0.27</v>
      </c>
      <c r="S557" s="109">
        <v>0.26500000000000001</v>
      </c>
      <c r="T557" s="109">
        <v>0.26500000000000001</v>
      </c>
      <c r="U557" s="111">
        <v>0.26</v>
      </c>
      <c r="V557" s="109"/>
      <c r="W557" s="109"/>
      <c r="X557" s="109"/>
    </row>
    <row r="558" spans="9:24" x14ac:dyDescent="0.3">
      <c r="I558" s="7">
        <v>44938</v>
      </c>
      <c r="J558" s="109">
        <v>0.3</v>
      </c>
      <c r="K558" s="109">
        <v>0.30499999999999999</v>
      </c>
      <c r="L558" s="111">
        <v>0.29249999999999998</v>
      </c>
      <c r="M558" s="109">
        <v>0.30499999999999999</v>
      </c>
      <c r="N558" s="109">
        <v>0.3</v>
      </c>
      <c r="O558" s="109">
        <v>0.28499999999999998</v>
      </c>
      <c r="P558" s="111">
        <v>0.27500000000000002</v>
      </c>
      <c r="Q558" s="109">
        <v>0.27500000000000002</v>
      </c>
      <c r="R558" s="109">
        <v>0.27</v>
      </c>
      <c r="S558" s="109">
        <v>0.26500000000000001</v>
      </c>
      <c r="T558" s="109">
        <v>0.26500000000000001</v>
      </c>
      <c r="U558" s="111">
        <v>0.26</v>
      </c>
      <c r="V558" s="109"/>
      <c r="W558" s="109"/>
      <c r="X558" s="109"/>
    </row>
    <row r="559" spans="9:24" x14ac:dyDescent="0.3">
      <c r="I559" s="7">
        <v>44937</v>
      </c>
      <c r="J559" s="109">
        <v>0.3</v>
      </c>
      <c r="K559" s="109">
        <v>0.30499999999999999</v>
      </c>
      <c r="L559" s="111">
        <v>0.29249999999999998</v>
      </c>
      <c r="M559" s="109">
        <v>0.30499999999999999</v>
      </c>
      <c r="N559" s="109">
        <v>0.3</v>
      </c>
      <c r="O559" s="109">
        <v>0.28499999999999998</v>
      </c>
      <c r="P559" s="111">
        <v>0.27500000000000002</v>
      </c>
      <c r="Q559" s="109">
        <v>0.27500000000000002</v>
      </c>
      <c r="R559" s="109">
        <v>0.27</v>
      </c>
      <c r="S559" s="109">
        <v>0.26500000000000001</v>
      </c>
      <c r="T559" s="109">
        <v>0.26500000000000001</v>
      </c>
      <c r="U559" s="111">
        <v>0.26</v>
      </c>
      <c r="V559" s="109"/>
      <c r="W559" s="109"/>
      <c r="X559" s="109"/>
    </row>
    <row r="560" spans="9:24" x14ac:dyDescent="0.3">
      <c r="I560" s="7">
        <v>44936</v>
      </c>
      <c r="J560" s="109">
        <v>0.30499999999999999</v>
      </c>
      <c r="K560" s="109">
        <v>0.315</v>
      </c>
      <c r="L560" s="111">
        <v>0.29249999999999998</v>
      </c>
      <c r="M560" s="109">
        <v>0.30499999999999999</v>
      </c>
      <c r="N560" s="109">
        <v>0.3</v>
      </c>
      <c r="O560" s="109">
        <v>0.28499999999999998</v>
      </c>
      <c r="P560" s="111">
        <v>0.27500000000000002</v>
      </c>
      <c r="Q560" s="109">
        <v>0.27500000000000002</v>
      </c>
      <c r="R560" s="109">
        <v>0.27</v>
      </c>
      <c r="S560" s="109">
        <v>0.26500000000000001</v>
      </c>
      <c r="T560" s="109">
        <v>0.26500000000000001</v>
      </c>
      <c r="U560" s="111">
        <v>0.26</v>
      </c>
      <c r="V560" s="109"/>
      <c r="W560" s="109"/>
      <c r="X560" s="109"/>
    </row>
    <row r="561" spans="9:24" x14ac:dyDescent="0.3">
      <c r="I561" s="7">
        <v>44935</v>
      </c>
      <c r="J561" s="109">
        <v>0.30499999999999999</v>
      </c>
      <c r="K561" s="109">
        <v>0.315</v>
      </c>
      <c r="L561" s="111">
        <v>0.29249999999999998</v>
      </c>
      <c r="M561" s="109">
        <v>0.30499999999999999</v>
      </c>
      <c r="N561" s="109">
        <v>0.3</v>
      </c>
      <c r="O561" s="109">
        <v>0.28499999999999998</v>
      </c>
      <c r="P561" s="111">
        <v>0.27500000000000002</v>
      </c>
      <c r="Q561" s="109">
        <v>0.27500000000000002</v>
      </c>
      <c r="R561" s="109">
        <v>0.27</v>
      </c>
      <c r="S561" s="109">
        <v>0.26500000000000001</v>
      </c>
      <c r="T561" s="109">
        <v>0.26500000000000001</v>
      </c>
      <c r="U561" s="111">
        <v>0.26</v>
      </c>
      <c r="V561" s="109"/>
      <c r="W561" s="109"/>
      <c r="X561" s="109"/>
    </row>
    <row r="562" spans="9:24" x14ac:dyDescent="0.3">
      <c r="I562" s="7">
        <v>44931</v>
      </c>
      <c r="J562" s="109">
        <v>0.30499999999999999</v>
      </c>
      <c r="K562" s="109">
        <v>0.315</v>
      </c>
      <c r="L562" s="111">
        <v>0.29249999999999998</v>
      </c>
      <c r="M562" s="109">
        <v>0.30499999999999999</v>
      </c>
      <c r="N562" s="109">
        <v>0.3</v>
      </c>
      <c r="O562" s="109">
        <v>0.28499999999999998</v>
      </c>
      <c r="P562" s="111">
        <v>0.27500000000000002</v>
      </c>
      <c r="Q562" s="109">
        <v>0.27500000000000002</v>
      </c>
      <c r="R562" s="109">
        <v>0.27</v>
      </c>
      <c r="S562" s="109">
        <v>0.26500000000000001</v>
      </c>
      <c r="T562" s="109">
        <v>0.26500000000000001</v>
      </c>
      <c r="U562" s="111">
        <v>0.26</v>
      </c>
      <c r="V562" s="109"/>
      <c r="W562" s="109"/>
      <c r="X562" s="109"/>
    </row>
    <row r="563" spans="9:24" x14ac:dyDescent="0.3">
      <c r="I563" s="7">
        <v>44930</v>
      </c>
      <c r="J563" s="109">
        <v>0.30499999999999999</v>
      </c>
      <c r="K563" s="109">
        <v>0.315</v>
      </c>
      <c r="L563" s="111">
        <v>0.29249999999999998</v>
      </c>
      <c r="M563" s="109">
        <v>0.30499999999999999</v>
      </c>
      <c r="N563" s="109">
        <v>0.3</v>
      </c>
      <c r="O563" s="109">
        <v>0.28499999999999998</v>
      </c>
      <c r="P563" s="111">
        <v>0.27500000000000002</v>
      </c>
      <c r="Q563" s="109">
        <v>0.27500000000000002</v>
      </c>
      <c r="R563" s="109">
        <v>0.27</v>
      </c>
      <c r="S563" s="109">
        <v>0.26500000000000001</v>
      </c>
      <c r="T563" s="109">
        <v>0.26500000000000001</v>
      </c>
      <c r="U563" s="111">
        <v>0.26</v>
      </c>
      <c r="V563" s="109"/>
      <c r="W563" s="109"/>
      <c r="X563" s="109"/>
    </row>
    <row r="564" spans="9:24" x14ac:dyDescent="0.3">
      <c r="I564" s="7">
        <v>44929</v>
      </c>
      <c r="J564" s="109">
        <v>0.30499999999999999</v>
      </c>
      <c r="K564" s="109">
        <v>0.3175</v>
      </c>
      <c r="L564" s="111">
        <v>0.29249999999999998</v>
      </c>
      <c r="M564" s="109">
        <v>0.32750000000000001</v>
      </c>
      <c r="N564" s="109">
        <v>0.3075</v>
      </c>
      <c r="O564" s="109">
        <v>0.28499999999999998</v>
      </c>
      <c r="P564" s="111">
        <v>0.27500000000000002</v>
      </c>
      <c r="Q564" s="109">
        <v>0.27500000000000002</v>
      </c>
      <c r="R564" s="109">
        <v>0.27</v>
      </c>
      <c r="S564" s="109">
        <v>0.26500000000000001</v>
      </c>
      <c r="T564" s="109">
        <v>0.26500000000000001</v>
      </c>
      <c r="U564" s="111">
        <v>0.26</v>
      </c>
      <c r="V564" s="109"/>
      <c r="W564" s="109"/>
      <c r="X564" s="109"/>
    </row>
    <row r="565" spans="9:24" x14ac:dyDescent="0.3">
      <c r="I565" s="7">
        <v>44928</v>
      </c>
      <c r="J565" s="109">
        <v>0.30499999999999999</v>
      </c>
      <c r="K565" s="109">
        <v>0.32250000000000001</v>
      </c>
      <c r="L565" s="111">
        <v>0.29249999999999998</v>
      </c>
      <c r="M565" s="109">
        <v>0.32750000000000001</v>
      </c>
      <c r="N565" s="109">
        <v>0.3125</v>
      </c>
      <c r="O565" s="109">
        <v>0.28499999999999998</v>
      </c>
      <c r="P565" s="111">
        <v>0.28000000000000003</v>
      </c>
      <c r="Q565" s="109">
        <v>0.28000000000000003</v>
      </c>
      <c r="R565" s="109">
        <v>0.27500000000000002</v>
      </c>
      <c r="S565" s="109">
        <v>0.27500000000000002</v>
      </c>
      <c r="T565" s="109">
        <v>0.27500000000000002</v>
      </c>
      <c r="U565" s="111">
        <v>0.26750000000000002</v>
      </c>
      <c r="V565" s="109"/>
      <c r="W565" s="109"/>
      <c r="X565" s="109"/>
    </row>
    <row r="566" spans="9:24" x14ac:dyDescent="0.3">
      <c r="I566" s="7">
        <v>44925</v>
      </c>
      <c r="J566" s="109">
        <v>0.30499999999999999</v>
      </c>
      <c r="K566" s="109">
        <v>0.32250000000000001</v>
      </c>
      <c r="L566" s="111">
        <v>0.29249999999999998</v>
      </c>
      <c r="M566" s="109">
        <v>0.32750000000000001</v>
      </c>
      <c r="N566" s="109">
        <v>0.3125</v>
      </c>
      <c r="O566" s="109">
        <v>0.28499999999999998</v>
      </c>
      <c r="P566" s="111">
        <v>0.28000000000000003</v>
      </c>
      <c r="Q566" s="109">
        <v>0.28000000000000003</v>
      </c>
      <c r="R566" s="109">
        <v>0.27500000000000002</v>
      </c>
      <c r="S566" s="109">
        <v>0.27500000000000002</v>
      </c>
      <c r="T566" s="109">
        <v>0.27500000000000002</v>
      </c>
      <c r="U566" s="111">
        <v>0.26750000000000002</v>
      </c>
      <c r="V566" s="109"/>
      <c r="W566" s="109"/>
      <c r="X566" s="109"/>
    </row>
    <row r="567" spans="9:24" x14ac:dyDescent="0.3">
      <c r="I567" s="7">
        <v>44924</v>
      </c>
      <c r="J567" s="109">
        <v>0.30499999999999999</v>
      </c>
      <c r="K567" s="109">
        <v>0.32250000000000001</v>
      </c>
      <c r="L567" s="111">
        <v>0.29249999999999998</v>
      </c>
      <c r="M567" s="109">
        <v>0.32750000000000001</v>
      </c>
      <c r="N567" s="109">
        <v>0.3125</v>
      </c>
      <c r="O567" s="109">
        <v>0.28499999999999998</v>
      </c>
      <c r="P567" s="111">
        <v>0.28000000000000003</v>
      </c>
      <c r="Q567" s="109">
        <v>0.28000000000000003</v>
      </c>
      <c r="R567" s="109">
        <v>0.27500000000000002</v>
      </c>
      <c r="S567" s="109">
        <v>0.27500000000000002</v>
      </c>
      <c r="T567" s="109">
        <v>0.27500000000000002</v>
      </c>
      <c r="U567" s="111">
        <v>0.26750000000000002</v>
      </c>
      <c r="V567" s="109"/>
      <c r="W567" s="109"/>
      <c r="X567" s="109"/>
    </row>
    <row r="568" spans="9:24" x14ac:dyDescent="0.3">
      <c r="I568" s="7">
        <v>44923</v>
      </c>
      <c r="J568" s="109">
        <v>0.30499999999999999</v>
      </c>
      <c r="K568" s="109">
        <v>0.32250000000000001</v>
      </c>
      <c r="L568" s="111">
        <v>0.29249999999999998</v>
      </c>
      <c r="M568" s="109">
        <v>0.32750000000000001</v>
      </c>
      <c r="N568" s="109">
        <v>0.3075</v>
      </c>
      <c r="O568" s="109">
        <v>0.28499999999999998</v>
      </c>
      <c r="P568" s="111">
        <v>0.28000000000000003</v>
      </c>
      <c r="Q568" s="109">
        <v>0.28000000000000003</v>
      </c>
      <c r="R568" s="109">
        <v>0.27500000000000002</v>
      </c>
      <c r="S568" s="109">
        <v>0.27500000000000002</v>
      </c>
      <c r="T568" s="109">
        <v>0.27500000000000002</v>
      </c>
      <c r="U568" s="111">
        <v>0.26750000000000002</v>
      </c>
      <c r="V568" s="109"/>
      <c r="W568" s="109"/>
      <c r="X568" s="109"/>
    </row>
    <row r="569" spans="9:24" x14ac:dyDescent="0.3">
      <c r="I569" s="7">
        <v>44922</v>
      </c>
      <c r="J569" s="109">
        <v>0.30499999999999999</v>
      </c>
      <c r="K569" s="109">
        <v>0.32250000000000001</v>
      </c>
      <c r="L569" s="111">
        <v>0.29249999999999998</v>
      </c>
      <c r="M569" s="109">
        <v>0.32750000000000001</v>
      </c>
      <c r="N569" s="109">
        <v>0.3075</v>
      </c>
      <c r="O569" s="109">
        <v>0.28499999999999998</v>
      </c>
      <c r="P569" s="111">
        <v>0.28000000000000003</v>
      </c>
      <c r="Q569" s="109">
        <v>0.28000000000000003</v>
      </c>
      <c r="R569" s="109">
        <v>0.27500000000000002</v>
      </c>
      <c r="S569" s="109">
        <v>0.27500000000000002</v>
      </c>
      <c r="T569" s="109">
        <v>0.27500000000000002</v>
      </c>
      <c r="U569" s="111">
        <v>0.26750000000000002</v>
      </c>
      <c r="V569" s="109"/>
      <c r="W569" s="109"/>
      <c r="X569" s="109"/>
    </row>
    <row r="570" spans="9:24" x14ac:dyDescent="0.3">
      <c r="I570" s="7">
        <v>44918</v>
      </c>
      <c r="J570" s="109">
        <v>0.30499999999999999</v>
      </c>
      <c r="K570" s="109">
        <v>0.32250000000000001</v>
      </c>
      <c r="L570" s="111">
        <v>0.29249999999999998</v>
      </c>
      <c r="M570" s="109">
        <v>0.32750000000000001</v>
      </c>
      <c r="N570" s="109">
        <v>0.3075</v>
      </c>
      <c r="O570" s="109">
        <v>0.28499999999999998</v>
      </c>
      <c r="P570" s="111">
        <v>0.28000000000000003</v>
      </c>
      <c r="Q570" s="109">
        <v>0.28000000000000003</v>
      </c>
      <c r="R570" s="109">
        <v>0.27500000000000002</v>
      </c>
      <c r="S570" s="109">
        <v>0.27500000000000002</v>
      </c>
      <c r="T570" s="109">
        <v>0.27500000000000002</v>
      </c>
      <c r="U570" s="111">
        <v>0.26750000000000002</v>
      </c>
      <c r="V570" s="109"/>
      <c r="W570" s="109"/>
      <c r="X570" s="109"/>
    </row>
    <row r="571" spans="9:24" x14ac:dyDescent="0.3">
      <c r="I571" s="7">
        <v>44917</v>
      </c>
      <c r="J571" s="109">
        <v>0.30499999999999999</v>
      </c>
      <c r="K571" s="109">
        <v>0.32250000000000001</v>
      </c>
      <c r="L571" s="111">
        <v>0.29249999999999998</v>
      </c>
      <c r="M571" s="109">
        <v>0.32750000000000001</v>
      </c>
      <c r="N571" s="109">
        <v>0.3075</v>
      </c>
      <c r="O571" s="109">
        <v>0.28499999999999998</v>
      </c>
      <c r="P571" s="111">
        <v>0.28000000000000003</v>
      </c>
      <c r="Q571" s="109">
        <v>0.28000000000000003</v>
      </c>
      <c r="R571" s="109">
        <v>0.27500000000000002</v>
      </c>
      <c r="S571" s="109">
        <v>0.27500000000000002</v>
      </c>
      <c r="T571" s="109">
        <v>0.27500000000000002</v>
      </c>
      <c r="U571" s="111">
        <v>0.26750000000000002</v>
      </c>
      <c r="V571" s="109"/>
      <c r="W571" s="109"/>
      <c r="X571" s="109"/>
    </row>
    <row r="572" spans="9:24" x14ac:dyDescent="0.3">
      <c r="I572" s="7">
        <v>44916</v>
      </c>
      <c r="J572" s="109">
        <v>0.30499999999999999</v>
      </c>
      <c r="K572" s="109">
        <v>0.32250000000000001</v>
      </c>
      <c r="L572" s="111">
        <v>0.29249999999999998</v>
      </c>
      <c r="M572" s="109">
        <v>0.32750000000000001</v>
      </c>
      <c r="N572" s="109">
        <v>0.3075</v>
      </c>
      <c r="O572" s="109">
        <v>0.28499999999999998</v>
      </c>
      <c r="P572" s="111">
        <v>0.28000000000000003</v>
      </c>
      <c r="Q572" s="109">
        <v>0.28000000000000003</v>
      </c>
      <c r="R572" s="109">
        <v>0.27500000000000002</v>
      </c>
      <c r="S572" s="109">
        <v>0.27500000000000002</v>
      </c>
      <c r="T572" s="109">
        <v>0.27500000000000002</v>
      </c>
      <c r="U572" s="111">
        <v>0.26750000000000002</v>
      </c>
      <c r="V572" s="109"/>
      <c r="W572" s="109"/>
      <c r="X572" s="109"/>
    </row>
    <row r="573" spans="9:24" x14ac:dyDescent="0.3">
      <c r="I573" s="7">
        <v>44915</v>
      </c>
      <c r="J573" s="109">
        <v>0.30499999999999999</v>
      </c>
      <c r="K573" s="109">
        <v>0.32250000000000001</v>
      </c>
      <c r="L573" s="111">
        <v>0.29249999999999998</v>
      </c>
      <c r="M573" s="109">
        <v>0.32750000000000001</v>
      </c>
      <c r="N573" s="109">
        <v>0.3075</v>
      </c>
      <c r="O573" s="109">
        <v>0.28499999999999998</v>
      </c>
      <c r="P573" s="111">
        <v>0.28000000000000003</v>
      </c>
      <c r="Q573" s="109">
        <v>0.28000000000000003</v>
      </c>
      <c r="R573" s="109">
        <v>0.27500000000000002</v>
      </c>
      <c r="S573" s="109">
        <v>0.27500000000000002</v>
      </c>
      <c r="T573" s="109">
        <v>0.27500000000000002</v>
      </c>
      <c r="U573" s="111">
        <v>0.26750000000000002</v>
      </c>
      <c r="V573" s="109"/>
      <c r="W573" s="109"/>
      <c r="X573" s="109"/>
    </row>
    <row r="574" spans="9:24" x14ac:dyDescent="0.3">
      <c r="I574" s="7">
        <v>44914</v>
      </c>
      <c r="J574" s="109">
        <v>0.30499999999999999</v>
      </c>
      <c r="K574" s="109">
        <v>0.32250000000000001</v>
      </c>
      <c r="L574" s="111">
        <v>0.29249999999999998</v>
      </c>
      <c r="M574" s="109">
        <v>0.32750000000000001</v>
      </c>
      <c r="N574" s="109">
        <v>0.3075</v>
      </c>
      <c r="O574" s="109">
        <v>0.28499999999999998</v>
      </c>
      <c r="P574" s="111">
        <v>0.28000000000000003</v>
      </c>
      <c r="Q574" s="109">
        <v>0.28000000000000003</v>
      </c>
      <c r="R574" s="109">
        <v>0.27500000000000002</v>
      </c>
      <c r="S574" s="109">
        <v>0.27500000000000002</v>
      </c>
      <c r="T574" s="109">
        <v>0.27500000000000002</v>
      </c>
      <c r="U574" s="111">
        <v>0.26750000000000002</v>
      </c>
      <c r="V574" s="109"/>
      <c r="W574" s="109"/>
      <c r="X574" s="109"/>
    </row>
    <row r="575" spans="9:24" x14ac:dyDescent="0.3">
      <c r="I575" s="7">
        <v>44911</v>
      </c>
      <c r="J575" s="109">
        <v>0.30499999999999999</v>
      </c>
      <c r="K575" s="109">
        <v>0.32250000000000001</v>
      </c>
      <c r="L575" s="111">
        <v>0.29249999999999998</v>
      </c>
      <c r="M575" s="109">
        <v>0.32750000000000001</v>
      </c>
      <c r="N575" s="109">
        <v>0.3075</v>
      </c>
      <c r="O575" s="109">
        <v>0.28499999999999998</v>
      </c>
      <c r="P575" s="111">
        <v>0.28000000000000003</v>
      </c>
      <c r="Q575" s="109">
        <v>0.28000000000000003</v>
      </c>
      <c r="R575" s="109">
        <v>0.27500000000000002</v>
      </c>
      <c r="S575" s="109">
        <v>0.27500000000000002</v>
      </c>
      <c r="T575" s="109">
        <v>0.27500000000000002</v>
      </c>
      <c r="U575" s="111">
        <v>0.26750000000000002</v>
      </c>
      <c r="V575" s="109"/>
      <c r="W575" s="109"/>
      <c r="X575" s="109"/>
    </row>
    <row r="576" spans="9:24" x14ac:dyDescent="0.3">
      <c r="I576" s="7">
        <v>44910</v>
      </c>
      <c r="J576" s="109">
        <v>0.30499999999999999</v>
      </c>
      <c r="K576" s="109">
        <v>0.32250000000000001</v>
      </c>
      <c r="L576" s="111">
        <v>0.29249999999999998</v>
      </c>
      <c r="M576" s="109">
        <v>0.32750000000000001</v>
      </c>
      <c r="N576" s="109">
        <v>0.3075</v>
      </c>
      <c r="O576" s="109">
        <v>0.28499999999999998</v>
      </c>
      <c r="P576" s="111">
        <v>0.28000000000000003</v>
      </c>
      <c r="Q576" s="109">
        <v>0.28000000000000003</v>
      </c>
      <c r="R576" s="109">
        <v>0.27500000000000002</v>
      </c>
      <c r="S576" s="109">
        <v>0.27500000000000002</v>
      </c>
      <c r="T576" s="109">
        <v>0.27500000000000002</v>
      </c>
      <c r="U576" s="111">
        <v>0.26750000000000002</v>
      </c>
      <c r="V576" s="109"/>
      <c r="W576" s="109"/>
      <c r="X576" s="109"/>
    </row>
    <row r="577" spans="9:24" x14ac:dyDescent="0.3">
      <c r="I577" s="7">
        <v>44909</v>
      </c>
      <c r="J577" s="109">
        <v>0.32750000000000001</v>
      </c>
      <c r="K577" s="109">
        <v>0.32250000000000001</v>
      </c>
      <c r="L577" s="111">
        <v>0.29249999999999998</v>
      </c>
      <c r="M577" s="109">
        <v>0.32750000000000001</v>
      </c>
      <c r="N577" s="109">
        <v>0.29499999999999998</v>
      </c>
      <c r="O577" s="109">
        <v>0.28499999999999998</v>
      </c>
      <c r="P577" s="111">
        <v>0.28000000000000003</v>
      </c>
      <c r="Q577" s="109">
        <v>0.28000000000000003</v>
      </c>
      <c r="R577" s="109">
        <v>0.27500000000000002</v>
      </c>
      <c r="S577" s="109">
        <v>0.27500000000000002</v>
      </c>
      <c r="T577" s="109">
        <v>0.27500000000000002</v>
      </c>
      <c r="U577" s="111">
        <v>0.26750000000000002</v>
      </c>
      <c r="V577" s="109"/>
      <c r="W577" s="109"/>
      <c r="X577" s="109"/>
    </row>
    <row r="578" spans="9:24" x14ac:dyDescent="0.3">
      <c r="I578" s="7">
        <v>44908</v>
      </c>
      <c r="J578" s="109">
        <v>0.32750000000000001</v>
      </c>
      <c r="K578" s="109">
        <v>0.32250000000000001</v>
      </c>
      <c r="L578" s="111">
        <v>0.29249999999999998</v>
      </c>
      <c r="M578" s="109">
        <v>0.32750000000000001</v>
      </c>
      <c r="N578" s="109">
        <v>0.29499999999999998</v>
      </c>
      <c r="O578" s="109">
        <v>0.28499999999999998</v>
      </c>
      <c r="P578" s="111">
        <v>0.28000000000000003</v>
      </c>
      <c r="Q578" s="109">
        <v>0.28000000000000003</v>
      </c>
      <c r="R578" s="109">
        <v>0.27500000000000002</v>
      </c>
      <c r="S578" s="109">
        <v>0.27500000000000002</v>
      </c>
      <c r="T578" s="109">
        <v>0.27500000000000002</v>
      </c>
      <c r="U578" s="111">
        <v>0.26750000000000002</v>
      </c>
      <c r="V578" s="109"/>
      <c r="W578" s="109"/>
      <c r="X578" s="109"/>
    </row>
    <row r="579" spans="9:24" x14ac:dyDescent="0.3">
      <c r="I579" s="7">
        <v>44907</v>
      </c>
      <c r="J579" s="109">
        <v>0.32750000000000001</v>
      </c>
      <c r="K579" s="109">
        <v>0.32250000000000001</v>
      </c>
      <c r="L579" s="111">
        <v>0.29249999999999998</v>
      </c>
      <c r="M579" s="109">
        <v>0.32250000000000001</v>
      </c>
      <c r="N579" s="109">
        <v>0.3</v>
      </c>
      <c r="O579" s="109">
        <v>0.31</v>
      </c>
      <c r="P579" s="111">
        <v>0.28999999999999998</v>
      </c>
      <c r="Q579" s="109">
        <v>0.28000000000000003</v>
      </c>
      <c r="R579" s="109">
        <v>0.28000000000000003</v>
      </c>
      <c r="S579" s="109">
        <v>0.28000000000000003</v>
      </c>
      <c r="T579" s="109">
        <v>0.27250000000000002</v>
      </c>
      <c r="U579" s="111">
        <v>0.26500000000000001</v>
      </c>
      <c r="V579" s="109"/>
      <c r="W579" s="109"/>
      <c r="X579" s="109"/>
    </row>
    <row r="580" spans="9:24" x14ac:dyDescent="0.3">
      <c r="I580" s="7">
        <v>44904</v>
      </c>
      <c r="J580" s="109">
        <v>0.32750000000000001</v>
      </c>
      <c r="K580" s="109">
        <v>0.32250000000000001</v>
      </c>
      <c r="L580" s="111">
        <v>0.29249999999999998</v>
      </c>
      <c r="M580" s="109">
        <v>0.32250000000000001</v>
      </c>
      <c r="N580" s="109">
        <v>0.3</v>
      </c>
      <c r="O580" s="109">
        <v>0.31</v>
      </c>
      <c r="P580" s="111">
        <v>0.28999999999999998</v>
      </c>
      <c r="Q580" s="109">
        <v>0.28000000000000003</v>
      </c>
      <c r="R580" s="109">
        <v>0.28000000000000003</v>
      </c>
      <c r="S580" s="109">
        <v>0.28000000000000003</v>
      </c>
      <c r="T580" s="109">
        <v>0.27250000000000002</v>
      </c>
      <c r="U580" s="111">
        <v>0.26500000000000001</v>
      </c>
      <c r="V580" s="109"/>
      <c r="W580" s="109"/>
      <c r="X580" s="109"/>
    </row>
    <row r="581" spans="9:24" x14ac:dyDescent="0.3">
      <c r="I581" s="7">
        <v>44903</v>
      </c>
      <c r="J581" s="109">
        <v>0.32750000000000001</v>
      </c>
      <c r="K581" s="109">
        <v>0.32250000000000001</v>
      </c>
      <c r="L581" s="111">
        <v>0.29249999999999998</v>
      </c>
      <c r="M581" s="109">
        <v>0.3175</v>
      </c>
      <c r="N581" s="109">
        <v>0.29499999999999998</v>
      </c>
      <c r="O581" s="109">
        <v>0.30499999999999999</v>
      </c>
      <c r="P581" s="111">
        <v>0.28499999999999998</v>
      </c>
      <c r="Q581" s="109">
        <v>0.27500000000000002</v>
      </c>
      <c r="R581" s="109">
        <v>0.27500000000000002</v>
      </c>
      <c r="S581" s="109">
        <v>0.27500000000000002</v>
      </c>
      <c r="T581" s="109">
        <v>0.26750000000000002</v>
      </c>
      <c r="U581" s="111">
        <v>0.26</v>
      </c>
      <c r="V581" s="109"/>
      <c r="W581" s="109"/>
      <c r="X581" s="109"/>
    </row>
    <row r="582" spans="9:24" x14ac:dyDescent="0.3">
      <c r="I582" s="7">
        <v>44901</v>
      </c>
      <c r="J582" s="109">
        <v>0.32750000000000001</v>
      </c>
      <c r="K582" s="109">
        <v>0.32250000000000001</v>
      </c>
      <c r="L582" s="111">
        <v>0.29249999999999998</v>
      </c>
      <c r="M582" s="109">
        <v>0.3175</v>
      </c>
      <c r="N582" s="109">
        <v>0.29499999999999998</v>
      </c>
      <c r="O582" s="109">
        <v>0.30499999999999999</v>
      </c>
      <c r="P582" s="111">
        <v>0.28499999999999998</v>
      </c>
      <c r="Q582" s="109">
        <v>0.27500000000000002</v>
      </c>
      <c r="R582" s="109">
        <v>0.27500000000000002</v>
      </c>
      <c r="S582" s="109">
        <v>0.27500000000000002</v>
      </c>
      <c r="T582" s="109">
        <v>0.26750000000000002</v>
      </c>
      <c r="U582" s="111">
        <v>0.26</v>
      </c>
      <c r="V582" s="109"/>
      <c r="W582" s="109"/>
      <c r="X582" s="109"/>
    </row>
    <row r="583" spans="9:24" x14ac:dyDescent="0.3">
      <c r="I583" s="7">
        <v>44900</v>
      </c>
      <c r="J583" s="109">
        <v>0.32750000000000001</v>
      </c>
      <c r="K583" s="109">
        <v>0.32250000000000001</v>
      </c>
      <c r="L583" s="111">
        <v>0.29249999999999998</v>
      </c>
      <c r="M583" s="109">
        <v>0.3175</v>
      </c>
      <c r="N583" s="109">
        <v>0.29499999999999998</v>
      </c>
      <c r="O583" s="109">
        <v>0.30499999999999999</v>
      </c>
      <c r="P583" s="111">
        <v>0.28499999999999998</v>
      </c>
      <c r="Q583" s="109">
        <v>0.27500000000000002</v>
      </c>
      <c r="R583" s="109">
        <v>0.27500000000000002</v>
      </c>
      <c r="S583" s="109">
        <v>0.27500000000000002</v>
      </c>
      <c r="T583" s="109">
        <v>0.26750000000000002</v>
      </c>
      <c r="U583" s="111">
        <v>0.26</v>
      </c>
      <c r="V583" s="109"/>
      <c r="W583" s="109"/>
      <c r="X583" s="109"/>
    </row>
    <row r="584" spans="9:24" x14ac:dyDescent="0.3">
      <c r="I584" s="7">
        <v>44897</v>
      </c>
      <c r="J584" s="109">
        <v>0.32750000000000001</v>
      </c>
      <c r="K584" s="109">
        <v>0.32250000000000001</v>
      </c>
      <c r="L584" s="111">
        <v>0.29249999999999998</v>
      </c>
      <c r="M584" s="109">
        <v>0.32</v>
      </c>
      <c r="N584" s="109">
        <v>0.29499999999999998</v>
      </c>
      <c r="O584" s="109">
        <v>0.30249999999999999</v>
      </c>
      <c r="P584" s="111">
        <v>0.28499999999999998</v>
      </c>
      <c r="Q584" s="109">
        <v>0.27500000000000002</v>
      </c>
      <c r="R584" s="109">
        <v>0.27500000000000002</v>
      </c>
      <c r="S584" s="109">
        <v>0.27500000000000002</v>
      </c>
      <c r="T584" s="109">
        <v>0.26750000000000002</v>
      </c>
      <c r="U584" s="111">
        <v>0.26</v>
      </c>
      <c r="V584" s="109"/>
      <c r="W584" s="109"/>
      <c r="X584" s="109"/>
    </row>
    <row r="585" spans="9:24" x14ac:dyDescent="0.3">
      <c r="I585" s="7">
        <v>44896</v>
      </c>
      <c r="J585" s="109">
        <v>0.32750000000000001</v>
      </c>
      <c r="K585" s="109">
        <v>0.32250000000000001</v>
      </c>
      <c r="L585" s="111">
        <v>0.29249999999999998</v>
      </c>
      <c r="M585" s="109">
        <v>0.32</v>
      </c>
      <c r="N585" s="109">
        <v>0.29499999999999998</v>
      </c>
      <c r="O585" s="109">
        <v>0.30249999999999999</v>
      </c>
      <c r="P585" s="111">
        <v>0.28499999999999998</v>
      </c>
      <c r="Q585" s="109">
        <v>0.27500000000000002</v>
      </c>
      <c r="R585" s="109">
        <v>0.27500000000000002</v>
      </c>
      <c r="S585" s="109">
        <v>0.27500000000000002</v>
      </c>
      <c r="T585" s="109">
        <v>0.26750000000000002</v>
      </c>
      <c r="U585" s="111">
        <v>0.26</v>
      </c>
      <c r="V585" s="109"/>
      <c r="W585" s="109"/>
      <c r="X585" s="109"/>
    </row>
    <row r="586" spans="9:24" x14ac:dyDescent="0.3">
      <c r="I586" s="7">
        <v>44895</v>
      </c>
      <c r="J586" s="109">
        <v>0.32750000000000001</v>
      </c>
      <c r="K586" s="109">
        <v>0.32250000000000001</v>
      </c>
      <c r="L586" s="111">
        <v>0.29249999999999998</v>
      </c>
      <c r="M586" s="109">
        <v>0.32250000000000001</v>
      </c>
      <c r="N586" s="109">
        <v>0.30380000000000001</v>
      </c>
      <c r="O586" s="109">
        <v>0.31</v>
      </c>
      <c r="P586" s="111">
        <v>0.29749999999999999</v>
      </c>
      <c r="Q586" s="109">
        <v>0.29380000000000001</v>
      </c>
      <c r="R586" s="109">
        <v>0.2913</v>
      </c>
      <c r="S586" s="109">
        <v>0.2888</v>
      </c>
      <c r="T586" s="109">
        <v>0.28249999999999997</v>
      </c>
      <c r="U586" s="111">
        <v>0.27879999999999999</v>
      </c>
      <c r="V586" s="109"/>
      <c r="W586" s="109"/>
      <c r="X586" s="109"/>
    </row>
    <row r="587" spans="9:24" x14ac:dyDescent="0.3">
      <c r="I587" s="7">
        <v>44894</v>
      </c>
      <c r="J587" s="109">
        <v>0.32750000000000001</v>
      </c>
      <c r="K587" s="109">
        <v>0.32250000000000001</v>
      </c>
      <c r="L587" s="111">
        <v>0.29249999999999998</v>
      </c>
      <c r="M587" s="109">
        <v>0.31</v>
      </c>
      <c r="N587" s="109">
        <v>0.30499999999999999</v>
      </c>
      <c r="O587" s="109">
        <v>0.30499999999999999</v>
      </c>
      <c r="P587" s="111">
        <v>0.30249999999999999</v>
      </c>
      <c r="Q587" s="109">
        <v>0.29749999999999999</v>
      </c>
      <c r="R587" s="109">
        <v>0.29749999999999999</v>
      </c>
      <c r="S587" s="109">
        <v>0.29749999999999999</v>
      </c>
      <c r="T587" s="109">
        <v>0.28999999999999998</v>
      </c>
      <c r="U587" s="111">
        <v>0.28129999999999999</v>
      </c>
      <c r="V587" s="109"/>
      <c r="W587" s="109"/>
      <c r="X587" s="109"/>
    </row>
    <row r="588" spans="9:24" x14ac:dyDescent="0.3">
      <c r="I588" s="7">
        <v>44893</v>
      </c>
      <c r="J588" s="109">
        <v>0.32750000000000001</v>
      </c>
      <c r="K588" s="109">
        <v>0.32250000000000001</v>
      </c>
      <c r="L588" s="111">
        <v>0.29249999999999998</v>
      </c>
      <c r="M588" s="109">
        <v>0.31</v>
      </c>
      <c r="N588" s="109">
        <v>0.30499999999999999</v>
      </c>
      <c r="O588" s="109">
        <v>0.30499999999999999</v>
      </c>
      <c r="P588" s="111">
        <v>0.30249999999999999</v>
      </c>
      <c r="Q588" s="109">
        <v>0.29749999999999999</v>
      </c>
      <c r="R588" s="109">
        <v>0.29749999999999999</v>
      </c>
      <c r="S588" s="109">
        <v>0.29749999999999999</v>
      </c>
      <c r="T588" s="109">
        <v>0.28999999999999998</v>
      </c>
      <c r="U588" s="111">
        <v>0.28129999999999999</v>
      </c>
      <c r="V588" s="109"/>
      <c r="W588" s="109"/>
      <c r="X588" s="109"/>
    </row>
    <row r="589" spans="9:24" x14ac:dyDescent="0.3">
      <c r="I589" s="7">
        <v>44890</v>
      </c>
      <c r="J589" s="109">
        <v>0.32750000000000001</v>
      </c>
      <c r="K589" s="109">
        <v>0.32250000000000001</v>
      </c>
      <c r="L589" s="111">
        <v>0.29249999999999998</v>
      </c>
      <c r="M589" s="109">
        <v>0.315</v>
      </c>
      <c r="N589" s="109">
        <v>0.3125</v>
      </c>
      <c r="O589" s="109">
        <v>0.3125</v>
      </c>
      <c r="P589" s="111">
        <v>0.315</v>
      </c>
      <c r="Q589" s="109">
        <v>0.31130000000000002</v>
      </c>
      <c r="R589" s="109">
        <v>0.29499999999999998</v>
      </c>
      <c r="S589" s="109">
        <v>0.28749999999999998</v>
      </c>
      <c r="T589" s="109">
        <v>0.29499999999999998</v>
      </c>
      <c r="U589" s="111">
        <v>0.29499999999999998</v>
      </c>
      <c r="V589" s="109"/>
      <c r="W589" s="109"/>
      <c r="X589" s="109"/>
    </row>
    <row r="590" spans="9:24" x14ac:dyDescent="0.3">
      <c r="I590" s="7">
        <v>44889</v>
      </c>
      <c r="J590" s="109">
        <v>0.32750000000000001</v>
      </c>
      <c r="K590" s="109">
        <v>0.32250000000000001</v>
      </c>
      <c r="L590" s="111">
        <v>0.29249999999999998</v>
      </c>
      <c r="M590" s="109">
        <v>0.315</v>
      </c>
      <c r="N590" s="109">
        <v>0.3125</v>
      </c>
      <c r="O590" s="109">
        <v>0.3125</v>
      </c>
      <c r="P590" s="111">
        <v>0.315</v>
      </c>
      <c r="Q590" s="109">
        <v>0.31130000000000002</v>
      </c>
      <c r="R590" s="109">
        <v>0.29499999999999998</v>
      </c>
      <c r="S590" s="109">
        <v>0.28749999999999998</v>
      </c>
      <c r="T590" s="109">
        <v>0.29499999999999998</v>
      </c>
      <c r="U590" s="111">
        <v>0.29499999999999998</v>
      </c>
      <c r="V590" s="109"/>
      <c r="W590" s="109"/>
      <c r="X590" s="109"/>
    </row>
    <row r="591" spans="9:24" x14ac:dyDescent="0.3">
      <c r="I591" s="7">
        <v>44888</v>
      </c>
      <c r="J591" s="109">
        <v>0.32750000000000001</v>
      </c>
      <c r="K591" s="109">
        <v>0.32250000000000001</v>
      </c>
      <c r="L591" s="111">
        <v>0.29249999999999998</v>
      </c>
      <c r="M591" s="109">
        <v>0.315</v>
      </c>
      <c r="N591" s="109">
        <v>0.31</v>
      </c>
      <c r="O591" s="109">
        <v>0.3125</v>
      </c>
      <c r="P591" s="111">
        <v>0.3125</v>
      </c>
      <c r="Q591" s="109">
        <v>0.31130000000000002</v>
      </c>
      <c r="R591" s="109">
        <v>0.3</v>
      </c>
      <c r="S591" s="109">
        <v>0.28749999999999998</v>
      </c>
      <c r="T591" s="109">
        <v>0.28749999999999998</v>
      </c>
      <c r="U591" s="111">
        <v>0.28749999999999998</v>
      </c>
      <c r="V591" s="109"/>
      <c r="W591" s="109"/>
      <c r="X591" s="109"/>
    </row>
    <row r="592" spans="9:24" x14ac:dyDescent="0.3">
      <c r="I592" s="7">
        <v>44887</v>
      </c>
      <c r="J592" s="109">
        <v>0.32750000000000001</v>
      </c>
      <c r="K592" s="109">
        <v>0.32250000000000001</v>
      </c>
      <c r="L592" s="111">
        <v>0.29249999999999998</v>
      </c>
      <c r="M592" s="109">
        <v>0.315</v>
      </c>
      <c r="N592" s="109">
        <v>0.3125</v>
      </c>
      <c r="O592" s="109">
        <v>0.3125</v>
      </c>
      <c r="P592" s="111">
        <v>0.3125</v>
      </c>
      <c r="Q592" s="109">
        <v>0.31130000000000002</v>
      </c>
      <c r="R592" s="109">
        <v>0.3</v>
      </c>
      <c r="S592" s="109">
        <v>0.29249999999999998</v>
      </c>
      <c r="T592" s="109">
        <v>0.29249999999999998</v>
      </c>
      <c r="U592" s="111">
        <v>0.29249999999999998</v>
      </c>
      <c r="V592" s="109"/>
      <c r="W592" s="109"/>
      <c r="X592" s="109"/>
    </row>
    <row r="593" spans="9:24" x14ac:dyDescent="0.3">
      <c r="I593" s="7">
        <v>44886</v>
      </c>
      <c r="J593" s="109">
        <v>0.32879999999999998</v>
      </c>
      <c r="K593" s="109">
        <v>0.32500000000000001</v>
      </c>
      <c r="L593" s="111">
        <v>0.29499999999999998</v>
      </c>
      <c r="M593" s="109">
        <v>0.3175</v>
      </c>
      <c r="N593" s="109">
        <v>0.31830000000000003</v>
      </c>
      <c r="O593" s="109">
        <v>0.3175</v>
      </c>
      <c r="P593" s="111">
        <v>0.3175</v>
      </c>
      <c r="Q593" s="109">
        <v>0.31830000000000003</v>
      </c>
      <c r="R593" s="109">
        <v>0.30499999999999999</v>
      </c>
      <c r="S593" s="109">
        <v>0.29249999999999998</v>
      </c>
      <c r="T593" s="109">
        <v>0.29749999999999999</v>
      </c>
      <c r="U593" s="111">
        <v>0.29499999999999998</v>
      </c>
      <c r="V593" s="109"/>
      <c r="W593" s="109"/>
      <c r="X593" s="109"/>
    </row>
    <row r="594" spans="9:24" x14ac:dyDescent="0.3">
      <c r="I594" s="7">
        <v>44883</v>
      </c>
      <c r="J594" s="109">
        <v>0.32879999999999998</v>
      </c>
      <c r="K594" s="109">
        <v>0.32500000000000001</v>
      </c>
      <c r="L594" s="111">
        <v>0.29499999999999998</v>
      </c>
      <c r="M594" s="109">
        <v>0.32500000000000001</v>
      </c>
      <c r="N594" s="109">
        <v>0.32500000000000001</v>
      </c>
      <c r="O594" s="109">
        <v>0.32750000000000001</v>
      </c>
      <c r="P594" s="111">
        <v>0.32750000000000001</v>
      </c>
      <c r="Q594" s="109">
        <v>0.32750000000000001</v>
      </c>
      <c r="R594" s="109">
        <v>0.32</v>
      </c>
      <c r="S594" s="109">
        <v>0.315</v>
      </c>
      <c r="T594" s="109">
        <v>0.3075</v>
      </c>
      <c r="U594" s="111">
        <v>0.30499999999999999</v>
      </c>
      <c r="V594" s="109"/>
      <c r="W594" s="109"/>
      <c r="X594" s="109"/>
    </row>
    <row r="595" spans="9:24" x14ac:dyDescent="0.3">
      <c r="I595" s="7">
        <v>44882</v>
      </c>
      <c r="J595" s="109">
        <v>0.32879999999999998</v>
      </c>
      <c r="K595" s="109">
        <v>0.32500000000000001</v>
      </c>
      <c r="L595" s="111">
        <v>0.29499999999999998</v>
      </c>
      <c r="M595" s="109">
        <v>0.32500000000000001</v>
      </c>
      <c r="N595" s="109">
        <v>0.32500000000000001</v>
      </c>
      <c r="O595" s="109">
        <v>0.32750000000000001</v>
      </c>
      <c r="P595" s="111">
        <v>0.32750000000000001</v>
      </c>
      <c r="Q595" s="109">
        <v>0.32750000000000001</v>
      </c>
      <c r="R595" s="109">
        <v>0.32</v>
      </c>
      <c r="S595" s="109">
        <v>0.315</v>
      </c>
      <c r="T595" s="109">
        <v>0.3075</v>
      </c>
      <c r="U595" s="111">
        <v>0.30499999999999999</v>
      </c>
      <c r="V595" s="109"/>
      <c r="W595" s="109"/>
      <c r="X595" s="109"/>
    </row>
    <row r="596" spans="9:24" x14ac:dyDescent="0.3">
      <c r="I596" s="7">
        <v>44881</v>
      </c>
      <c r="J596" s="109">
        <v>0.32879999999999998</v>
      </c>
      <c r="K596" s="109">
        <v>0.32500000000000001</v>
      </c>
      <c r="L596" s="111">
        <v>0.29499999999999998</v>
      </c>
      <c r="M596" s="109">
        <v>0.32500000000000001</v>
      </c>
      <c r="N596" s="109">
        <v>0.32500000000000001</v>
      </c>
      <c r="O596" s="109">
        <v>0.32750000000000001</v>
      </c>
      <c r="P596" s="111">
        <v>0.32750000000000001</v>
      </c>
      <c r="Q596" s="109">
        <v>0.32750000000000001</v>
      </c>
      <c r="R596" s="109">
        <v>0.32</v>
      </c>
      <c r="S596" s="109">
        <v>0.315</v>
      </c>
      <c r="T596" s="109">
        <v>0.3075</v>
      </c>
      <c r="U596" s="111">
        <v>0.30499999999999999</v>
      </c>
      <c r="V596" s="109"/>
      <c r="W596" s="109"/>
      <c r="X596" s="109"/>
    </row>
    <row r="597" spans="9:24" x14ac:dyDescent="0.3">
      <c r="I597" s="7">
        <v>44880</v>
      </c>
      <c r="J597" s="109">
        <v>0.33</v>
      </c>
      <c r="K597" s="109">
        <v>0.32750000000000001</v>
      </c>
      <c r="L597" s="111">
        <v>0.29499999999999998</v>
      </c>
      <c r="M597" s="109">
        <v>0.3125</v>
      </c>
      <c r="N597" s="109">
        <v>0.32750000000000001</v>
      </c>
      <c r="O597" s="109">
        <v>0.32750000000000001</v>
      </c>
      <c r="P597" s="111">
        <v>0.32750000000000001</v>
      </c>
      <c r="Q597" s="109">
        <v>0.33129999999999998</v>
      </c>
      <c r="R597" s="109">
        <v>0.315</v>
      </c>
      <c r="S597" s="109">
        <v>0.315</v>
      </c>
      <c r="T597" s="109">
        <v>0.30630000000000002</v>
      </c>
      <c r="U597" s="111">
        <v>0.30630000000000002</v>
      </c>
      <c r="V597" s="109"/>
      <c r="W597" s="109"/>
      <c r="X597" s="109"/>
    </row>
    <row r="598" spans="9:24" x14ac:dyDescent="0.3">
      <c r="I598" s="7">
        <v>44879</v>
      </c>
      <c r="J598" s="109">
        <v>0.33</v>
      </c>
      <c r="K598" s="109">
        <v>0.32750000000000001</v>
      </c>
      <c r="L598" s="111">
        <v>0.29499999999999998</v>
      </c>
      <c r="M598" s="109">
        <v>0.3125</v>
      </c>
      <c r="N598" s="109">
        <v>0.32750000000000001</v>
      </c>
      <c r="O598" s="109">
        <v>0.32750000000000001</v>
      </c>
      <c r="P598" s="111">
        <v>0.32750000000000001</v>
      </c>
      <c r="Q598" s="109">
        <v>0.33129999999999998</v>
      </c>
      <c r="R598" s="109">
        <v>0.315</v>
      </c>
      <c r="S598" s="109">
        <v>0.315</v>
      </c>
      <c r="T598" s="109">
        <v>0.30630000000000002</v>
      </c>
      <c r="U598" s="111">
        <v>0.30630000000000002</v>
      </c>
      <c r="V598" s="109"/>
      <c r="W598" s="109"/>
      <c r="X598" s="109"/>
    </row>
    <row r="599" spans="9:24" x14ac:dyDescent="0.3">
      <c r="I599" s="7">
        <v>44876</v>
      </c>
      <c r="J599" s="109">
        <v>0.33</v>
      </c>
      <c r="K599" s="109">
        <v>0.32750000000000001</v>
      </c>
      <c r="L599" s="111">
        <v>0.29499999999999998</v>
      </c>
      <c r="M599" s="109">
        <v>0.3125</v>
      </c>
      <c r="N599" s="109">
        <v>0.32750000000000001</v>
      </c>
      <c r="O599" s="109">
        <v>0.32750000000000001</v>
      </c>
      <c r="P599" s="111">
        <v>0.32750000000000001</v>
      </c>
      <c r="Q599" s="109">
        <v>0.33129999999999998</v>
      </c>
      <c r="R599" s="109">
        <v>0.315</v>
      </c>
      <c r="S599" s="109">
        <v>0.315</v>
      </c>
      <c r="T599" s="109">
        <v>0.30630000000000002</v>
      </c>
      <c r="U599" s="111">
        <v>0.30630000000000002</v>
      </c>
      <c r="V599" s="109"/>
      <c r="W599" s="109"/>
      <c r="X599" s="109"/>
    </row>
    <row r="600" spans="9:24" x14ac:dyDescent="0.3">
      <c r="I600" s="7">
        <v>44875</v>
      </c>
      <c r="J600" s="109">
        <v>0.33</v>
      </c>
      <c r="K600" s="109">
        <v>0.32750000000000001</v>
      </c>
      <c r="L600" s="111">
        <v>0.29499999999999998</v>
      </c>
      <c r="M600" s="109">
        <v>0.3125</v>
      </c>
      <c r="N600" s="109">
        <v>0.32750000000000001</v>
      </c>
      <c r="O600" s="109">
        <v>0.32750000000000001</v>
      </c>
      <c r="P600" s="111">
        <v>0.32750000000000001</v>
      </c>
      <c r="Q600" s="109">
        <v>0.33129999999999998</v>
      </c>
      <c r="R600" s="109">
        <v>0.315</v>
      </c>
      <c r="S600" s="109">
        <v>0.315</v>
      </c>
      <c r="T600" s="109">
        <v>0.30630000000000002</v>
      </c>
      <c r="U600" s="111">
        <v>0.30630000000000002</v>
      </c>
      <c r="V600" s="109"/>
      <c r="W600" s="109"/>
      <c r="X600" s="109"/>
    </row>
    <row r="601" spans="9:24" x14ac:dyDescent="0.3">
      <c r="I601" s="7">
        <v>44874</v>
      </c>
      <c r="J601" s="109">
        <v>0.33</v>
      </c>
      <c r="K601" s="109">
        <v>0.32750000000000001</v>
      </c>
      <c r="L601" s="111">
        <v>0.29499999999999998</v>
      </c>
      <c r="M601" s="109">
        <v>0.3125</v>
      </c>
      <c r="N601" s="109">
        <v>0.32750000000000001</v>
      </c>
      <c r="O601" s="109">
        <v>0.32750000000000001</v>
      </c>
      <c r="P601" s="111">
        <v>0.32750000000000001</v>
      </c>
      <c r="Q601" s="109">
        <v>0.33129999999999998</v>
      </c>
      <c r="R601" s="109">
        <v>0.315</v>
      </c>
      <c r="S601" s="109">
        <v>0.315</v>
      </c>
      <c r="T601" s="109">
        <v>0.30630000000000002</v>
      </c>
      <c r="U601" s="111">
        <v>0.30630000000000002</v>
      </c>
      <c r="V601" s="109"/>
      <c r="W601" s="109"/>
      <c r="X601" s="109"/>
    </row>
    <row r="602" spans="9:24" x14ac:dyDescent="0.3">
      <c r="I602" s="7">
        <v>44873</v>
      </c>
      <c r="J602" s="109">
        <v>0.33</v>
      </c>
      <c r="K602" s="109">
        <v>0.32750000000000001</v>
      </c>
      <c r="L602" s="111">
        <v>0.29499999999999998</v>
      </c>
      <c r="M602" s="109">
        <v>0.3125</v>
      </c>
      <c r="N602" s="109">
        <v>0.32750000000000001</v>
      </c>
      <c r="O602" s="109">
        <v>0.32750000000000001</v>
      </c>
      <c r="P602" s="111">
        <v>0.32750000000000001</v>
      </c>
      <c r="Q602" s="109">
        <v>0.33129999999999998</v>
      </c>
      <c r="R602" s="109">
        <v>0.315</v>
      </c>
      <c r="S602" s="109">
        <v>0.315</v>
      </c>
      <c r="T602" s="109">
        <v>0.30630000000000002</v>
      </c>
      <c r="U602" s="111">
        <v>0.30630000000000002</v>
      </c>
      <c r="V602" s="109"/>
      <c r="W602" s="109"/>
      <c r="X602" s="109"/>
    </row>
    <row r="603" spans="9:24" x14ac:dyDescent="0.3">
      <c r="I603" s="7">
        <v>44869</v>
      </c>
      <c r="J603" s="109">
        <v>0.33</v>
      </c>
      <c r="K603" s="109">
        <v>0.32750000000000001</v>
      </c>
      <c r="L603" s="111">
        <v>0.29499999999999998</v>
      </c>
      <c r="M603" s="109">
        <v>0.3125</v>
      </c>
      <c r="N603" s="109">
        <v>0.32750000000000001</v>
      </c>
      <c r="O603" s="109">
        <v>0.32750000000000001</v>
      </c>
      <c r="P603" s="111">
        <v>0.32750000000000001</v>
      </c>
      <c r="Q603" s="109">
        <v>0.33129999999999998</v>
      </c>
      <c r="R603" s="109">
        <v>0.315</v>
      </c>
      <c r="S603" s="109">
        <v>0.315</v>
      </c>
      <c r="T603" s="109">
        <v>0.30630000000000002</v>
      </c>
      <c r="U603" s="111">
        <v>0.30630000000000002</v>
      </c>
      <c r="V603" s="109"/>
      <c r="W603" s="109"/>
      <c r="X603" s="109"/>
    </row>
    <row r="604" spans="9:24" x14ac:dyDescent="0.3">
      <c r="I604" s="7">
        <v>44868</v>
      </c>
      <c r="J604" s="109">
        <v>0.33</v>
      </c>
      <c r="K604" s="109">
        <v>0.32750000000000001</v>
      </c>
      <c r="L604" s="111">
        <v>0.29499999999999998</v>
      </c>
      <c r="M604" s="109">
        <v>0.3125</v>
      </c>
      <c r="N604" s="109">
        <v>0.32750000000000001</v>
      </c>
      <c r="O604" s="109">
        <v>0.32750000000000001</v>
      </c>
      <c r="P604" s="111">
        <v>0.32750000000000001</v>
      </c>
      <c r="Q604" s="109">
        <v>0.33129999999999998</v>
      </c>
      <c r="R604" s="109">
        <v>0.315</v>
      </c>
      <c r="S604" s="109">
        <v>0.315</v>
      </c>
      <c r="T604" s="109">
        <v>0.30630000000000002</v>
      </c>
      <c r="U604" s="111">
        <v>0.30630000000000002</v>
      </c>
      <c r="V604" s="109"/>
      <c r="W604" s="109"/>
      <c r="X604" s="109"/>
    </row>
    <row r="605" spans="9:24" x14ac:dyDescent="0.3">
      <c r="I605" s="7">
        <v>44867</v>
      </c>
      <c r="J605" s="109">
        <v>0.33</v>
      </c>
      <c r="K605" s="109">
        <v>0.32750000000000001</v>
      </c>
      <c r="L605" s="111">
        <v>0.29499999999999998</v>
      </c>
      <c r="M605" s="109">
        <v>0.3125</v>
      </c>
      <c r="N605" s="109">
        <v>0.32750000000000001</v>
      </c>
      <c r="O605" s="109">
        <v>0.32750000000000001</v>
      </c>
      <c r="P605" s="111">
        <v>0.32750000000000001</v>
      </c>
      <c r="Q605" s="109">
        <v>0.33129999999999998</v>
      </c>
      <c r="R605" s="109">
        <v>0.315</v>
      </c>
      <c r="S605" s="109">
        <v>0.315</v>
      </c>
      <c r="T605" s="109">
        <v>0.30630000000000002</v>
      </c>
      <c r="U605" s="111">
        <v>0.30630000000000002</v>
      </c>
      <c r="V605" s="109"/>
      <c r="W605" s="109"/>
      <c r="X605" s="109"/>
    </row>
    <row r="606" spans="9:24" x14ac:dyDescent="0.3">
      <c r="I606" s="7">
        <v>44866</v>
      </c>
      <c r="J606" s="109">
        <v>0.33</v>
      </c>
      <c r="K606" s="109">
        <v>0.32750000000000001</v>
      </c>
      <c r="L606" s="111">
        <v>0.29499999999999998</v>
      </c>
      <c r="M606" s="109">
        <v>0.3125</v>
      </c>
      <c r="N606" s="109">
        <v>0.32750000000000001</v>
      </c>
      <c r="O606" s="109">
        <v>0.32750000000000001</v>
      </c>
      <c r="P606" s="111">
        <v>0.32750000000000001</v>
      </c>
      <c r="Q606" s="109">
        <v>0.33129999999999998</v>
      </c>
      <c r="R606" s="109">
        <v>0.315</v>
      </c>
      <c r="S606" s="109">
        <v>0.315</v>
      </c>
      <c r="T606" s="109">
        <v>0.30630000000000002</v>
      </c>
      <c r="U606" s="111">
        <v>0.30630000000000002</v>
      </c>
      <c r="V606" s="109"/>
      <c r="W606" s="109"/>
      <c r="X606" s="109"/>
    </row>
    <row r="607" spans="9:24" x14ac:dyDescent="0.3">
      <c r="I607" s="7">
        <v>44865</v>
      </c>
      <c r="J607" s="109">
        <v>0.33</v>
      </c>
      <c r="K607" s="109">
        <v>0.32750000000000001</v>
      </c>
      <c r="L607" s="111">
        <v>0.29499999999999998</v>
      </c>
      <c r="M607" s="109">
        <v>0.3125</v>
      </c>
      <c r="N607" s="109">
        <v>0.32750000000000001</v>
      </c>
      <c r="O607" s="109">
        <v>0.32750000000000001</v>
      </c>
      <c r="P607" s="111">
        <v>0.32750000000000001</v>
      </c>
      <c r="Q607" s="109">
        <v>0.33129999999999998</v>
      </c>
      <c r="R607" s="109">
        <v>0.315</v>
      </c>
      <c r="S607" s="109">
        <v>0.315</v>
      </c>
      <c r="T607" s="109">
        <v>0.30630000000000002</v>
      </c>
      <c r="U607" s="111">
        <v>0.30630000000000002</v>
      </c>
      <c r="V607" s="109"/>
      <c r="W607" s="109"/>
      <c r="X607" s="109"/>
    </row>
    <row r="608" spans="9:24" x14ac:dyDescent="0.3">
      <c r="I608" s="7">
        <v>44862</v>
      </c>
      <c r="J608" s="109">
        <v>0.33</v>
      </c>
      <c r="K608" s="109">
        <v>0.32750000000000001</v>
      </c>
      <c r="L608" s="111">
        <v>0.29499999999999998</v>
      </c>
      <c r="M608" s="109">
        <v>0.3125</v>
      </c>
      <c r="N608" s="109">
        <v>0.32750000000000001</v>
      </c>
      <c r="O608" s="109">
        <v>0.32750000000000001</v>
      </c>
      <c r="P608" s="111">
        <v>0.32750000000000001</v>
      </c>
      <c r="Q608" s="109">
        <v>0.33129999999999998</v>
      </c>
      <c r="R608" s="109">
        <v>0.315</v>
      </c>
      <c r="S608" s="109">
        <v>0.315</v>
      </c>
      <c r="T608" s="109">
        <v>0.30630000000000002</v>
      </c>
      <c r="U608" s="111">
        <v>0.30630000000000002</v>
      </c>
      <c r="V608" s="109"/>
      <c r="W608" s="109"/>
      <c r="X608" s="109"/>
    </row>
    <row r="609" spans="9:24" x14ac:dyDescent="0.3">
      <c r="I609" s="7">
        <v>44861</v>
      </c>
      <c r="J609" s="109">
        <v>0.33</v>
      </c>
      <c r="K609" s="109">
        <v>0.32750000000000001</v>
      </c>
      <c r="L609" s="111">
        <v>0.29499999999999998</v>
      </c>
      <c r="M609" s="109">
        <v>0.29499999999999998</v>
      </c>
      <c r="N609" s="109">
        <v>0.3175</v>
      </c>
      <c r="O609" s="109">
        <v>0.30880000000000002</v>
      </c>
      <c r="P609" s="111">
        <v>0.30880000000000002</v>
      </c>
      <c r="Q609" s="109">
        <v>0.31</v>
      </c>
      <c r="R609" s="109">
        <v>0.30880000000000002</v>
      </c>
      <c r="S609" s="109">
        <v>0.29380000000000001</v>
      </c>
      <c r="T609" s="109">
        <v>0.29380000000000001</v>
      </c>
      <c r="U609" s="111">
        <v>0.3</v>
      </c>
      <c r="V609" s="109"/>
      <c r="W609" s="109"/>
      <c r="X609" s="109"/>
    </row>
    <row r="610" spans="9:24" x14ac:dyDescent="0.3">
      <c r="I610" s="7">
        <v>44860</v>
      </c>
      <c r="J610" s="109">
        <v>0.33</v>
      </c>
      <c r="K610" s="109">
        <v>0.32750000000000001</v>
      </c>
      <c r="L610" s="111">
        <v>0.29499999999999998</v>
      </c>
      <c r="M610" s="109">
        <v>0.29499999999999998</v>
      </c>
      <c r="N610" s="109">
        <v>0.3175</v>
      </c>
      <c r="O610" s="109">
        <v>0.30880000000000002</v>
      </c>
      <c r="P610" s="111">
        <v>0.30880000000000002</v>
      </c>
      <c r="Q610" s="109">
        <v>0.31</v>
      </c>
      <c r="R610" s="109">
        <v>0.30880000000000002</v>
      </c>
      <c r="S610" s="109">
        <v>0.29380000000000001</v>
      </c>
      <c r="T610" s="109">
        <v>0.29380000000000001</v>
      </c>
      <c r="U610" s="111">
        <v>0.3</v>
      </c>
      <c r="V610" s="109"/>
      <c r="W610" s="109"/>
      <c r="X610" s="109"/>
    </row>
    <row r="611" spans="9:24" x14ac:dyDescent="0.3">
      <c r="I611" s="7">
        <v>44859</v>
      </c>
      <c r="J611" s="109">
        <v>0.33</v>
      </c>
      <c r="K611" s="109">
        <v>0.32750000000000001</v>
      </c>
      <c r="L611" s="111">
        <v>0.29499999999999998</v>
      </c>
      <c r="M611" s="109">
        <v>0.29499999999999998</v>
      </c>
      <c r="N611" s="109">
        <v>0.3175</v>
      </c>
      <c r="O611" s="109">
        <v>0.30880000000000002</v>
      </c>
      <c r="P611" s="111">
        <v>0.30880000000000002</v>
      </c>
      <c r="Q611" s="109">
        <v>0.31</v>
      </c>
      <c r="R611" s="109">
        <v>0.30880000000000002</v>
      </c>
      <c r="S611" s="109">
        <v>0.29380000000000001</v>
      </c>
      <c r="T611" s="109">
        <v>0.29380000000000001</v>
      </c>
      <c r="U611" s="111">
        <v>0.3</v>
      </c>
      <c r="V611" s="109"/>
      <c r="W611" s="109"/>
      <c r="X611" s="109"/>
    </row>
    <row r="612" spans="9:24" x14ac:dyDescent="0.3">
      <c r="I612" s="7">
        <v>44855</v>
      </c>
      <c r="J612" s="109">
        <v>0.33</v>
      </c>
      <c r="K612" s="109">
        <v>0.32750000000000001</v>
      </c>
      <c r="L612" s="111">
        <v>0.29499999999999998</v>
      </c>
      <c r="M612" s="109">
        <v>0.29499999999999998</v>
      </c>
      <c r="N612" s="109">
        <v>0.3175</v>
      </c>
      <c r="O612" s="109">
        <v>0.30880000000000002</v>
      </c>
      <c r="P612" s="111">
        <v>0.30880000000000002</v>
      </c>
      <c r="Q612" s="109">
        <v>0.31</v>
      </c>
      <c r="R612" s="109">
        <v>0.30880000000000002</v>
      </c>
      <c r="S612" s="109">
        <v>0.29380000000000001</v>
      </c>
      <c r="T612" s="109">
        <v>0.29380000000000001</v>
      </c>
      <c r="U612" s="111">
        <v>0.3</v>
      </c>
      <c r="V612" s="109"/>
      <c r="W612" s="109"/>
      <c r="X612" s="109"/>
    </row>
    <row r="613" spans="9:24" x14ac:dyDescent="0.3">
      <c r="I613" s="7">
        <v>44854</v>
      </c>
      <c r="J613" s="109">
        <v>0.33</v>
      </c>
      <c r="K613" s="109">
        <v>0.32750000000000001</v>
      </c>
      <c r="L613" s="111">
        <v>0.29499999999999998</v>
      </c>
      <c r="M613" s="109">
        <v>0.29499999999999998</v>
      </c>
      <c r="N613" s="109">
        <v>0.3175</v>
      </c>
      <c r="O613" s="109">
        <v>0.30880000000000002</v>
      </c>
      <c r="P613" s="111">
        <v>0.30880000000000002</v>
      </c>
      <c r="Q613" s="109">
        <v>0.31</v>
      </c>
      <c r="R613" s="109">
        <v>0.30880000000000002</v>
      </c>
      <c r="S613" s="109">
        <v>0.29380000000000001</v>
      </c>
      <c r="T613" s="109">
        <v>0.29380000000000001</v>
      </c>
      <c r="U613" s="111">
        <v>0.3</v>
      </c>
      <c r="V613" s="109"/>
      <c r="W613" s="109"/>
      <c r="X613" s="109"/>
    </row>
    <row r="614" spans="9:24" x14ac:dyDescent="0.3">
      <c r="I614" s="7">
        <v>44853</v>
      </c>
      <c r="J614" s="109">
        <v>0.33</v>
      </c>
      <c r="K614" s="109">
        <v>0.32750000000000001</v>
      </c>
      <c r="L614" s="111">
        <v>0.29499999999999998</v>
      </c>
      <c r="M614" s="109">
        <v>0.29499999999999998</v>
      </c>
      <c r="N614" s="109">
        <v>0.3175</v>
      </c>
      <c r="O614" s="109">
        <v>0.30880000000000002</v>
      </c>
      <c r="P614" s="111">
        <v>0.30880000000000002</v>
      </c>
      <c r="Q614" s="109">
        <v>0.31</v>
      </c>
      <c r="R614" s="109">
        <v>0.30880000000000002</v>
      </c>
      <c r="S614" s="109">
        <v>0.29380000000000001</v>
      </c>
      <c r="T614" s="109">
        <v>0.29380000000000001</v>
      </c>
      <c r="U614" s="111">
        <v>0.3</v>
      </c>
      <c r="V614" s="109"/>
      <c r="W614" s="109"/>
      <c r="X614" s="109"/>
    </row>
    <row r="615" spans="9:24" x14ac:dyDescent="0.3">
      <c r="I615" s="7">
        <v>44852</v>
      </c>
      <c r="J615" s="109">
        <v>0.33</v>
      </c>
      <c r="K615" s="109">
        <v>0.32750000000000001</v>
      </c>
      <c r="L615" s="111">
        <v>0.29499999999999998</v>
      </c>
      <c r="M615" s="109">
        <v>0.29499999999999998</v>
      </c>
      <c r="N615" s="109">
        <v>0.3175</v>
      </c>
      <c r="O615" s="109">
        <v>0.30880000000000002</v>
      </c>
      <c r="P615" s="111">
        <v>0.30880000000000002</v>
      </c>
      <c r="Q615" s="109">
        <v>0.31</v>
      </c>
      <c r="R615" s="109">
        <v>0.30880000000000002</v>
      </c>
      <c r="S615" s="109">
        <v>0.29380000000000001</v>
      </c>
      <c r="T615" s="109">
        <v>0.29380000000000001</v>
      </c>
      <c r="U615" s="111">
        <v>0.3</v>
      </c>
      <c r="V615" s="109"/>
      <c r="W615" s="109"/>
      <c r="X615" s="109"/>
    </row>
    <row r="616" spans="9:24" x14ac:dyDescent="0.3">
      <c r="I616" s="7">
        <v>44851</v>
      </c>
      <c r="J616" s="109">
        <v>0.33</v>
      </c>
      <c r="K616" s="109">
        <v>0.32750000000000001</v>
      </c>
      <c r="L616" s="111">
        <v>0.29499999999999998</v>
      </c>
      <c r="M616" s="109">
        <v>0.29499999999999998</v>
      </c>
      <c r="N616" s="109">
        <v>0.3175</v>
      </c>
      <c r="O616" s="109">
        <v>0.30880000000000002</v>
      </c>
      <c r="P616" s="111">
        <v>0.30880000000000002</v>
      </c>
      <c r="Q616" s="109">
        <v>0.31</v>
      </c>
      <c r="R616" s="109">
        <v>0.30880000000000002</v>
      </c>
      <c r="S616" s="109">
        <v>0.29380000000000001</v>
      </c>
      <c r="T616" s="109">
        <v>0.29380000000000001</v>
      </c>
      <c r="U616" s="111">
        <v>0.29499999999999998</v>
      </c>
      <c r="V616" s="109"/>
      <c r="W616" s="109"/>
      <c r="X616" s="109"/>
    </row>
    <row r="617" spans="9:24" x14ac:dyDescent="0.3">
      <c r="I617" s="7">
        <v>44848</v>
      </c>
      <c r="J617" s="109">
        <v>0.33</v>
      </c>
      <c r="K617" s="109">
        <v>0.32750000000000001</v>
      </c>
      <c r="L617" s="111">
        <v>0.29499999999999998</v>
      </c>
      <c r="M617" s="109">
        <v>0.29499999999999998</v>
      </c>
      <c r="N617" s="109">
        <v>0.3175</v>
      </c>
      <c r="O617" s="109">
        <v>0.30880000000000002</v>
      </c>
      <c r="P617" s="111">
        <v>0.30880000000000002</v>
      </c>
      <c r="Q617" s="109">
        <v>0.31</v>
      </c>
      <c r="R617" s="109">
        <v>0.30880000000000002</v>
      </c>
      <c r="S617" s="109">
        <v>0.29380000000000001</v>
      </c>
      <c r="T617" s="109">
        <v>0.29380000000000001</v>
      </c>
      <c r="U617" s="111">
        <v>0.29499999999999998</v>
      </c>
      <c r="V617" s="109"/>
      <c r="W617" s="109"/>
      <c r="X617" s="109"/>
    </row>
    <row r="618" spans="9:24" x14ac:dyDescent="0.3">
      <c r="I618" s="7">
        <v>44847</v>
      </c>
      <c r="J618" s="109">
        <v>0.33</v>
      </c>
      <c r="K618" s="109">
        <v>0.32750000000000001</v>
      </c>
      <c r="L618" s="111">
        <v>0.29499999999999998</v>
      </c>
      <c r="M618" s="109">
        <v>0.29499999999999998</v>
      </c>
      <c r="N618" s="109">
        <v>0.3175</v>
      </c>
      <c r="O618" s="109">
        <v>0.30880000000000002</v>
      </c>
      <c r="P618" s="111">
        <v>0.30880000000000002</v>
      </c>
      <c r="Q618" s="109">
        <v>0.31</v>
      </c>
      <c r="R618" s="109">
        <v>0.30880000000000002</v>
      </c>
      <c r="S618" s="109">
        <v>0.29380000000000001</v>
      </c>
      <c r="T618" s="109">
        <v>0.29380000000000001</v>
      </c>
      <c r="U618" s="111">
        <v>0.29499999999999998</v>
      </c>
      <c r="V618" s="109"/>
      <c r="W618" s="109"/>
      <c r="X618" s="109"/>
    </row>
    <row r="619" spans="9:24" x14ac:dyDescent="0.3">
      <c r="I619" s="7">
        <v>44846</v>
      </c>
      <c r="J619" s="109">
        <v>0.33</v>
      </c>
      <c r="K619" s="109">
        <v>0.32750000000000001</v>
      </c>
      <c r="L619" s="111">
        <v>0.29499999999999998</v>
      </c>
      <c r="M619" s="109">
        <v>0.29499999999999998</v>
      </c>
      <c r="N619" s="109">
        <v>0.3115</v>
      </c>
      <c r="O619" s="109">
        <v>0.30880000000000002</v>
      </c>
      <c r="P619" s="111">
        <v>0.30880000000000002</v>
      </c>
      <c r="Q619" s="109">
        <v>0.308</v>
      </c>
      <c r="R619" s="109">
        <v>0.29380000000000001</v>
      </c>
      <c r="S619" s="109">
        <v>0.29380000000000001</v>
      </c>
      <c r="T619" s="109">
        <v>0.29380000000000001</v>
      </c>
      <c r="U619" s="111">
        <v>0.29499999999999998</v>
      </c>
      <c r="V619" s="109"/>
      <c r="W619" s="109"/>
      <c r="X619" s="109"/>
    </row>
    <row r="620" spans="9:24" x14ac:dyDescent="0.3">
      <c r="I620" s="7">
        <v>44845</v>
      </c>
      <c r="J620" s="109">
        <v>0.33</v>
      </c>
      <c r="K620" s="109">
        <v>0.29499999999999998</v>
      </c>
      <c r="L620" s="111">
        <v>0.29499999999999998</v>
      </c>
      <c r="M620" s="109">
        <v>0.29499999999999998</v>
      </c>
      <c r="N620" s="109">
        <v>0.3115</v>
      </c>
      <c r="O620" s="109">
        <v>0.30880000000000002</v>
      </c>
      <c r="P620" s="111">
        <v>0.30880000000000002</v>
      </c>
      <c r="Q620" s="109">
        <v>0.308</v>
      </c>
      <c r="R620" s="109">
        <v>0.29380000000000001</v>
      </c>
      <c r="S620" s="109">
        <v>0.29380000000000001</v>
      </c>
      <c r="T620" s="109">
        <v>0.29380000000000001</v>
      </c>
      <c r="U620" s="111">
        <v>0.29499999999999998</v>
      </c>
      <c r="V620" s="109"/>
      <c r="W620" s="109"/>
      <c r="X620" s="109"/>
    </row>
    <row r="621" spans="9:24" x14ac:dyDescent="0.3">
      <c r="I621" s="7">
        <v>44841</v>
      </c>
      <c r="J621" s="109">
        <v>0.33</v>
      </c>
      <c r="K621" s="109">
        <v>0.29499999999999998</v>
      </c>
      <c r="L621" s="111">
        <v>0.29499999999999998</v>
      </c>
      <c r="M621" s="109">
        <v>0.29499999999999998</v>
      </c>
      <c r="N621" s="109">
        <v>0.3115</v>
      </c>
      <c r="O621" s="109">
        <v>0.30880000000000002</v>
      </c>
      <c r="P621" s="111">
        <v>0.30880000000000002</v>
      </c>
      <c r="Q621" s="109">
        <v>0.308</v>
      </c>
      <c r="R621" s="109">
        <v>0.29380000000000001</v>
      </c>
      <c r="S621" s="109">
        <v>0.29380000000000001</v>
      </c>
      <c r="T621" s="109">
        <v>0.29380000000000001</v>
      </c>
      <c r="U621" s="111">
        <v>0.29499999999999998</v>
      </c>
      <c r="V621" s="109"/>
      <c r="W621" s="109"/>
      <c r="X621" s="109"/>
    </row>
    <row r="622" spans="9:24" x14ac:dyDescent="0.3">
      <c r="I622" s="7">
        <v>44840</v>
      </c>
      <c r="J622" s="109">
        <v>0.33</v>
      </c>
      <c r="K622" s="109">
        <v>0.29499999999999998</v>
      </c>
      <c r="L622" s="111">
        <v>0.29499999999999998</v>
      </c>
      <c r="M622" s="109">
        <v>0.29499999999999998</v>
      </c>
      <c r="N622" s="109">
        <v>0.3115</v>
      </c>
      <c r="O622" s="109">
        <v>0.30880000000000002</v>
      </c>
      <c r="P622" s="111">
        <v>0.30880000000000002</v>
      </c>
      <c r="Q622" s="109">
        <v>0.308</v>
      </c>
      <c r="R622" s="109">
        <v>0.29380000000000001</v>
      </c>
      <c r="S622" s="109">
        <v>0.29380000000000001</v>
      </c>
      <c r="T622" s="109">
        <v>0.29380000000000001</v>
      </c>
      <c r="U622" s="111">
        <v>0.29499999999999998</v>
      </c>
      <c r="V622" s="109"/>
      <c r="W622" s="109"/>
      <c r="X622" s="109"/>
    </row>
    <row r="623" spans="9:24" x14ac:dyDescent="0.3">
      <c r="I623" s="7">
        <v>44839</v>
      </c>
      <c r="J623" s="109">
        <v>0.33</v>
      </c>
      <c r="K623" s="109">
        <v>0.29499999999999998</v>
      </c>
      <c r="L623" s="111">
        <v>0.29499999999999998</v>
      </c>
      <c r="M623" s="109">
        <v>0.29499999999999998</v>
      </c>
      <c r="N623" s="109">
        <v>0.30399999999999999</v>
      </c>
      <c r="O623" s="109">
        <v>0.30880000000000002</v>
      </c>
      <c r="P623" s="111">
        <v>0.30880000000000002</v>
      </c>
      <c r="Q623" s="109">
        <v>0.30399999999999999</v>
      </c>
      <c r="R623" s="109">
        <v>0.29380000000000001</v>
      </c>
      <c r="S623" s="109">
        <v>0.29380000000000001</v>
      </c>
      <c r="T623" s="109">
        <v>0.29380000000000001</v>
      </c>
      <c r="U623" s="111">
        <v>0.29380000000000001</v>
      </c>
      <c r="V623" s="109"/>
      <c r="W623" s="109"/>
      <c r="X623" s="109"/>
    </row>
    <row r="624" spans="9:24" x14ac:dyDescent="0.3">
      <c r="I624" s="7">
        <v>44838</v>
      </c>
      <c r="J624" s="109">
        <v>0.315</v>
      </c>
      <c r="K624" s="109">
        <v>0.29499999999999998</v>
      </c>
      <c r="L624" s="111">
        <v>0.29499999999999998</v>
      </c>
      <c r="M624" s="109">
        <v>0.29499999999999998</v>
      </c>
      <c r="N624" s="109">
        <v>0.30399999999999999</v>
      </c>
      <c r="O624" s="109">
        <v>0.30880000000000002</v>
      </c>
      <c r="P624" s="111">
        <v>0.30880000000000002</v>
      </c>
      <c r="Q624" s="109">
        <v>0.30399999999999999</v>
      </c>
      <c r="R624" s="109">
        <v>0.29380000000000001</v>
      </c>
      <c r="S624" s="109">
        <v>0.29380000000000001</v>
      </c>
      <c r="T624" s="109">
        <v>0.29380000000000001</v>
      </c>
      <c r="U624" s="111">
        <v>0.29380000000000001</v>
      </c>
      <c r="V624" s="109"/>
      <c r="W624" s="109"/>
      <c r="X624" s="109"/>
    </row>
    <row r="625" spans="9:24" x14ac:dyDescent="0.3">
      <c r="I625" s="7">
        <v>44837</v>
      </c>
      <c r="J625" s="109">
        <v>0.315</v>
      </c>
      <c r="K625" s="109">
        <v>0.29499999999999998</v>
      </c>
      <c r="L625" s="111">
        <v>0.29499999999999998</v>
      </c>
      <c r="M625" s="109">
        <v>0.29499999999999998</v>
      </c>
      <c r="N625" s="109">
        <v>0.30880000000000002</v>
      </c>
      <c r="O625" s="109">
        <v>0.31130000000000002</v>
      </c>
      <c r="P625" s="111">
        <v>0.31130000000000002</v>
      </c>
      <c r="Q625" s="109">
        <v>0.309</v>
      </c>
      <c r="R625" s="109">
        <v>0.29249999999999998</v>
      </c>
      <c r="S625" s="109">
        <v>0.29249999999999998</v>
      </c>
      <c r="T625" s="109">
        <v>0.29249999999999998</v>
      </c>
      <c r="U625" s="111">
        <v>0.29749999999999999</v>
      </c>
      <c r="V625" s="109"/>
      <c r="W625" s="109"/>
      <c r="X625" s="109"/>
    </row>
    <row r="626" spans="9:24" x14ac:dyDescent="0.3">
      <c r="I626" s="7">
        <v>44834</v>
      </c>
      <c r="J626" s="109">
        <v>0.315</v>
      </c>
      <c r="K626" s="109">
        <v>0.29499999999999998</v>
      </c>
      <c r="L626" s="111">
        <v>0.29499999999999998</v>
      </c>
      <c r="M626" s="109">
        <v>0.29499999999999998</v>
      </c>
      <c r="N626" s="109">
        <v>0.3125</v>
      </c>
      <c r="O626" s="109">
        <v>0.30249999999999999</v>
      </c>
      <c r="P626" s="111">
        <v>0.3125</v>
      </c>
      <c r="Q626" s="109">
        <v>0.3125</v>
      </c>
      <c r="R626" s="109">
        <v>0.29749999999999999</v>
      </c>
      <c r="S626" s="109">
        <v>0.29749999999999999</v>
      </c>
      <c r="T626" s="109">
        <v>0.29749999999999999</v>
      </c>
      <c r="U626" s="111">
        <v>0.30130000000000001</v>
      </c>
      <c r="V626" s="20"/>
      <c r="W626" s="20"/>
      <c r="X626" s="109"/>
    </row>
    <row r="627" spans="9:24" x14ac:dyDescent="0.3">
      <c r="I627" s="7">
        <v>44833</v>
      </c>
      <c r="J627" s="109">
        <v>0.315</v>
      </c>
      <c r="K627" s="109">
        <v>0.29499999999999998</v>
      </c>
      <c r="L627" s="111">
        <v>0.29499999999999998</v>
      </c>
      <c r="M627" s="109">
        <v>0.29499999999999998</v>
      </c>
      <c r="N627" s="109">
        <v>0.3125</v>
      </c>
      <c r="O627" s="109">
        <v>0.30249999999999999</v>
      </c>
      <c r="P627" s="111">
        <v>0.3125</v>
      </c>
      <c r="Q627" s="109">
        <v>0.3125</v>
      </c>
      <c r="R627" s="109">
        <v>0.29749999999999999</v>
      </c>
      <c r="S627" s="109">
        <v>0.29749999999999999</v>
      </c>
      <c r="T627" s="109">
        <v>0.29749999999999999</v>
      </c>
      <c r="U627" s="111">
        <v>0.30130000000000001</v>
      </c>
      <c r="V627" s="109"/>
      <c r="W627" s="109"/>
      <c r="X627" s="109"/>
    </row>
    <row r="628" spans="9:24" x14ac:dyDescent="0.3">
      <c r="I628" s="7">
        <v>44832</v>
      </c>
      <c r="J628" s="109">
        <v>0.3</v>
      </c>
      <c r="K628" s="109">
        <v>0.29499999999999998</v>
      </c>
      <c r="L628" s="111">
        <v>0.29499999999999998</v>
      </c>
      <c r="M628" s="109">
        <v>0.29499999999999998</v>
      </c>
      <c r="N628" s="109">
        <v>0.29249999999999998</v>
      </c>
      <c r="O628" s="109">
        <v>0.28999999999999998</v>
      </c>
      <c r="P628" s="111">
        <v>0.28999999999999998</v>
      </c>
      <c r="Q628" s="109">
        <v>0.28999999999999998</v>
      </c>
      <c r="R628" s="109">
        <v>0.28999999999999998</v>
      </c>
      <c r="S628" s="109">
        <v>0.28999999999999998</v>
      </c>
      <c r="T628" s="109">
        <v>0.28999999999999998</v>
      </c>
      <c r="U628" s="111">
        <v>0.29630000000000001</v>
      </c>
      <c r="V628" s="109"/>
      <c r="W628" s="109"/>
      <c r="X628" s="109"/>
    </row>
    <row r="629" spans="9:24" x14ac:dyDescent="0.3">
      <c r="I629" s="7">
        <v>44831</v>
      </c>
      <c r="J629" s="109">
        <v>0.3</v>
      </c>
      <c r="K629" s="109">
        <v>0.29499999999999998</v>
      </c>
      <c r="L629" s="111">
        <v>0.29499999999999998</v>
      </c>
      <c r="M629" s="109">
        <v>0.29499999999999998</v>
      </c>
      <c r="N629" s="109">
        <v>0.29249999999999998</v>
      </c>
      <c r="O629" s="109">
        <v>0.28999999999999998</v>
      </c>
      <c r="P629" s="111">
        <v>0.28999999999999998</v>
      </c>
      <c r="Q629" s="109">
        <v>0.28999999999999998</v>
      </c>
      <c r="R629" s="109">
        <v>0.28999999999999998</v>
      </c>
      <c r="S629" s="109">
        <v>0.28999999999999998</v>
      </c>
      <c r="T629" s="109">
        <v>0.28999999999999998</v>
      </c>
      <c r="U629" s="111">
        <v>0.29630000000000001</v>
      </c>
      <c r="V629" s="109"/>
      <c r="W629" s="109"/>
      <c r="X629" s="109"/>
    </row>
    <row r="630" spans="9:24" x14ac:dyDescent="0.3">
      <c r="I630" s="7">
        <v>44830</v>
      </c>
      <c r="J630" s="109">
        <v>0.3</v>
      </c>
      <c r="K630" s="109">
        <v>0.29499999999999998</v>
      </c>
      <c r="L630" s="111">
        <v>0.29499999999999998</v>
      </c>
      <c r="M630" s="109">
        <v>0.29499999999999998</v>
      </c>
      <c r="N630" s="109">
        <v>0.29249999999999998</v>
      </c>
      <c r="O630" s="109">
        <v>0.28999999999999998</v>
      </c>
      <c r="P630" s="111">
        <v>0.28999999999999998</v>
      </c>
      <c r="Q630" s="109">
        <v>0.28999999999999998</v>
      </c>
      <c r="R630" s="109">
        <v>0.28999999999999998</v>
      </c>
      <c r="S630" s="109">
        <v>0.28999999999999998</v>
      </c>
      <c r="T630" s="109">
        <v>0.28999999999999998</v>
      </c>
      <c r="U630" s="111">
        <v>0.29630000000000001</v>
      </c>
      <c r="V630" s="109"/>
      <c r="W630" s="109"/>
      <c r="X630" s="109"/>
    </row>
    <row r="631" spans="9:24" x14ac:dyDescent="0.3">
      <c r="I631" s="7">
        <v>44827</v>
      </c>
      <c r="J631" s="109">
        <v>0.3</v>
      </c>
      <c r="K631" s="109">
        <v>0.29499999999999998</v>
      </c>
      <c r="L631" s="111">
        <v>0.29499999999999998</v>
      </c>
      <c r="M631" s="109">
        <v>0.29499999999999998</v>
      </c>
      <c r="N631" s="109">
        <v>0.29249999999999998</v>
      </c>
      <c r="O631" s="109">
        <v>0.28999999999999998</v>
      </c>
      <c r="P631" s="111">
        <v>0.28999999999999998</v>
      </c>
      <c r="Q631" s="109">
        <v>0.28999999999999998</v>
      </c>
      <c r="R631" s="109">
        <v>0.28999999999999998</v>
      </c>
      <c r="S631" s="109">
        <v>0.28999999999999998</v>
      </c>
      <c r="T631" s="109">
        <v>0.28999999999999998</v>
      </c>
      <c r="U631" s="111">
        <v>0.29630000000000001</v>
      </c>
      <c r="V631" s="109"/>
      <c r="W631" s="109"/>
      <c r="X631" s="109"/>
    </row>
    <row r="632" spans="9:24" x14ac:dyDescent="0.3">
      <c r="I632" s="7">
        <v>44826</v>
      </c>
      <c r="J632" s="109">
        <v>0.3</v>
      </c>
      <c r="K632" s="109">
        <v>0.29499999999999998</v>
      </c>
      <c r="L632" s="111">
        <v>0.29499999999999998</v>
      </c>
      <c r="M632" s="109">
        <v>0.29499999999999998</v>
      </c>
      <c r="N632" s="109">
        <v>0.29249999999999998</v>
      </c>
      <c r="O632" s="109">
        <v>0.28999999999999998</v>
      </c>
      <c r="P632" s="111">
        <v>0.28999999999999998</v>
      </c>
      <c r="Q632" s="109">
        <v>0.28999999999999998</v>
      </c>
      <c r="R632" s="109">
        <v>0.28999999999999998</v>
      </c>
      <c r="S632" s="109">
        <v>0.28999999999999998</v>
      </c>
      <c r="T632" s="109">
        <v>0.28999999999999998</v>
      </c>
      <c r="U632" s="111">
        <v>0.29630000000000001</v>
      </c>
      <c r="V632" s="109"/>
      <c r="W632" s="109"/>
      <c r="X632" s="109"/>
    </row>
    <row r="633" spans="9:24" x14ac:dyDescent="0.3">
      <c r="I633" s="7">
        <v>44825</v>
      </c>
      <c r="J633" s="109">
        <v>0.3</v>
      </c>
      <c r="K633" s="109">
        <v>0.29499999999999998</v>
      </c>
      <c r="L633" s="111">
        <v>0.29499999999999998</v>
      </c>
      <c r="M633" s="109">
        <v>0.29499999999999998</v>
      </c>
      <c r="N633" s="109">
        <v>0.29249999999999998</v>
      </c>
      <c r="O633" s="109">
        <v>0.28999999999999998</v>
      </c>
      <c r="P633" s="111">
        <v>0.28999999999999998</v>
      </c>
      <c r="Q633" s="109">
        <v>0.28999999999999998</v>
      </c>
      <c r="R633" s="109">
        <v>0.28999999999999998</v>
      </c>
      <c r="S633" s="109">
        <v>0.28999999999999998</v>
      </c>
      <c r="T633" s="109">
        <v>0.28999999999999998</v>
      </c>
      <c r="U633" s="111">
        <v>0.29630000000000001</v>
      </c>
      <c r="V633" s="109"/>
      <c r="W633" s="109"/>
      <c r="X633" s="109"/>
    </row>
    <row r="634" spans="9:24" x14ac:dyDescent="0.3">
      <c r="I634" s="7">
        <v>44824</v>
      </c>
      <c r="J634" s="109">
        <v>0.3</v>
      </c>
      <c r="K634" s="109">
        <v>0.29499999999999998</v>
      </c>
      <c r="L634" s="111">
        <v>0.29499999999999998</v>
      </c>
      <c r="M634" s="109">
        <v>0.29499999999999998</v>
      </c>
      <c r="N634" s="109">
        <v>0.29249999999999998</v>
      </c>
      <c r="O634" s="109">
        <v>0.28999999999999998</v>
      </c>
      <c r="P634" s="111">
        <v>0.28999999999999998</v>
      </c>
      <c r="Q634" s="109">
        <v>0.28999999999999998</v>
      </c>
      <c r="R634" s="109">
        <v>0.28999999999999998</v>
      </c>
      <c r="S634" s="109">
        <v>0.28999999999999998</v>
      </c>
      <c r="T634" s="109">
        <v>0.28999999999999998</v>
      </c>
      <c r="U634" s="111">
        <v>0.29630000000000001</v>
      </c>
      <c r="V634" s="109"/>
      <c r="W634" s="109"/>
      <c r="X634" s="109"/>
    </row>
    <row r="635" spans="9:24" x14ac:dyDescent="0.3">
      <c r="I635" s="7">
        <v>44823</v>
      </c>
      <c r="J635" s="109">
        <v>0.3</v>
      </c>
      <c r="K635" s="109">
        <v>0.29499999999999998</v>
      </c>
      <c r="L635" s="111">
        <v>0.29499999999999998</v>
      </c>
      <c r="M635" s="109">
        <v>0.29499999999999998</v>
      </c>
      <c r="N635" s="109">
        <v>0.29249999999999998</v>
      </c>
      <c r="O635" s="109">
        <v>0.28999999999999998</v>
      </c>
      <c r="P635" s="111">
        <v>0.28999999999999998</v>
      </c>
      <c r="Q635" s="109">
        <v>0.28999999999999998</v>
      </c>
      <c r="R635" s="109">
        <v>0.28999999999999998</v>
      </c>
      <c r="S635" s="109">
        <v>0.28999999999999998</v>
      </c>
      <c r="T635" s="109">
        <v>0.28999999999999998</v>
      </c>
      <c r="U635" s="111">
        <v>0.29630000000000001</v>
      </c>
      <c r="V635" s="109"/>
      <c r="W635" s="109"/>
      <c r="X635" s="109"/>
    </row>
    <row r="636" spans="9:24" x14ac:dyDescent="0.3">
      <c r="I636" s="7">
        <v>44820</v>
      </c>
      <c r="J636" s="109">
        <v>0.3</v>
      </c>
      <c r="K636" s="109">
        <v>0.29499999999999998</v>
      </c>
      <c r="L636" s="111">
        <v>0.29499999999999998</v>
      </c>
      <c r="M636" s="109">
        <v>0.29499999999999998</v>
      </c>
      <c r="N636" s="109">
        <v>0.29249999999999998</v>
      </c>
      <c r="O636" s="109">
        <v>0.28999999999999998</v>
      </c>
      <c r="P636" s="111">
        <v>0.28999999999999998</v>
      </c>
      <c r="Q636" s="109">
        <v>0.28999999999999998</v>
      </c>
      <c r="R636" s="109">
        <v>0.28999999999999998</v>
      </c>
      <c r="S636" s="109">
        <v>0.28999999999999998</v>
      </c>
      <c r="T636" s="109">
        <v>0.28999999999999998</v>
      </c>
      <c r="U636" s="111">
        <v>0.29630000000000001</v>
      </c>
      <c r="V636" s="109"/>
      <c r="W636" s="109"/>
      <c r="X636" s="109"/>
    </row>
    <row r="637" spans="9:24" x14ac:dyDescent="0.3">
      <c r="I637" s="7">
        <v>44819</v>
      </c>
      <c r="J637" s="109">
        <v>0.3</v>
      </c>
      <c r="K637" s="109">
        <v>0.29499999999999998</v>
      </c>
      <c r="L637" s="111">
        <v>0.29499999999999998</v>
      </c>
      <c r="M637" s="109">
        <v>0.29499999999999998</v>
      </c>
      <c r="N637" s="109">
        <v>0.29249999999999998</v>
      </c>
      <c r="O637" s="109">
        <v>0.28999999999999998</v>
      </c>
      <c r="P637" s="111">
        <v>0.28999999999999998</v>
      </c>
      <c r="Q637" s="109">
        <v>0.28999999999999998</v>
      </c>
      <c r="R637" s="109">
        <v>0.28999999999999998</v>
      </c>
      <c r="S637" s="109">
        <v>0.28999999999999998</v>
      </c>
      <c r="T637" s="109">
        <v>0.28999999999999998</v>
      </c>
      <c r="U637" s="111">
        <v>0.29630000000000001</v>
      </c>
      <c r="V637" s="109"/>
      <c r="W637" s="109"/>
      <c r="X637" s="109"/>
    </row>
    <row r="638" spans="9:24" x14ac:dyDescent="0.3">
      <c r="I638" s="7">
        <v>44818</v>
      </c>
      <c r="J638" s="109">
        <v>0.3</v>
      </c>
      <c r="K638" s="109">
        <v>0.29499999999999998</v>
      </c>
      <c r="L638" s="111">
        <v>0.29499999999999998</v>
      </c>
      <c r="M638" s="109">
        <v>0.29499999999999998</v>
      </c>
      <c r="N638" s="109">
        <v>0.29249999999999998</v>
      </c>
      <c r="O638" s="109">
        <v>0.28999999999999998</v>
      </c>
      <c r="P638" s="111">
        <v>0.28999999999999998</v>
      </c>
      <c r="Q638" s="109">
        <v>0.28999999999999998</v>
      </c>
      <c r="R638" s="109">
        <v>0.28999999999999998</v>
      </c>
      <c r="S638" s="109">
        <v>0.28999999999999998</v>
      </c>
      <c r="T638" s="109">
        <v>0.28999999999999998</v>
      </c>
      <c r="U638" s="111">
        <v>0.29630000000000001</v>
      </c>
      <c r="V638" s="109"/>
      <c r="W638" s="109"/>
      <c r="X638" s="109"/>
    </row>
    <row r="639" spans="9:24" x14ac:dyDescent="0.3">
      <c r="I639" s="7">
        <v>44817</v>
      </c>
      <c r="J639" s="109">
        <v>0.315</v>
      </c>
      <c r="K639" s="109">
        <v>0.31</v>
      </c>
      <c r="L639" s="111">
        <v>0.3</v>
      </c>
      <c r="M639" s="109">
        <v>0.29499999999999998</v>
      </c>
      <c r="N639" s="109">
        <v>0.29249999999999998</v>
      </c>
      <c r="O639" s="109">
        <v>0.28999999999999998</v>
      </c>
      <c r="P639" s="111">
        <v>0.28999999999999998</v>
      </c>
      <c r="Q639" s="109">
        <v>0.28999999999999998</v>
      </c>
      <c r="R639" s="109">
        <v>0.28999999999999998</v>
      </c>
      <c r="S639" s="109">
        <v>0.28999999999999998</v>
      </c>
      <c r="T639" s="109">
        <v>0.28999999999999998</v>
      </c>
      <c r="U639" s="111">
        <v>0.29630000000000001</v>
      </c>
      <c r="V639" s="109"/>
      <c r="W639" s="109"/>
      <c r="X639" s="109"/>
    </row>
    <row r="640" spans="9:24" x14ac:dyDescent="0.3">
      <c r="I640" s="7">
        <v>44816</v>
      </c>
      <c r="J640" s="109">
        <v>0.315</v>
      </c>
      <c r="K640" s="109">
        <v>0.31</v>
      </c>
      <c r="L640" s="111">
        <v>0.3</v>
      </c>
      <c r="M640" s="109">
        <v>0.28499999999999998</v>
      </c>
      <c r="N640" s="109">
        <v>0.27879999999999999</v>
      </c>
      <c r="O640" s="109">
        <v>0.28249999999999997</v>
      </c>
      <c r="P640" s="111">
        <v>0.28249999999999997</v>
      </c>
      <c r="Q640" s="109">
        <v>0.28249999999999997</v>
      </c>
      <c r="R640" s="109">
        <v>0.28249999999999997</v>
      </c>
      <c r="S640" s="109">
        <v>0.28249999999999997</v>
      </c>
      <c r="T640" s="109">
        <v>0.28249999999999997</v>
      </c>
      <c r="U640" s="111"/>
      <c r="V640" s="109"/>
      <c r="W640" s="109"/>
      <c r="X640" s="109"/>
    </row>
    <row r="641" spans="9:24" x14ac:dyDescent="0.3">
      <c r="I641" s="7">
        <v>44815</v>
      </c>
      <c r="J641" s="109">
        <v>0.315</v>
      </c>
      <c r="K641" s="109">
        <v>0.31</v>
      </c>
      <c r="L641" s="111">
        <v>0.3</v>
      </c>
      <c r="M641" s="109">
        <v>0.28499999999999998</v>
      </c>
      <c r="N641" s="109">
        <v>0.27879999999999999</v>
      </c>
      <c r="O641" s="109">
        <v>0.28249999999999997</v>
      </c>
      <c r="P641" s="111">
        <v>0.28249999999999997</v>
      </c>
      <c r="Q641" s="109">
        <v>0.28249999999999997</v>
      </c>
      <c r="R641" s="109">
        <v>0.28249999999999997</v>
      </c>
      <c r="S641" s="109">
        <v>0.28249999999999997</v>
      </c>
      <c r="T641" s="109">
        <v>0.28249999999999997</v>
      </c>
      <c r="U641" s="111"/>
      <c r="V641" s="109"/>
      <c r="W641" s="109"/>
      <c r="X641" s="109"/>
    </row>
    <row r="642" spans="9:24" x14ac:dyDescent="0.3">
      <c r="I642" s="7">
        <v>44814</v>
      </c>
      <c r="J642" s="109">
        <v>0.315</v>
      </c>
      <c r="K642" s="109">
        <v>0.31</v>
      </c>
      <c r="L642" s="111">
        <v>0.3</v>
      </c>
      <c r="M642" s="109">
        <v>0.28499999999999998</v>
      </c>
      <c r="N642" s="109">
        <v>0.27879999999999999</v>
      </c>
      <c r="O642" s="109">
        <v>0.28249999999999997</v>
      </c>
      <c r="P642" s="111">
        <v>0.28249999999999997</v>
      </c>
      <c r="Q642" s="109">
        <v>0.28249999999999997</v>
      </c>
      <c r="R642" s="109">
        <v>0.28249999999999997</v>
      </c>
      <c r="S642" s="109">
        <v>0.28249999999999997</v>
      </c>
      <c r="T642" s="109">
        <v>0.28249999999999997</v>
      </c>
      <c r="U642" s="111"/>
      <c r="V642" s="109"/>
      <c r="W642" s="109"/>
      <c r="X642" s="109"/>
    </row>
    <row r="643" spans="9:24" x14ac:dyDescent="0.3">
      <c r="I643" s="7">
        <v>44813</v>
      </c>
      <c r="J643" s="109">
        <v>0.315</v>
      </c>
      <c r="K643" s="109">
        <v>0.31</v>
      </c>
      <c r="L643" s="111">
        <v>0.3</v>
      </c>
      <c r="M643" s="109">
        <v>0.28499999999999998</v>
      </c>
      <c r="N643" s="109">
        <v>0.27879999999999999</v>
      </c>
      <c r="O643" s="109">
        <v>0.28249999999999997</v>
      </c>
      <c r="P643" s="111">
        <v>0.28249999999999997</v>
      </c>
      <c r="Q643" s="109">
        <v>0.28249999999999997</v>
      </c>
      <c r="R643" s="109">
        <v>0.28249999999999997</v>
      </c>
      <c r="S643" s="109">
        <v>0.28249999999999997</v>
      </c>
      <c r="T643" s="109">
        <v>0.28249999999999997</v>
      </c>
      <c r="U643" s="111"/>
      <c r="V643" s="109"/>
      <c r="W643" s="109"/>
      <c r="X643" s="109"/>
    </row>
    <row r="644" spans="9:24" x14ac:dyDescent="0.3">
      <c r="I644" s="7">
        <v>44812</v>
      </c>
      <c r="J644" s="109">
        <v>0.34499999999999997</v>
      </c>
      <c r="K644" s="109">
        <v>0.31</v>
      </c>
      <c r="L644" s="111">
        <v>0.31</v>
      </c>
      <c r="M644" s="109">
        <v>0.29499999999999998</v>
      </c>
      <c r="N644" s="109">
        <v>0.27879999999999999</v>
      </c>
      <c r="O644" s="109">
        <v>0.28249999999999997</v>
      </c>
      <c r="P644" s="111">
        <v>0.28249999999999997</v>
      </c>
      <c r="Q644" s="109">
        <v>0.28249999999999997</v>
      </c>
      <c r="R644" s="109">
        <v>0.28249999999999997</v>
      </c>
      <c r="S644" s="109">
        <v>0.2863</v>
      </c>
      <c r="T644" s="109">
        <v>0.2863</v>
      </c>
      <c r="U644" s="111"/>
      <c r="V644" s="109"/>
      <c r="W644" s="109"/>
      <c r="X644" s="109"/>
    </row>
    <row r="645" spans="9:24" x14ac:dyDescent="0.3">
      <c r="I645" s="7">
        <v>44811</v>
      </c>
      <c r="J645" s="109">
        <v>0.34499999999999997</v>
      </c>
      <c r="K645" s="109">
        <v>0.31</v>
      </c>
      <c r="L645" s="111">
        <v>0.31</v>
      </c>
      <c r="M645" s="109">
        <v>0.29499999999999998</v>
      </c>
      <c r="N645" s="109">
        <v>0.27879999999999999</v>
      </c>
      <c r="O645" s="109">
        <v>0.28249999999999997</v>
      </c>
      <c r="P645" s="111">
        <v>0.28249999999999997</v>
      </c>
      <c r="Q645" s="109">
        <v>0.28249999999999997</v>
      </c>
      <c r="R645" s="109">
        <v>0.28249999999999997</v>
      </c>
      <c r="S645" s="109">
        <v>0.2863</v>
      </c>
      <c r="T645" s="109">
        <v>0.2863</v>
      </c>
      <c r="U645" s="111"/>
      <c r="V645" s="109"/>
      <c r="W645" s="109"/>
      <c r="X645" s="109"/>
    </row>
    <row r="646" spans="9:24" x14ac:dyDescent="0.3">
      <c r="I646" s="7">
        <v>44810</v>
      </c>
      <c r="J646" s="109">
        <v>0.34499999999999997</v>
      </c>
      <c r="K646" s="109">
        <v>0.31</v>
      </c>
      <c r="L646" s="111">
        <v>0.31</v>
      </c>
      <c r="M646" s="109">
        <v>0.29499999999999998</v>
      </c>
      <c r="N646" s="109">
        <v>0.29499999999999998</v>
      </c>
      <c r="O646" s="109">
        <v>0.28499999999999998</v>
      </c>
      <c r="P646" s="111">
        <v>0.28499999999999998</v>
      </c>
      <c r="Q646" s="109">
        <v>0.28499999999999998</v>
      </c>
      <c r="R646" s="109">
        <v>0.28499999999999998</v>
      </c>
      <c r="S646" s="109">
        <v>0.28499999999999998</v>
      </c>
      <c r="T646" s="109">
        <v>0.28499999999999998</v>
      </c>
      <c r="U646" s="111"/>
      <c r="V646" s="109"/>
      <c r="W646" s="109"/>
      <c r="X646" s="109"/>
    </row>
    <row r="647" spans="9:24" x14ac:dyDescent="0.3">
      <c r="I647" s="7">
        <v>44809</v>
      </c>
      <c r="J647" s="109">
        <v>0.34499999999999997</v>
      </c>
      <c r="K647" s="109">
        <v>0.31</v>
      </c>
      <c r="L647" s="111">
        <v>0.31</v>
      </c>
      <c r="M647" s="109">
        <v>0.29499999999999998</v>
      </c>
      <c r="N647" s="109">
        <v>0.29499999999999998</v>
      </c>
      <c r="O647" s="109">
        <v>0.28499999999999998</v>
      </c>
      <c r="P647" s="111">
        <v>0.28499999999999998</v>
      </c>
      <c r="Q647" s="109">
        <v>0.28499999999999998</v>
      </c>
      <c r="R647" s="109">
        <v>0.28499999999999998</v>
      </c>
      <c r="S647" s="109">
        <v>0.28499999999999998</v>
      </c>
      <c r="T647" s="109">
        <v>0.28499999999999998</v>
      </c>
      <c r="U647" s="111"/>
      <c r="V647" s="109"/>
      <c r="W647" s="109"/>
      <c r="X647" s="109"/>
    </row>
    <row r="648" spans="9:24" x14ac:dyDescent="0.3">
      <c r="I648" s="7">
        <v>44808</v>
      </c>
      <c r="J648" s="109">
        <v>0.34499999999999997</v>
      </c>
      <c r="K648" s="109">
        <v>0.31</v>
      </c>
      <c r="L648" s="111">
        <v>0.31</v>
      </c>
      <c r="M648" s="109">
        <v>0.29499999999999998</v>
      </c>
      <c r="N648" s="109">
        <v>0.29499999999999998</v>
      </c>
      <c r="O648" s="109">
        <v>0.28499999999999998</v>
      </c>
      <c r="P648" s="111">
        <v>0.28499999999999998</v>
      </c>
      <c r="Q648" s="109">
        <v>0.28499999999999998</v>
      </c>
      <c r="R648" s="109">
        <v>0.28499999999999998</v>
      </c>
      <c r="S648" s="109">
        <v>0.28499999999999998</v>
      </c>
      <c r="T648" s="109">
        <v>0.28499999999999998</v>
      </c>
      <c r="U648" s="111"/>
      <c r="V648" s="109"/>
      <c r="W648" s="109"/>
      <c r="X648" s="109"/>
    </row>
    <row r="649" spans="9:24" x14ac:dyDescent="0.3">
      <c r="I649" s="7">
        <v>44807</v>
      </c>
      <c r="J649" s="109">
        <v>0.30499999999999999</v>
      </c>
      <c r="K649" s="109">
        <v>0.29499999999999998</v>
      </c>
      <c r="L649" s="111">
        <v>0.29499999999999998</v>
      </c>
      <c r="M649" s="109">
        <v>0.29499999999999998</v>
      </c>
      <c r="N649" s="109">
        <v>0.29499999999999998</v>
      </c>
      <c r="O649" s="109">
        <v>0.28499999999999998</v>
      </c>
      <c r="P649" s="111">
        <v>0.28499999999999998</v>
      </c>
      <c r="Q649" s="109">
        <v>0.28499999999999998</v>
      </c>
      <c r="R649" s="109">
        <v>0.28499999999999998</v>
      </c>
      <c r="S649" s="109">
        <v>0.28499999999999998</v>
      </c>
      <c r="T649" s="109">
        <v>0.28499999999999998</v>
      </c>
      <c r="U649" s="111"/>
      <c r="V649" s="109"/>
      <c r="W649" s="109"/>
      <c r="X649" s="109"/>
    </row>
    <row r="650" spans="9:24" x14ac:dyDescent="0.3">
      <c r="I650" s="7">
        <v>44806</v>
      </c>
      <c r="J650" s="109">
        <v>0.30499999999999999</v>
      </c>
      <c r="K650" s="109">
        <v>0.29499999999999998</v>
      </c>
      <c r="L650" s="111">
        <v>0.29499999999999998</v>
      </c>
      <c r="M650" s="109">
        <v>0.27500000000000002</v>
      </c>
      <c r="N650" s="109">
        <v>0.27750000000000002</v>
      </c>
      <c r="O650" s="109">
        <v>0.27</v>
      </c>
      <c r="P650" s="111">
        <v>0.26500000000000001</v>
      </c>
      <c r="Q650" s="109">
        <v>0.26500000000000001</v>
      </c>
      <c r="R650" s="109">
        <v>0.26500000000000001</v>
      </c>
      <c r="S650" s="109">
        <v>0.245</v>
      </c>
      <c r="T650" s="109">
        <v>0.245</v>
      </c>
      <c r="U650" s="111"/>
      <c r="V650" s="109"/>
      <c r="W650" s="109"/>
      <c r="X650" s="109"/>
    </row>
    <row r="651" spans="9:24" x14ac:dyDescent="0.3">
      <c r="I651" s="7">
        <v>44805</v>
      </c>
      <c r="J651" s="109">
        <v>0.30499999999999999</v>
      </c>
      <c r="K651" s="109">
        <v>0.29499999999999998</v>
      </c>
      <c r="L651" s="111">
        <v>0.29499999999999998</v>
      </c>
      <c r="M651" s="109">
        <v>0.27500000000000002</v>
      </c>
      <c r="N651" s="109">
        <v>0.27750000000000002</v>
      </c>
      <c r="O651" s="109">
        <v>0.27</v>
      </c>
      <c r="P651" s="111">
        <v>0.26500000000000001</v>
      </c>
      <c r="Q651" s="109">
        <v>0.26500000000000001</v>
      </c>
      <c r="R651" s="109">
        <v>0.26500000000000001</v>
      </c>
      <c r="S651" s="109">
        <v>0.245</v>
      </c>
      <c r="T651" s="109">
        <v>0.245</v>
      </c>
      <c r="U651" s="111"/>
      <c r="V651" s="109"/>
      <c r="W651" s="109"/>
      <c r="X651" s="109"/>
    </row>
    <row r="652" spans="9:24" x14ac:dyDescent="0.3">
      <c r="I652" s="7">
        <v>44804</v>
      </c>
      <c r="J652" s="109">
        <v>0.315</v>
      </c>
      <c r="K652" s="109">
        <v>0.29499999999999998</v>
      </c>
      <c r="L652" s="111">
        <v>0.29499999999999998</v>
      </c>
      <c r="M652" s="109">
        <v>0.27500000000000002</v>
      </c>
      <c r="N652" s="109">
        <v>0.27750000000000002</v>
      </c>
      <c r="O652" s="109">
        <v>0.27</v>
      </c>
      <c r="P652" s="111">
        <v>0.26500000000000001</v>
      </c>
      <c r="Q652" s="109">
        <v>0.26500000000000001</v>
      </c>
      <c r="R652" s="109">
        <v>0.26500000000000001</v>
      </c>
      <c r="S652" s="109">
        <v>0.245</v>
      </c>
      <c r="T652" s="109">
        <v>0.245</v>
      </c>
      <c r="U652" s="111"/>
      <c r="V652" s="109"/>
      <c r="W652" s="109"/>
      <c r="X652" s="20"/>
    </row>
    <row r="653" spans="9:24" x14ac:dyDescent="0.3">
      <c r="I653" s="7">
        <v>44803</v>
      </c>
      <c r="J653" s="109">
        <v>0.315</v>
      </c>
      <c r="K653" s="109">
        <v>0.29499999999999998</v>
      </c>
      <c r="L653" s="111">
        <v>0.29499999999999998</v>
      </c>
      <c r="M653" s="109">
        <v>0.27500000000000002</v>
      </c>
      <c r="N653" s="109">
        <v>0.27750000000000002</v>
      </c>
      <c r="O653" s="109">
        <v>0.27</v>
      </c>
      <c r="P653" s="111">
        <v>0.26500000000000001</v>
      </c>
      <c r="Q653" s="109">
        <v>0.26500000000000001</v>
      </c>
      <c r="R653" s="109">
        <v>0.26500000000000001</v>
      </c>
      <c r="S653" s="109">
        <v>0.245</v>
      </c>
      <c r="T653" s="109">
        <v>0.245</v>
      </c>
      <c r="U653" s="111"/>
      <c r="V653" s="109"/>
      <c r="W653" s="109"/>
      <c r="X653" s="109"/>
    </row>
    <row r="654" spans="9:24" x14ac:dyDescent="0.3">
      <c r="I654" s="7">
        <v>44802</v>
      </c>
      <c r="J654" s="109">
        <v>0.28000000000000003</v>
      </c>
      <c r="K654" s="109">
        <v>0.28749999999999998</v>
      </c>
      <c r="L654" s="111">
        <v>0.28749999999999998</v>
      </c>
      <c r="M654" s="109">
        <v>0.27500000000000002</v>
      </c>
      <c r="N654" s="109">
        <v>0.27750000000000002</v>
      </c>
      <c r="O654" s="109">
        <v>0.27</v>
      </c>
      <c r="P654" s="111">
        <v>0.26500000000000001</v>
      </c>
      <c r="Q654" s="109">
        <v>0.26500000000000001</v>
      </c>
      <c r="R654" s="109">
        <v>0.26500000000000001</v>
      </c>
      <c r="S654" s="109">
        <v>0.245</v>
      </c>
      <c r="T654" s="109">
        <v>0.245</v>
      </c>
      <c r="U654" s="111"/>
      <c r="V654" s="20"/>
      <c r="W654" s="20"/>
      <c r="X654" s="109"/>
    </row>
    <row r="655" spans="9:24" x14ac:dyDescent="0.3">
      <c r="I655" s="7">
        <v>44801</v>
      </c>
      <c r="J655" s="109">
        <v>0.28000000000000003</v>
      </c>
      <c r="K655" s="109">
        <v>0.28749999999999998</v>
      </c>
      <c r="L655" s="111">
        <v>0.28749999999999998</v>
      </c>
      <c r="M655" s="109">
        <v>0.27500000000000002</v>
      </c>
      <c r="N655" s="109">
        <v>0.27750000000000002</v>
      </c>
      <c r="O655" s="109">
        <v>0.27</v>
      </c>
      <c r="P655" s="111">
        <v>0.26500000000000001</v>
      </c>
      <c r="Q655" s="109">
        <v>0.26500000000000001</v>
      </c>
      <c r="R655" s="109">
        <v>0.26500000000000001</v>
      </c>
      <c r="S655" s="109">
        <v>0.245</v>
      </c>
      <c r="T655" s="109">
        <v>0.245</v>
      </c>
      <c r="U655" s="111"/>
      <c r="V655" s="109"/>
      <c r="W655" s="109"/>
      <c r="X655" s="109"/>
    </row>
    <row r="656" spans="9:24" x14ac:dyDescent="0.3">
      <c r="I656" s="7">
        <v>44800</v>
      </c>
      <c r="J656" s="109">
        <v>0.28000000000000003</v>
      </c>
      <c r="K656" s="109">
        <v>0.28749999999999998</v>
      </c>
      <c r="L656" s="111">
        <v>0.28749999999999998</v>
      </c>
      <c r="M656" s="109">
        <v>0.27500000000000002</v>
      </c>
      <c r="N656" s="109">
        <v>0.27750000000000002</v>
      </c>
      <c r="O656" s="109">
        <v>0.27</v>
      </c>
      <c r="P656" s="111">
        <v>0.26500000000000001</v>
      </c>
      <c r="Q656" s="109">
        <v>0.26500000000000001</v>
      </c>
      <c r="R656" s="109">
        <v>0.26500000000000001</v>
      </c>
      <c r="S656" s="109">
        <v>0.245</v>
      </c>
      <c r="T656" s="109">
        <v>0.245</v>
      </c>
      <c r="U656" s="111"/>
      <c r="V656" s="109"/>
      <c r="W656" s="109"/>
      <c r="X656" s="109"/>
    </row>
    <row r="657" spans="9:24" x14ac:dyDescent="0.3">
      <c r="I657" s="7">
        <v>44799</v>
      </c>
      <c r="J657" s="109">
        <v>0.28000000000000003</v>
      </c>
      <c r="K657" s="109">
        <v>0.28749999999999998</v>
      </c>
      <c r="L657" s="111">
        <v>0.28749999999999998</v>
      </c>
      <c r="M657" s="109">
        <v>0.27500000000000002</v>
      </c>
      <c r="N657" s="109">
        <v>0.27750000000000002</v>
      </c>
      <c r="O657" s="109">
        <v>0.27</v>
      </c>
      <c r="P657" s="111">
        <v>0.26500000000000001</v>
      </c>
      <c r="Q657" s="109">
        <v>0.26500000000000001</v>
      </c>
      <c r="R657" s="109">
        <v>0.26500000000000001</v>
      </c>
      <c r="S657" s="109">
        <v>0.245</v>
      </c>
      <c r="T657" s="109">
        <v>0.245</v>
      </c>
      <c r="U657" s="111"/>
      <c r="V657" s="109"/>
      <c r="W657" s="109"/>
      <c r="X657" s="109"/>
    </row>
    <row r="658" spans="9:24" x14ac:dyDescent="0.3">
      <c r="I658" s="7">
        <v>44798</v>
      </c>
      <c r="J658" s="109">
        <v>0.28000000000000003</v>
      </c>
      <c r="K658" s="109">
        <v>0.28749999999999998</v>
      </c>
      <c r="L658" s="111">
        <v>0.28749999999999998</v>
      </c>
      <c r="M658" s="109">
        <v>0.27500000000000002</v>
      </c>
      <c r="N658" s="109">
        <v>0.27750000000000002</v>
      </c>
      <c r="O658" s="109">
        <v>0.27</v>
      </c>
      <c r="P658" s="111">
        <v>0.26500000000000001</v>
      </c>
      <c r="Q658" s="109">
        <v>0.26500000000000001</v>
      </c>
      <c r="R658" s="109">
        <v>0.26500000000000001</v>
      </c>
      <c r="S658" s="109">
        <v>0.245</v>
      </c>
      <c r="T658" s="109">
        <v>0.245</v>
      </c>
      <c r="U658" s="111"/>
      <c r="V658" s="109"/>
      <c r="W658" s="109"/>
      <c r="X658" s="109"/>
    </row>
    <row r="659" spans="9:24" x14ac:dyDescent="0.3">
      <c r="I659" s="7">
        <v>44797</v>
      </c>
      <c r="J659" s="109">
        <v>0.28000000000000003</v>
      </c>
      <c r="K659" s="109">
        <v>0.28749999999999998</v>
      </c>
      <c r="L659" s="111">
        <v>0.28749999999999998</v>
      </c>
      <c r="M659" s="109">
        <v>0.27500000000000002</v>
      </c>
      <c r="N659" s="109">
        <v>0.27750000000000002</v>
      </c>
      <c r="O659" s="109">
        <v>0.27</v>
      </c>
      <c r="P659" s="111">
        <v>0.26500000000000001</v>
      </c>
      <c r="Q659" s="109">
        <v>0.26500000000000001</v>
      </c>
      <c r="R659" s="109">
        <v>0.26500000000000001</v>
      </c>
      <c r="S659" s="109">
        <v>0.245</v>
      </c>
      <c r="T659" s="109">
        <v>0.245</v>
      </c>
      <c r="U659" s="111"/>
      <c r="V659" s="109"/>
      <c r="W659" s="109"/>
      <c r="X659" s="109"/>
    </row>
    <row r="660" spans="9:24" x14ac:dyDescent="0.3">
      <c r="I660" s="7">
        <v>44796</v>
      </c>
      <c r="J660" s="109">
        <v>0.28000000000000003</v>
      </c>
      <c r="K660" s="109">
        <v>0.28749999999999998</v>
      </c>
      <c r="L660" s="111">
        <v>0.28749999999999998</v>
      </c>
      <c r="M660" s="109">
        <v>0.27500000000000002</v>
      </c>
      <c r="N660" s="109">
        <v>0.27750000000000002</v>
      </c>
      <c r="O660" s="109">
        <v>0.27</v>
      </c>
      <c r="P660" s="111">
        <v>0.26500000000000001</v>
      </c>
      <c r="Q660" s="109">
        <v>0.26500000000000001</v>
      </c>
      <c r="R660" s="109">
        <v>0.26500000000000001</v>
      </c>
      <c r="S660" s="109">
        <v>0.245</v>
      </c>
      <c r="T660" s="109">
        <v>0.245</v>
      </c>
      <c r="U660" s="111"/>
      <c r="V660" s="109"/>
      <c r="W660" s="109"/>
      <c r="X660" s="109"/>
    </row>
    <row r="661" spans="9:24" x14ac:dyDescent="0.3">
      <c r="I661" s="7">
        <v>44795</v>
      </c>
      <c r="J661" s="109">
        <v>0.28000000000000003</v>
      </c>
      <c r="K661" s="109">
        <v>0.28749999999999998</v>
      </c>
      <c r="L661" s="111">
        <v>0.28749999999999998</v>
      </c>
      <c r="M661" s="109">
        <v>0.27500000000000002</v>
      </c>
      <c r="N661" s="109">
        <v>0.27750000000000002</v>
      </c>
      <c r="O661" s="109">
        <v>0.27</v>
      </c>
      <c r="P661" s="111">
        <v>0.26500000000000001</v>
      </c>
      <c r="Q661" s="109">
        <v>0.26500000000000001</v>
      </c>
      <c r="R661" s="109">
        <v>0.26500000000000001</v>
      </c>
      <c r="S661" s="109">
        <v>0.245</v>
      </c>
      <c r="T661" s="109">
        <v>0.245</v>
      </c>
      <c r="U661" s="111"/>
      <c r="V661" s="109"/>
      <c r="W661" s="109"/>
      <c r="X661" s="109"/>
    </row>
    <row r="662" spans="9:24" x14ac:dyDescent="0.3">
      <c r="I662" s="7">
        <v>44794</v>
      </c>
      <c r="J662" s="109">
        <v>0.28000000000000003</v>
      </c>
      <c r="K662" s="109">
        <v>0.28749999999999998</v>
      </c>
      <c r="L662" s="111">
        <v>0.28749999999999998</v>
      </c>
      <c r="M662" s="109">
        <v>0.27500000000000002</v>
      </c>
      <c r="N662" s="109">
        <v>0.27750000000000002</v>
      </c>
      <c r="O662" s="109">
        <v>0.27</v>
      </c>
      <c r="P662" s="111">
        <v>0.26500000000000001</v>
      </c>
      <c r="Q662" s="109">
        <v>0.26500000000000001</v>
      </c>
      <c r="R662" s="109">
        <v>0.26500000000000001</v>
      </c>
      <c r="S662" s="109">
        <v>0.245</v>
      </c>
      <c r="T662" s="109">
        <v>0.245</v>
      </c>
      <c r="U662" s="111"/>
      <c r="V662" s="109"/>
      <c r="W662" s="109"/>
      <c r="X662" s="109"/>
    </row>
    <row r="663" spans="9:24" x14ac:dyDescent="0.3">
      <c r="I663" s="7">
        <v>44793</v>
      </c>
      <c r="J663" s="109">
        <v>0.28000000000000003</v>
      </c>
      <c r="K663" s="109">
        <v>0.28749999999999998</v>
      </c>
      <c r="L663" s="111">
        <v>0.28749999999999998</v>
      </c>
      <c r="M663" s="109">
        <v>0.27500000000000002</v>
      </c>
      <c r="N663" s="109">
        <v>0.28000000000000003</v>
      </c>
      <c r="O663" s="109">
        <v>0.255</v>
      </c>
      <c r="P663" s="111">
        <v>0.25</v>
      </c>
      <c r="Q663" s="109">
        <v>0.245</v>
      </c>
      <c r="R663" s="109">
        <v>0.245</v>
      </c>
      <c r="S663" s="109">
        <v>0.245</v>
      </c>
      <c r="T663" s="109">
        <v>0.245</v>
      </c>
      <c r="U663" s="111"/>
      <c r="V663" s="109"/>
      <c r="W663" s="109"/>
      <c r="X663" s="109"/>
    </row>
    <row r="664" spans="9:24" x14ac:dyDescent="0.3">
      <c r="I664" s="7">
        <v>44792</v>
      </c>
      <c r="J664" s="109">
        <v>0.27</v>
      </c>
      <c r="K664" s="109">
        <v>0.28749999999999998</v>
      </c>
      <c r="L664" s="111">
        <v>0.28749999999999998</v>
      </c>
      <c r="M664" s="109">
        <v>0.26500000000000001</v>
      </c>
      <c r="N664" s="109">
        <v>0.28000000000000003</v>
      </c>
      <c r="O664" s="109">
        <v>0.255</v>
      </c>
      <c r="P664" s="111">
        <v>0.25</v>
      </c>
      <c r="Q664" s="109">
        <v>0.245</v>
      </c>
      <c r="R664" s="109">
        <v>0.245</v>
      </c>
      <c r="S664" s="109">
        <v>0.245</v>
      </c>
      <c r="T664" s="109">
        <v>0.245</v>
      </c>
      <c r="U664" s="111"/>
      <c r="V664" s="109"/>
      <c r="W664" s="109"/>
      <c r="X664" s="109"/>
    </row>
    <row r="665" spans="9:24" x14ac:dyDescent="0.3">
      <c r="I665" s="7">
        <v>44791</v>
      </c>
      <c r="J665" s="109">
        <v>0.27</v>
      </c>
      <c r="K665" s="109">
        <v>0.28749999999999998</v>
      </c>
      <c r="L665" s="111">
        <v>0.28749999999999998</v>
      </c>
      <c r="M665" s="109">
        <v>0.26500000000000001</v>
      </c>
      <c r="N665" s="109">
        <v>0.28000000000000003</v>
      </c>
      <c r="O665" s="109">
        <v>0.255</v>
      </c>
      <c r="P665" s="111">
        <v>0.25</v>
      </c>
      <c r="Q665" s="109">
        <v>0.245</v>
      </c>
      <c r="R665" s="109">
        <v>0.245</v>
      </c>
      <c r="S665" s="109">
        <v>0.245</v>
      </c>
      <c r="T665" s="109">
        <v>0.245</v>
      </c>
      <c r="U665" s="111"/>
      <c r="V665" s="109"/>
      <c r="W665" s="109"/>
      <c r="X665" s="109"/>
    </row>
    <row r="666" spans="9:24" x14ac:dyDescent="0.3">
      <c r="I666" s="7">
        <v>44790</v>
      </c>
      <c r="J666" s="109">
        <v>0.26750000000000002</v>
      </c>
      <c r="K666" s="109">
        <v>0.28499999999999998</v>
      </c>
      <c r="L666" s="111">
        <v>0.28499999999999998</v>
      </c>
      <c r="M666" s="109">
        <v>0.26500000000000001</v>
      </c>
      <c r="N666" s="109">
        <v>0.27500000000000002</v>
      </c>
      <c r="O666" s="109">
        <v>0.255</v>
      </c>
      <c r="P666" s="111">
        <v>0.25</v>
      </c>
      <c r="Q666" s="109">
        <v>0.245</v>
      </c>
      <c r="R666" s="109">
        <v>0.245</v>
      </c>
      <c r="S666" s="109">
        <v>0.245</v>
      </c>
      <c r="T666" s="109">
        <v>0.245</v>
      </c>
      <c r="U666" s="111"/>
      <c r="V666" s="109"/>
      <c r="W666" s="109"/>
      <c r="X666" s="109"/>
    </row>
    <row r="667" spans="9:24" x14ac:dyDescent="0.3">
      <c r="I667" s="7">
        <v>44789</v>
      </c>
      <c r="J667" s="109">
        <v>0.26750000000000002</v>
      </c>
      <c r="K667" s="109">
        <v>0.28499999999999998</v>
      </c>
      <c r="L667" s="111">
        <v>0.28499999999999998</v>
      </c>
      <c r="M667" s="109">
        <v>0.26500000000000001</v>
      </c>
      <c r="N667" s="109">
        <v>0.27500000000000002</v>
      </c>
      <c r="O667" s="109">
        <v>0.255</v>
      </c>
      <c r="P667" s="111">
        <v>0.25</v>
      </c>
      <c r="Q667" s="109">
        <v>0.245</v>
      </c>
      <c r="R667" s="109">
        <v>0.245</v>
      </c>
      <c r="S667" s="109">
        <v>0.245</v>
      </c>
      <c r="T667" s="109">
        <v>0.245</v>
      </c>
      <c r="U667" s="111"/>
      <c r="V667" s="109"/>
      <c r="W667" s="109"/>
      <c r="X667" s="109"/>
    </row>
    <row r="668" spans="9:24" x14ac:dyDescent="0.3">
      <c r="I668" s="7">
        <v>44788</v>
      </c>
      <c r="J668" s="109">
        <v>0.26750000000000002</v>
      </c>
      <c r="K668" s="109">
        <v>0.28000000000000003</v>
      </c>
      <c r="L668" s="111">
        <v>0.28499999999999998</v>
      </c>
      <c r="M668" s="109">
        <v>0.26500000000000001</v>
      </c>
      <c r="N668" s="109">
        <v>0.27500000000000002</v>
      </c>
      <c r="O668" s="109">
        <v>0.255</v>
      </c>
      <c r="P668" s="111">
        <v>0.25</v>
      </c>
      <c r="Q668" s="109">
        <v>0.245</v>
      </c>
      <c r="R668" s="109">
        <v>0.245</v>
      </c>
      <c r="S668" s="109">
        <v>0.245</v>
      </c>
      <c r="T668" s="109">
        <v>0.245</v>
      </c>
      <c r="U668" s="111"/>
      <c r="V668" s="109"/>
      <c r="W668" s="109"/>
      <c r="X668" s="109"/>
    </row>
    <row r="669" spans="9:24" x14ac:dyDescent="0.3">
      <c r="I669" s="7">
        <v>44787</v>
      </c>
      <c r="J669" s="109">
        <v>0.26750000000000002</v>
      </c>
      <c r="K669" s="109">
        <v>0.28000000000000003</v>
      </c>
      <c r="L669" s="111">
        <v>0.28499999999999998</v>
      </c>
      <c r="M669" s="109">
        <v>0.26500000000000001</v>
      </c>
      <c r="N669" s="109">
        <v>0.27500000000000002</v>
      </c>
      <c r="O669" s="109">
        <v>0.255</v>
      </c>
      <c r="P669" s="111">
        <v>0.25</v>
      </c>
      <c r="Q669" s="109">
        <v>0.245</v>
      </c>
      <c r="R669" s="109">
        <v>0.245</v>
      </c>
      <c r="S669" s="109">
        <v>0.245</v>
      </c>
      <c r="T669" s="109">
        <v>0.245</v>
      </c>
      <c r="U669" s="111"/>
      <c r="V669" s="109"/>
      <c r="W669" s="109"/>
      <c r="X669" s="109"/>
    </row>
    <row r="670" spans="9:24" x14ac:dyDescent="0.3">
      <c r="I670" s="7">
        <v>44786</v>
      </c>
      <c r="J670" s="109">
        <v>0.26750000000000002</v>
      </c>
      <c r="K670" s="109">
        <v>0.28000000000000003</v>
      </c>
      <c r="L670" s="111">
        <v>0.28499999999999998</v>
      </c>
      <c r="M670" s="109">
        <v>0.26500000000000001</v>
      </c>
      <c r="N670" s="109">
        <v>0.27500000000000002</v>
      </c>
      <c r="O670" s="109">
        <v>0.255</v>
      </c>
      <c r="P670" s="111">
        <v>0.25</v>
      </c>
      <c r="Q670" s="109">
        <v>0.245</v>
      </c>
      <c r="R670" s="109">
        <v>0.245</v>
      </c>
      <c r="S670" s="109">
        <v>0.245</v>
      </c>
      <c r="T670" s="109">
        <v>0.245</v>
      </c>
      <c r="U670" s="111"/>
      <c r="V670" s="109"/>
      <c r="W670" s="109"/>
      <c r="X670" s="109"/>
    </row>
    <row r="671" spans="9:24" x14ac:dyDescent="0.3">
      <c r="I671" s="7">
        <v>44785</v>
      </c>
      <c r="J671" s="109">
        <v>0.26750000000000002</v>
      </c>
      <c r="K671" s="109">
        <v>0.28000000000000003</v>
      </c>
      <c r="L671" s="111">
        <v>0.28499999999999998</v>
      </c>
      <c r="M671" s="109">
        <v>0.26500000000000001</v>
      </c>
      <c r="N671" s="109">
        <v>0.27500000000000002</v>
      </c>
      <c r="O671" s="109">
        <v>0.255</v>
      </c>
      <c r="P671" s="111">
        <v>0.25</v>
      </c>
      <c r="Q671" s="109">
        <v>0.245</v>
      </c>
      <c r="R671" s="109">
        <v>0.245</v>
      </c>
      <c r="S671" s="109">
        <v>0.245</v>
      </c>
      <c r="T671" s="109">
        <v>0.245</v>
      </c>
      <c r="U671" s="111"/>
      <c r="V671" s="109"/>
      <c r="W671" s="109"/>
      <c r="X671" s="109"/>
    </row>
    <row r="672" spans="9:24" x14ac:dyDescent="0.3">
      <c r="I672" s="7">
        <v>44784</v>
      </c>
      <c r="J672" s="109">
        <v>0.26750000000000002</v>
      </c>
      <c r="K672" s="109">
        <v>0.28000000000000003</v>
      </c>
      <c r="L672" s="111">
        <v>0.28499999999999998</v>
      </c>
      <c r="M672" s="109">
        <v>0.26500000000000001</v>
      </c>
      <c r="N672" s="109">
        <v>0.26</v>
      </c>
      <c r="O672" s="109">
        <v>0.255</v>
      </c>
      <c r="P672" s="111">
        <v>0.25</v>
      </c>
      <c r="Q672" s="109">
        <v>0.245</v>
      </c>
      <c r="R672" s="109">
        <v>0.245</v>
      </c>
      <c r="S672" s="109">
        <v>0.245</v>
      </c>
      <c r="T672" s="109">
        <v>0.245</v>
      </c>
      <c r="U672" s="111"/>
      <c r="V672" s="109"/>
      <c r="W672" s="109"/>
      <c r="X672" s="111"/>
    </row>
    <row r="673" spans="9:24" x14ac:dyDescent="0.3">
      <c r="I673" s="7">
        <v>44783</v>
      </c>
      <c r="J673" s="109">
        <v>0.28000000000000003</v>
      </c>
      <c r="K673" s="109">
        <v>0.28499999999999998</v>
      </c>
      <c r="L673" s="111">
        <v>0.28499999999999998</v>
      </c>
      <c r="M673" s="109">
        <v>0.27</v>
      </c>
      <c r="N673" s="109">
        <v>0.27250000000000002</v>
      </c>
      <c r="O673" s="109">
        <v>0.26500000000000001</v>
      </c>
      <c r="P673" s="111">
        <v>0.255</v>
      </c>
      <c r="Q673" s="109">
        <v>0.255</v>
      </c>
      <c r="R673" s="109">
        <v>0.255</v>
      </c>
      <c r="S673" s="109">
        <v>0.255</v>
      </c>
      <c r="T673" s="109">
        <v>0.25</v>
      </c>
      <c r="U673" s="111"/>
      <c r="V673" s="109"/>
      <c r="W673" s="109"/>
      <c r="X673" s="111"/>
    </row>
    <row r="674" spans="9:24" x14ac:dyDescent="0.3">
      <c r="I674" s="7">
        <v>44782</v>
      </c>
      <c r="J674" s="109">
        <v>0.28000000000000003</v>
      </c>
      <c r="K674" s="109">
        <v>0.28000000000000003</v>
      </c>
      <c r="L674" s="111">
        <v>0.28000000000000003</v>
      </c>
      <c r="M674" s="109">
        <v>0.255</v>
      </c>
      <c r="N674" s="109">
        <v>0.25</v>
      </c>
      <c r="O674" s="109">
        <v>0.25</v>
      </c>
      <c r="P674" s="111">
        <v>0.25</v>
      </c>
      <c r="Q674" s="109">
        <v>0.25</v>
      </c>
      <c r="R674" s="109">
        <v>0.25</v>
      </c>
      <c r="S674" s="109">
        <v>0.25</v>
      </c>
      <c r="T674" s="109">
        <v>0.25</v>
      </c>
      <c r="U674" s="111"/>
      <c r="V674" s="111"/>
      <c r="W674" s="111"/>
      <c r="X674" s="111">
        <v>0.18329999999999999</v>
      </c>
    </row>
    <row r="675" spans="9:24" x14ac:dyDescent="0.3">
      <c r="I675" s="7">
        <v>44781</v>
      </c>
      <c r="J675" s="109">
        <v>0.28000000000000003</v>
      </c>
      <c r="K675" s="109">
        <v>0.28000000000000003</v>
      </c>
      <c r="L675" s="111">
        <v>0.28000000000000003</v>
      </c>
      <c r="M675" s="109">
        <v>0.255</v>
      </c>
      <c r="N675" s="109">
        <v>0.25</v>
      </c>
      <c r="O675" s="109">
        <v>0.25</v>
      </c>
      <c r="P675" s="111">
        <v>0.25</v>
      </c>
      <c r="Q675" s="109">
        <v>0.25</v>
      </c>
      <c r="R675" s="109">
        <v>0.25</v>
      </c>
      <c r="S675" s="109">
        <v>0.25</v>
      </c>
      <c r="T675" s="109">
        <v>0.25</v>
      </c>
      <c r="U675" s="111"/>
      <c r="V675" s="111">
        <v>0.18129999999999999</v>
      </c>
      <c r="W675" s="111">
        <v>0.18229999999999999</v>
      </c>
      <c r="X675" s="109">
        <v>0.1633</v>
      </c>
    </row>
    <row r="676" spans="9:24" x14ac:dyDescent="0.3">
      <c r="I676" s="7">
        <v>44780</v>
      </c>
      <c r="J676" s="109">
        <v>0.28000000000000003</v>
      </c>
      <c r="K676" s="109">
        <v>0.28000000000000003</v>
      </c>
      <c r="L676" s="111">
        <v>0.28000000000000003</v>
      </c>
      <c r="M676" s="109">
        <v>0.255</v>
      </c>
      <c r="N676" s="109">
        <v>0.25</v>
      </c>
      <c r="O676" s="109">
        <v>0.25</v>
      </c>
      <c r="P676" s="111">
        <v>0.25</v>
      </c>
      <c r="Q676" s="109">
        <v>0.25</v>
      </c>
      <c r="R676" s="109">
        <v>0.25</v>
      </c>
      <c r="S676" s="109">
        <v>0.25</v>
      </c>
      <c r="T676" s="109">
        <v>0.25</v>
      </c>
      <c r="U676" s="111"/>
      <c r="V676" s="109">
        <v>0.1613</v>
      </c>
      <c r="W676" s="109">
        <v>0.1623</v>
      </c>
      <c r="X676" s="109">
        <v>0.1633</v>
      </c>
    </row>
    <row r="677" spans="9:24" x14ac:dyDescent="0.3">
      <c r="I677" s="7">
        <v>44779</v>
      </c>
      <c r="J677" s="109">
        <v>0.29499999999999998</v>
      </c>
      <c r="K677" s="109">
        <v>0.28999999999999998</v>
      </c>
      <c r="L677" s="111">
        <v>0.28499999999999998</v>
      </c>
      <c r="M677" s="109">
        <v>0.27</v>
      </c>
      <c r="N677" s="109">
        <v>0.255</v>
      </c>
      <c r="O677" s="109">
        <v>0.25750000000000001</v>
      </c>
      <c r="P677" s="111">
        <v>0.26</v>
      </c>
      <c r="Q677" s="109">
        <v>0.25750000000000001</v>
      </c>
      <c r="R677" s="109">
        <v>0.26500000000000001</v>
      </c>
      <c r="S677" s="109">
        <v>0.26500000000000001</v>
      </c>
      <c r="T677" s="109">
        <v>0.26500000000000001</v>
      </c>
      <c r="U677" s="111"/>
      <c r="V677" s="109">
        <v>0.1613</v>
      </c>
      <c r="W677" s="109">
        <v>0.1623</v>
      </c>
      <c r="X677" s="109">
        <v>0.1633</v>
      </c>
    </row>
    <row r="678" spans="9:24" x14ac:dyDescent="0.3">
      <c r="I678" s="7">
        <v>44778</v>
      </c>
      <c r="J678" s="109">
        <v>0.3075</v>
      </c>
      <c r="K678" s="109">
        <v>0.29499999999999998</v>
      </c>
      <c r="L678" s="111">
        <v>0.28999999999999998</v>
      </c>
      <c r="M678" s="109">
        <v>0.27</v>
      </c>
      <c r="N678" s="109">
        <v>0.255</v>
      </c>
      <c r="O678" s="109">
        <v>0.25750000000000001</v>
      </c>
      <c r="P678" s="111">
        <v>0.26</v>
      </c>
      <c r="Q678" s="109">
        <v>0.25750000000000001</v>
      </c>
      <c r="R678" s="109">
        <v>0.26500000000000001</v>
      </c>
      <c r="S678" s="109">
        <v>0.26500000000000001</v>
      </c>
      <c r="T678" s="109">
        <v>0.26500000000000001</v>
      </c>
      <c r="U678" s="111"/>
      <c r="V678" s="109">
        <v>0.1613</v>
      </c>
      <c r="W678" s="109">
        <v>0.1623</v>
      </c>
      <c r="X678" s="109">
        <v>0.16250000000000001</v>
      </c>
    </row>
    <row r="679" spans="9:24" x14ac:dyDescent="0.3">
      <c r="I679" s="7">
        <v>44777</v>
      </c>
      <c r="J679" s="109">
        <v>0.32</v>
      </c>
      <c r="K679" s="109">
        <v>0.3</v>
      </c>
      <c r="L679" s="111">
        <v>0.28999999999999998</v>
      </c>
      <c r="M679" s="109">
        <v>0.28499999999999998</v>
      </c>
      <c r="N679" s="109">
        <v>0.26500000000000001</v>
      </c>
      <c r="O679" s="109">
        <v>0.28499999999999998</v>
      </c>
      <c r="P679" s="111">
        <v>0.28499999999999998</v>
      </c>
      <c r="Q679" s="109">
        <v>0.28499999999999998</v>
      </c>
      <c r="R679" s="109">
        <v>0.28499999999999998</v>
      </c>
      <c r="S679" s="109">
        <v>0.28499999999999998</v>
      </c>
      <c r="T679" s="109">
        <v>0.28499999999999998</v>
      </c>
      <c r="U679" s="111"/>
      <c r="V679" s="109">
        <v>0.16</v>
      </c>
      <c r="W679" s="109">
        <v>0.1605</v>
      </c>
      <c r="X679" s="109">
        <v>0.16250000000000001</v>
      </c>
    </row>
    <row r="680" spans="9:24" x14ac:dyDescent="0.3">
      <c r="I680" s="7">
        <v>44776</v>
      </c>
      <c r="J680" s="109">
        <v>0.32</v>
      </c>
      <c r="K680" s="109">
        <v>0.3</v>
      </c>
      <c r="L680" s="111">
        <v>0.28999999999999998</v>
      </c>
      <c r="M680" s="109">
        <v>0.28499999999999998</v>
      </c>
      <c r="N680" s="109">
        <v>0.26500000000000001</v>
      </c>
      <c r="O680" s="109">
        <v>0.28499999999999998</v>
      </c>
      <c r="P680" s="111">
        <v>0.28499999999999998</v>
      </c>
      <c r="Q680" s="109">
        <v>0.28499999999999998</v>
      </c>
      <c r="R680" s="109">
        <v>0.28499999999999998</v>
      </c>
      <c r="S680" s="109">
        <v>0.28499999999999998</v>
      </c>
      <c r="T680" s="109">
        <v>0.28499999999999998</v>
      </c>
      <c r="U680" s="111"/>
      <c r="V680" s="109">
        <v>0.16</v>
      </c>
      <c r="W680" s="109">
        <v>0.1605</v>
      </c>
      <c r="X680" s="109">
        <v>0.16250000000000001</v>
      </c>
    </row>
    <row r="681" spans="9:24" x14ac:dyDescent="0.3">
      <c r="I681" s="7">
        <v>44775</v>
      </c>
      <c r="J681" s="109">
        <v>0.32500000000000001</v>
      </c>
      <c r="K681" s="109">
        <v>0.30499999999999999</v>
      </c>
      <c r="L681" s="111">
        <v>0.29499999999999998</v>
      </c>
      <c r="M681" s="109">
        <v>0.28499999999999998</v>
      </c>
      <c r="N681" s="109">
        <v>0.29499999999999998</v>
      </c>
      <c r="O681" s="109">
        <v>0.29499999999999998</v>
      </c>
      <c r="P681" s="111">
        <v>0.29499999999999998</v>
      </c>
      <c r="Q681" s="109">
        <v>0.29499999999999998</v>
      </c>
      <c r="R681" s="109">
        <v>0.30499999999999999</v>
      </c>
      <c r="S681" s="109">
        <v>0.28499999999999998</v>
      </c>
      <c r="T681" s="109">
        <v>0.28000000000000003</v>
      </c>
      <c r="U681" s="111"/>
      <c r="V681" s="109">
        <v>0.16</v>
      </c>
      <c r="W681" s="109">
        <v>0.1605</v>
      </c>
      <c r="X681" s="109">
        <v>0.16250000000000001</v>
      </c>
    </row>
    <row r="682" spans="9:24" x14ac:dyDescent="0.3">
      <c r="I682" s="7">
        <v>44774</v>
      </c>
      <c r="J682" s="109">
        <v>0.32500000000000001</v>
      </c>
      <c r="K682" s="109">
        <v>0.30499999999999999</v>
      </c>
      <c r="L682" s="111">
        <v>0.29499999999999998</v>
      </c>
      <c r="M682" s="109">
        <v>0.28499999999999998</v>
      </c>
      <c r="N682" s="109">
        <v>0.29499999999999998</v>
      </c>
      <c r="O682" s="109">
        <v>0.29499999999999998</v>
      </c>
      <c r="P682" s="111">
        <v>0.29499999999999998</v>
      </c>
      <c r="Q682" s="109">
        <v>0.29499999999999998</v>
      </c>
      <c r="R682" s="109">
        <v>0.30499999999999999</v>
      </c>
      <c r="S682" s="109">
        <v>0.28499999999999998</v>
      </c>
      <c r="T682" s="109">
        <v>0.28000000000000003</v>
      </c>
      <c r="U682" s="111"/>
      <c r="V682" s="109">
        <v>0.16</v>
      </c>
      <c r="W682" s="109">
        <v>0.1605</v>
      </c>
      <c r="X682" s="109">
        <v>0.16250000000000001</v>
      </c>
    </row>
    <row r="683" spans="9:24" x14ac:dyDescent="0.3">
      <c r="I683" s="7">
        <v>44773</v>
      </c>
      <c r="J683" s="109">
        <v>0.28499999999999998</v>
      </c>
      <c r="K683" s="109">
        <v>0.28499999999999998</v>
      </c>
      <c r="L683" s="111">
        <v>0.28499999999999998</v>
      </c>
      <c r="M683" s="109">
        <v>0.28499999999999998</v>
      </c>
      <c r="N683" s="109">
        <v>0.29499999999999998</v>
      </c>
      <c r="O683" s="109">
        <v>0.29499999999999998</v>
      </c>
      <c r="P683" s="111">
        <v>0.29499999999999998</v>
      </c>
      <c r="Q683" s="109">
        <v>0.29499999999999998</v>
      </c>
      <c r="R683" s="109">
        <v>0.30499999999999999</v>
      </c>
      <c r="S683" s="109">
        <v>0.28499999999999998</v>
      </c>
      <c r="T683" s="109">
        <v>0.28000000000000003</v>
      </c>
      <c r="U683" s="111"/>
      <c r="V683" s="109">
        <v>0.16</v>
      </c>
      <c r="W683" s="109">
        <v>0.1605</v>
      </c>
      <c r="X683" s="109">
        <v>0.16250000000000001</v>
      </c>
    </row>
    <row r="684" spans="9:24" x14ac:dyDescent="0.3">
      <c r="I684" s="7">
        <v>44772</v>
      </c>
      <c r="J684" s="109">
        <v>0.28499999999999998</v>
      </c>
      <c r="K684" s="109">
        <v>0.28499999999999998</v>
      </c>
      <c r="L684" s="111">
        <v>0.28499999999999998</v>
      </c>
      <c r="M684" s="109">
        <v>0.2475</v>
      </c>
      <c r="N684" s="109">
        <v>0.2495</v>
      </c>
      <c r="O684" s="109">
        <v>0.23499999999999999</v>
      </c>
      <c r="P684" s="111">
        <v>0.23130000000000001</v>
      </c>
      <c r="Q684" s="109">
        <v>0.23</v>
      </c>
      <c r="R684" s="109">
        <v>0.22</v>
      </c>
      <c r="S684" s="109">
        <v>0.21629999999999999</v>
      </c>
      <c r="T684" s="109">
        <v>0.215</v>
      </c>
      <c r="U684" s="111"/>
      <c r="V684" s="109">
        <v>0.16</v>
      </c>
      <c r="W684" s="109">
        <v>0.1605</v>
      </c>
      <c r="X684" s="109">
        <v>0.16250000000000001</v>
      </c>
    </row>
    <row r="685" spans="9:24" x14ac:dyDescent="0.3">
      <c r="I685" s="7">
        <v>44771</v>
      </c>
      <c r="J685" s="109">
        <v>0.28499999999999998</v>
      </c>
      <c r="K685" s="109">
        <v>0.28499999999999998</v>
      </c>
      <c r="L685" s="111">
        <v>0.28499999999999998</v>
      </c>
      <c r="M685" s="109">
        <v>0.2475</v>
      </c>
      <c r="N685" s="109">
        <v>0.2495</v>
      </c>
      <c r="O685" s="109">
        <v>0.23499999999999999</v>
      </c>
      <c r="P685" s="111">
        <v>0.23130000000000001</v>
      </c>
      <c r="Q685" s="109">
        <v>0.23</v>
      </c>
      <c r="R685" s="109">
        <v>0.22</v>
      </c>
      <c r="S685" s="109">
        <v>0.21629999999999999</v>
      </c>
      <c r="T685" s="109">
        <v>0.215</v>
      </c>
      <c r="U685" s="111"/>
      <c r="V685" s="109">
        <v>0.16</v>
      </c>
      <c r="W685" s="109">
        <v>0.16</v>
      </c>
      <c r="X685" s="109">
        <v>0.16250000000000001</v>
      </c>
    </row>
    <row r="686" spans="9:24" x14ac:dyDescent="0.3">
      <c r="I686" s="7">
        <v>44770</v>
      </c>
      <c r="J686" s="109">
        <v>0.29499999999999998</v>
      </c>
      <c r="K686" s="109">
        <v>0.29499999999999998</v>
      </c>
      <c r="L686" s="111">
        <v>0.29499999999999998</v>
      </c>
      <c r="M686" s="109">
        <v>0.2475</v>
      </c>
      <c r="N686" s="109">
        <v>0.2495</v>
      </c>
      <c r="O686" s="109">
        <v>0.23499999999999999</v>
      </c>
      <c r="P686" s="111">
        <v>0.23130000000000001</v>
      </c>
      <c r="Q686" s="109">
        <v>0.23</v>
      </c>
      <c r="R686" s="109">
        <v>0.22</v>
      </c>
      <c r="S686" s="109">
        <v>0.21629999999999999</v>
      </c>
      <c r="T686" s="109">
        <v>0.215</v>
      </c>
      <c r="U686" s="111"/>
      <c r="V686" s="109">
        <v>0.16</v>
      </c>
      <c r="W686" s="109">
        <v>0.16</v>
      </c>
      <c r="X686" s="109">
        <v>0.13880000000000001</v>
      </c>
    </row>
    <row r="687" spans="9:24" x14ac:dyDescent="0.3">
      <c r="I687" s="7">
        <v>44769</v>
      </c>
      <c r="J687" s="109">
        <v>0.25130000000000002</v>
      </c>
      <c r="K687" s="109">
        <v>0.2525</v>
      </c>
      <c r="L687" s="111">
        <v>0.2525</v>
      </c>
      <c r="M687" s="109">
        <v>0.2475</v>
      </c>
      <c r="N687" s="109">
        <v>0.2495</v>
      </c>
      <c r="O687" s="109">
        <v>0.23499999999999999</v>
      </c>
      <c r="P687" s="111">
        <v>0.23130000000000001</v>
      </c>
      <c r="Q687" s="109">
        <v>0.23</v>
      </c>
      <c r="R687" s="109">
        <v>0.22</v>
      </c>
      <c r="S687" s="109">
        <v>0.21629999999999999</v>
      </c>
      <c r="T687" s="109">
        <v>0.215</v>
      </c>
      <c r="U687" s="111"/>
      <c r="V687" s="109">
        <v>0.13800000000000001</v>
      </c>
      <c r="W687" s="109">
        <v>0.13850000000000001</v>
      </c>
      <c r="X687" s="109">
        <v>0.13880000000000001</v>
      </c>
    </row>
    <row r="688" spans="9:24" x14ac:dyDescent="0.3">
      <c r="I688" s="7">
        <v>44768</v>
      </c>
      <c r="J688" s="109">
        <v>0.25130000000000002</v>
      </c>
      <c r="K688" s="109">
        <v>0.2525</v>
      </c>
      <c r="L688" s="111">
        <v>0.2525</v>
      </c>
      <c r="M688" s="109">
        <v>0.2475</v>
      </c>
      <c r="N688" s="109">
        <v>0.2495</v>
      </c>
      <c r="O688" s="109">
        <v>0.23499999999999999</v>
      </c>
      <c r="P688" s="111">
        <v>0.23130000000000001</v>
      </c>
      <c r="Q688" s="109">
        <v>0.23</v>
      </c>
      <c r="R688" s="109">
        <v>0.22</v>
      </c>
      <c r="S688" s="109">
        <v>0.21629999999999999</v>
      </c>
      <c r="T688" s="109">
        <v>0.215</v>
      </c>
      <c r="U688" s="111"/>
      <c r="V688" s="109">
        <v>0.13800000000000001</v>
      </c>
      <c r="W688" s="109">
        <v>0.13850000000000001</v>
      </c>
      <c r="X688" s="109">
        <v>0.1348</v>
      </c>
    </row>
    <row r="689" spans="9:24" x14ac:dyDescent="0.3">
      <c r="I689" s="7">
        <v>44767</v>
      </c>
      <c r="J689" s="109">
        <v>0.245</v>
      </c>
      <c r="K689" s="109">
        <v>0.25</v>
      </c>
      <c r="L689" s="111">
        <v>0.25</v>
      </c>
      <c r="M689" s="109">
        <v>0.24249999999999999</v>
      </c>
      <c r="N689" s="109">
        <v>0.24</v>
      </c>
      <c r="O689" s="109">
        <v>0.23</v>
      </c>
      <c r="P689" s="111">
        <v>0.22500000000000001</v>
      </c>
      <c r="Q689" s="109">
        <v>0.2225</v>
      </c>
      <c r="R689" s="109">
        <v>0.215</v>
      </c>
      <c r="S689" s="109">
        <v>0.21</v>
      </c>
      <c r="T689" s="109">
        <v>0.20499999999999999</v>
      </c>
      <c r="U689" s="111"/>
      <c r="V689" s="109">
        <v>0.1333</v>
      </c>
      <c r="W689" s="109">
        <v>0.13350000000000001</v>
      </c>
      <c r="X689" s="109">
        <v>0.1348</v>
      </c>
    </row>
    <row r="690" spans="9:24" x14ac:dyDescent="0.3">
      <c r="I690" s="7">
        <v>44766</v>
      </c>
      <c r="J690" s="109">
        <v>0.245</v>
      </c>
      <c r="K690" s="109">
        <v>0.25</v>
      </c>
      <c r="L690" s="111">
        <v>0.25</v>
      </c>
      <c r="M690" s="109">
        <v>0.24249999999999999</v>
      </c>
      <c r="N690" s="109">
        <v>0.24</v>
      </c>
      <c r="O690" s="109">
        <v>0.23</v>
      </c>
      <c r="P690" s="111">
        <v>0.22500000000000001</v>
      </c>
      <c r="Q690" s="109">
        <v>0.2225</v>
      </c>
      <c r="R690" s="109">
        <v>0.215</v>
      </c>
      <c r="S690" s="109">
        <v>0.21</v>
      </c>
      <c r="T690" s="109">
        <v>0.20499999999999999</v>
      </c>
      <c r="U690" s="111"/>
      <c r="V690" s="109">
        <v>0.1333</v>
      </c>
      <c r="W690" s="109">
        <v>0.13350000000000001</v>
      </c>
      <c r="X690" s="20">
        <v>0.1348</v>
      </c>
    </row>
    <row r="691" spans="9:24" x14ac:dyDescent="0.3">
      <c r="I691" s="7">
        <v>44765</v>
      </c>
      <c r="J691" s="109">
        <v>0.245</v>
      </c>
      <c r="K691" s="109">
        <v>0.25</v>
      </c>
      <c r="L691" s="111">
        <v>0.25</v>
      </c>
      <c r="M691" s="109">
        <v>0.24249999999999999</v>
      </c>
      <c r="N691" s="109">
        <v>0.24</v>
      </c>
      <c r="O691" s="109">
        <v>0.23</v>
      </c>
      <c r="P691" s="111">
        <v>0.22500000000000001</v>
      </c>
      <c r="Q691" s="109">
        <v>0.2225</v>
      </c>
      <c r="R691" s="109">
        <v>0.215</v>
      </c>
      <c r="S691" s="109">
        <v>0.21</v>
      </c>
      <c r="T691" s="109">
        <v>0.20499999999999999</v>
      </c>
      <c r="U691" s="111"/>
      <c r="V691" s="20">
        <v>0.1333</v>
      </c>
      <c r="W691" s="20">
        <v>0.13350000000000001</v>
      </c>
      <c r="X691" s="109">
        <v>0.1348</v>
      </c>
    </row>
    <row r="692" spans="9:24" x14ac:dyDescent="0.3">
      <c r="I692" s="7">
        <v>44764</v>
      </c>
      <c r="J692" s="20">
        <v>0.20630000000000001</v>
      </c>
      <c r="K692" s="20">
        <v>0.2175</v>
      </c>
      <c r="L692" s="20">
        <v>0.222</v>
      </c>
      <c r="M692" s="20">
        <v>0.23880000000000001</v>
      </c>
      <c r="N692" s="20">
        <v>0.23880000000000001</v>
      </c>
      <c r="O692" s="20">
        <v>0.2213</v>
      </c>
      <c r="P692" s="20">
        <v>0.2175</v>
      </c>
      <c r="Q692" s="20">
        <v>0.2175</v>
      </c>
      <c r="R692" s="20">
        <v>0.20250000000000001</v>
      </c>
      <c r="S692" s="20">
        <v>0.20250000000000001</v>
      </c>
      <c r="T692" s="20">
        <v>0.20250000000000001</v>
      </c>
      <c r="U692" s="20"/>
      <c r="V692" s="109">
        <v>0.1333</v>
      </c>
      <c r="W692" s="109">
        <v>0.13350000000000001</v>
      </c>
      <c r="X692" s="109">
        <v>0.1348</v>
      </c>
    </row>
    <row r="693" spans="9:24" x14ac:dyDescent="0.3">
      <c r="I693" s="7">
        <v>44763</v>
      </c>
      <c r="J693" s="109">
        <v>0.20630000000000001</v>
      </c>
      <c r="K693" s="109">
        <v>0.2175</v>
      </c>
      <c r="L693" s="111">
        <v>0.222</v>
      </c>
      <c r="M693" s="109">
        <v>0.2225</v>
      </c>
      <c r="N693" s="109">
        <v>0.21</v>
      </c>
      <c r="O693" s="109">
        <v>0.21</v>
      </c>
      <c r="P693" s="111">
        <v>0.21</v>
      </c>
      <c r="Q693" s="109">
        <v>0.21</v>
      </c>
      <c r="R693" s="109"/>
      <c r="S693" s="109"/>
      <c r="T693" s="109"/>
      <c r="U693" s="111"/>
      <c r="V693" s="109">
        <v>0.1333</v>
      </c>
      <c r="W693" s="109">
        <v>0.13350000000000001</v>
      </c>
      <c r="X693" s="109">
        <v>0.1338</v>
      </c>
    </row>
    <row r="694" spans="9:24" x14ac:dyDescent="0.3">
      <c r="I694" s="7">
        <v>44762</v>
      </c>
      <c r="J694" s="109">
        <v>0.20630000000000001</v>
      </c>
      <c r="K694" s="109">
        <v>0.2175</v>
      </c>
      <c r="L694" s="111">
        <v>0.222</v>
      </c>
      <c r="M694" s="109">
        <v>0.2225</v>
      </c>
      <c r="N694" s="109">
        <v>0.21</v>
      </c>
      <c r="O694" s="109">
        <v>0.21</v>
      </c>
      <c r="P694" s="111">
        <v>0.21</v>
      </c>
      <c r="Q694" s="109">
        <v>0.21</v>
      </c>
      <c r="R694" s="109"/>
      <c r="S694" s="109"/>
      <c r="T694" s="109"/>
      <c r="U694" s="111"/>
      <c r="V694" s="109">
        <v>0.13200000000000001</v>
      </c>
      <c r="W694" s="109">
        <v>0.13250000000000001</v>
      </c>
      <c r="X694" s="109">
        <v>0.1338</v>
      </c>
    </row>
    <row r="695" spans="9:24" x14ac:dyDescent="0.3">
      <c r="I695" s="7">
        <v>44761</v>
      </c>
      <c r="J695" s="109">
        <v>0.20630000000000001</v>
      </c>
      <c r="K695" s="109">
        <v>0.2175</v>
      </c>
      <c r="L695" s="111">
        <v>0.222</v>
      </c>
      <c r="M695" s="109">
        <v>0.2225</v>
      </c>
      <c r="N695" s="109">
        <v>0.21</v>
      </c>
      <c r="O695" s="109">
        <v>0.21</v>
      </c>
      <c r="P695" s="111">
        <v>0.21</v>
      </c>
      <c r="Q695" s="109">
        <v>0.21</v>
      </c>
      <c r="R695" s="109"/>
      <c r="S695" s="109"/>
      <c r="T695" s="109"/>
      <c r="U695" s="111"/>
      <c r="V695" s="109">
        <v>0.13200000000000001</v>
      </c>
      <c r="W695" s="109">
        <v>0.13250000000000001</v>
      </c>
      <c r="X695" s="109">
        <v>0.13400000000000001</v>
      </c>
    </row>
    <row r="696" spans="9:24" x14ac:dyDescent="0.3">
      <c r="I696" s="7">
        <v>44760</v>
      </c>
      <c r="J696" s="109">
        <v>0.20630000000000001</v>
      </c>
      <c r="K696" s="109">
        <v>0.2175</v>
      </c>
      <c r="L696" s="111">
        <v>0.222</v>
      </c>
      <c r="M696" s="109">
        <v>0.2225</v>
      </c>
      <c r="N696" s="109">
        <v>0.21</v>
      </c>
      <c r="O696" s="109">
        <v>0.21</v>
      </c>
      <c r="P696" s="111">
        <v>0.21</v>
      </c>
      <c r="Q696" s="109">
        <v>0.21</v>
      </c>
      <c r="R696" s="109"/>
      <c r="S696" s="109"/>
      <c r="T696" s="109"/>
      <c r="U696" s="111"/>
      <c r="V696" s="109">
        <v>0.1288</v>
      </c>
      <c r="W696" s="109">
        <v>0.13150000000000001</v>
      </c>
      <c r="X696" s="109">
        <v>0.13400000000000001</v>
      </c>
    </row>
    <row r="697" spans="9:24" x14ac:dyDescent="0.3">
      <c r="I697" s="7">
        <v>44759</v>
      </c>
      <c r="J697" s="109">
        <v>0.20630000000000001</v>
      </c>
      <c r="K697" s="109">
        <v>0.2175</v>
      </c>
      <c r="L697" s="111">
        <v>0.222</v>
      </c>
      <c r="M697" s="109">
        <v>0.2225</v>
      </c>
      <c r="N697" s="109">
        <v>0.20749999999999999</v>
      </c>
      <c r="O697" s="109">
        <v>0.20749999999999999</v>
      </c>
      <c r="P697" s="111">
        <v>0.20649999999999999</v>
      </c>
      <c r="Q697" s="109">
        <v>0.20649999999999999</v>
      </c>
      <c r="R697" s="109"/>
      <c r="S697" s="109"/>
      <c r="T697" s="109"/>
      <c r="U697" s="111"/>
      <c r="V697" s="109">
        <v>0.1288</v>
      </c>
      <c r="W697" s="109">
        <v>0.13150000000000001</v>
      </c>
      <c r="X697" s="109">
        <v>0.13400000000000001</v>
      </c>
    </row>
    <row r="698" spans="9:24" x14ac:dyDescent="0.3">
      <c r="I698" s="7">
        <v>44758</v>
      </c>
      <c r="J698" s="109">
        <v>0.20630000000000001</v>
      </c>
      <c r="K698" s="109">
        <v>0.2175</v>
      </c>
      <c r="L698" s="111">
        <v>0.222</v>
      </c>
      <c r="M698" s="109">
        <v>0.2225</v>
      </c>
      <c r="N698" s="109">
        <v>0.20749999999999999</v>
      </c>
      <c r="O698" s="109">
        <v>0.20749999999999999</v>
      </c>
      <c r="P698" s="111">
        <v>0.20649999999999999</v>
      </c>
      <c r="Q698" s="109">
        <v>0.20649999999999999</v>
      </c>
      <c r="R698" s="109"/>
      <c r="S698" s="109"/>
      <c r="T698" s="109"/>
      <c r="U698" s="111"/>
      <c r="V698" s="109">
        <v>0.1288</v>
      </c>
      <c r="W698" s="109">
        <v>0.13150000000000001</v>
      </c>
      <c r="X698" s="109">
        <v>0.13400000000000001</v>
      </c>
    </row>
    <row r="699" spans="9:24" x14ac:dyDescent="0.3">
      <c r="I699" s="7">
        <v>44757</v>
      </c>
      <c r="J699" s="109">
        <v>0.20630000000000001</v>
      </c>
      <c r="K699" s="109">
        <v>0.2175</v>
      </c>
      <c r="L699" s="111">
        <v>0.222</v>
      </c>
      <c r="M699" s="109">
        <v>0.2225</v>
      </c>
      <c r="N699" s="109">
        <v>0.20749999999999999</v>
      </c>
      <c r="O699" s="109">
        <v>0.20749999999999999</v>
      </c>
      <c r="P699" s="111">
        <v>0.20649999999999999</v>
      </c>
      <c r="Q699" s="109">
        <v>0.20649999999999999</v>
      </c>
      <c r="R699" s="109"/>
      <c r="S699" s="109"/>
      <c r="T699" s="109"/>
      <c r="U699" s="111"/>
      <c r="V699" s="109">
        <v>0.1288</v>
      </c>
      <c r="W699" s="109">
        <v>0.13150000000000001</v>
      </c>
      <c r="X699" s="109">
        <v>0.13400000000000001</v>
      </c>
    </row>
    <row r="700" spans="9:24" x14ac:dyDescent="0.3">
      <c r="I700" s="7">
        <v>44756</v>
      </c>
      <c r="J700" s="109">
        <v>0.20399999999999999</v>
      </c>
      <c r="K700" s="109">
        <v>0.21379999999999999</v>
      </c>
      <c r="L700" s="111">
        <v>0.21879999999999999</v>
      </c>
      <c r="M700" s="109">
        <v>0.2175</v>
      </c>
      <c r="N700" s="109">
        <v>0.20749999999999999</v>
      </c>
      <c r="O700" s="109">
        <v>0.20749999999999999</v>
      </c>
      <c r="P700" s="111">
        <v>0.20649999999999999</v>
      </c>
      <c r="Q700" s="109">
        <v>0.20649999999999999</v>
      </c>
      <c r="R700" s="109"/>
      <c r="S700" s="109"/>
      <c r="T700" s="109"/>
      <c r="U700" s="111"/>
      <c r="V700" s="109">
        <v>0.1288</v>
      </c>
      <c r="W700" s="109">
        <v>0.13150000000000001</v>
      </c>
      <c r="X700" s="109">
        <v>0.13400000000000001</v>
      </c>
    </row>
    <row r="701" spans="9:24" x14ac:dyDescent="0.3">
      <c r="I701" s="7">
        <v>44755</v>
      </c>
      <c r="J701" s="109">
        <v>0.20399999999999999</v>
      </c>
      <c r="K701" s="109">
        <v>0.21379999999999999</v>
      </c>
      <c r="L701" s="111">
        <v>0.21879999999999999</v>
      </c>
      <c r="M701" s="109">
        <v>0.2175</v>
      </c>
      <c r="N701" s="109">
        <v>0.20200000000000001</v>
      </c>
      <c r="O701" s="109">
        <v>0.20200000000000001</v>
      </c>
      <c r="P701" s="111">
        <v>0.20030000000000001</v>
      </c>
      <c r="Q701" s="109">
        <v>0.20330000000000001</v>
      </c>
      <c r="R701" s="109"/>
      <c r="S701" s="109"/>
      <c r="T701" s="109"/>
      <c r="U701" s="111"/>
      <c r="V701" s="109">
        <v>0.1288</v>
      </c>
      <c r="W701" s="109">
        <v>0.13150000000000001</v>
      </c>
      <c r="X701" s="109">
        <v>0.13400000000000001</v>
      </c>
    </row>
    <row r="702" spans="9:24" x14ac:dyDescent="0.3">
      <c r="I702" s="7">
        <v>44754</v>
      </c>
      <c r="J702" s="109">
        <v>0.1988</v>
      </c>
      <c r="K702" s="109">
        <v>0.20749999999999999</v>
      </c>
      <c r="L702" s="111">
        <v>0.21249999999999999</v>
      </c>
      <c r="M702" s="109">
        <v>0.2175</v>
      </c>
      <c r="N702" s="109">
        <v>0.20200000000000001</v>
      </c>
      <c r="O702" s="109">
        <v>0.20200000000000001</v>
      </c>
      <c r="P702" s="111">
        <v>0.20030000000000001</v>
      </c>
      <c r="Q702" s="109">
        <v>0.20230000000000001</v>
      </c>
      <c r="R702" s="109"/>
      <c r="S702" s="109"/>
      <c r="T702" s="109"/>
      <c r="U702" s="111"/>
      <c r="V702" s="109">
        <v>0.1288</v>
      </c>
      <c r="W702" s="109">
        <v>0.13150000000000001</v>
      </c>
      <c r="X702" s="109">
        <v>0.13400000000000001</v>
      </c>
    </row>
    <row r="703" spans="9:24" x14ac:dyDescent="0.3">
      <c r="I703" s="7">
        <v>44753</v>
      </c>
      <c r="J703" s="109">
        <v>0.22</v>
      </c>
      <c r="K703" s="109">
        <v>0.22750000000000001</v>
      </c>
      <c r="L703" s="111">
        <v>0.23130000000000001</v>
      </c>
      <c r="M703" s="109">
        <v>0.22750000000000001</v>
      </c>
      <c r="N703" s="109">
        <v>0.20080000000000001</v>
      </c>
      <c r="O703" s="109">
        <v>0.20080000000000001</v>
      </c>
      <c r="P703" s="111">
        <v>0.20080000000000001</v>
      </c>
      <c r="Q703" s="109">
        <v>0.20080000000000001</v>
      </c>
      <c r="R703" s="109"/>
      <c r="S703" s="109"/>
      <c r="T703" s="109"/>
      <c r="U703" s="111"/>
      <c r="V703" s="109">
        <v>0.1288</v>
      </c>
      <c r="W703" s="109">
        <v>0.13150000000000001</v>
      </c>
      <c r="X703" s="109">
        <v>0.13400000000000001</v>
      </c>
    </row>
    <row r="704" spans="9:24" x14ac:dyDescent="0.3">
      <c r="I704" s="7">
        <v>44752</v>
      </c>
      <c r="J704" s="109">
        <v>0.21</v>
      </c>
      <c r="K704" s="109">
        <v>0.214</v>
      </c>
      <c r="L704" s="111">
        <v>0.21629999999999999</v>
      </c>
      <c r="M704" s="109">
        <v>0.22750000000000001</v>
      </c>
      <c r="N704" s="109">
        <v>0.20549999999999999</v>
      </c>
      <c r="O704" s="109">
        <v>0.20549999999999999</v>
      </c>
      <c r="P704" s="111">
        <v>0.20549999999999999</v>
      </c>
      <c r="Q704" s="109">
        <v>0.20549999999999999</v>
      </c>
      <c r="R704" s="109"/>
      <c r="S704" s="109"/>
      <c r="T704" s="109"/>
      <c r="U704" s="111"/>
      <c r="V704" s="109">
        <v>0.1288</v>
      </c>
      <c r="W704" s="109">
        <v>0.13150000000000001</v>
      </c>
      <c r="X704" s="109">
        <v>0.13400000000000001</v>
      </c>
    </row>
    <row r="705" spans="9:24" x14ac:dyDescent="0.3">
      <c r="I705" s="7">
        <v>44751</v>
      </c>
      <c r="J705" s="109">
        <v>0.21</v>
      </c>
      <c r="K705" s="109">
        <v>0.214</v>
      </c>
      <c r="L705" s="111">
        <v>0.21629999999999999</v>
      </c>
      <c r="M705" s="109">
        <v>0.22750000000000001</v>
      </c>
      <c r="N705" s="109">
        <v>0.20549999999999999</v>
      </c>
      <c r="O705" s="109">
        <v>0.20549999999999999</v>
      </c>
      <c r="P705" s="111">
        <v>0.20549999999999999</v>
      </c>
      <c r="Q705" s="109">
        <v>0.20549999999999999</v>
      </c>
      <c r="R705" s="109"/>
      <c r="S705" s="109"/>
      <c r="T705" s="109"/>
      <c r="U705" s="111"/>
      <c r="V705" s="109">
        <v>0.1288</v>
      </c>
      <c r="W705" s="109">
        <v>0.13150000000000001</v>
      </c>
      <c r="X705" s="109">
        <v>0.13400000000000001</v>
      </c>
    </row>
    <row r="706" spans="9:24" x14ac:dyDescent="0.3">
      <c r="I706" s="7">
        <v>44750</v>
      </c>
      <c r="J706" s="109">
        <v>0.22</v>
      </c>
      <c r="K706" s="109">
        <v>0.22750000000000001</v>
      </c>
      <c r="L706" s="111">
        <v>0.23130000000000001</v>
      </c>
      <c r="M706" s="109">
        <v>0.22750000000000001</v>
      </c>
      <c r="N706" s="109">
        <v>0.20549999999999999</v>
      </c>
      <c r="O706" s="109">
        <v>0.20549999999999999</v>
      </c>
      <c r="P706" s="111">
        <v>0.20549999999999999</v>
      </c>
      <c r="Q706" s="109">
        <v>0.20549999999999999</v>
      </c>
      <c r="R706" s="109"/>
      <c r="S706" s="109"/>
      <c r="T706" s="109"/>
      <c r="U706" s="111"/>
      <c r="V706" s="109">
        <v>0.1288</v>
      </c>
      <c r="W706" s="109">
        <v>0.13150000000000001</v>
      </c>
      <c r="X706" s="109">
        <v>0.13400000000000001</v>
      </c>
    </row>
    <row r="707" spans="9:24" x14ac:dyDescent="0.3">
      <c r="I707" s="7">
        <v>44749</v>
      </c>
      <c r="J707" s="109">
        <v>0.2175</v>
      </c>
      <c r="K707" s="109">
        <v>0.22750000000000001</v>
      </c>
      <c r="L707" s="111">
        <v>0.23130000000000001</v>
      </c>
      <c r="M707" s="109">
        <v>0.22750000000000001</v>
      </c>
      <c r="N707" s="109">
        <v>0.20200000000000001</v>
      </c>
      <c r="O707" s="109">
        <v>0.20799999999999999</v>
      </c>
      <c r="P707" s="111">
        <v>0.20799999999999999</v>
      </c>
      <c r="Q707" s="109">
        <v>0.20799999999999999</v>
      </c>
      <c r="R707" s="109"/>
      <c r="S707" s="109"/>
      <c r="T707" s="109"/>
      <c r="U707" s="111"/>
      <c r="V707" s="109">
        <v>0.1288</v>
      </c>
      <c r="W707" s="109">
        <v>0.13150000000000001</v>
      </c>
      <c r="X707" s="109">
        <v>0.13400000000000001</v>
      </c>
    </row>
    <row r="708" spans="9:24" x14ac:dyDescent="0.3">
      <c r="I708" s="7">
        <v>44748</v>
      </c>
      <c r="J708" s="109">
        <v>0.2175</v>
      </c>
      <c r="K708" s="109">
        <v>0.22750000000000001</v>
      </c>
      <c r="L708" s="111">
        <v>0.23130000000000001</v>
      </c>
      <c r="M708" s="109">
        <v>0.22750000000000001</v>
      </c>
      <c r="N708" s="109">
        <v>0.20799999999999999</v>
      </c>
      <c r="O708" s="109">
        <v>0.20799999999999999</v>
      </c>
      <c r="P708" s="111">
        <v>0.20799999999999999</v>
      </c>
      <c r="Q708" s="109">
        <v>0.20799999999999999</v>
      </c>
      <c r="R708" s="109"/>
      <c r="S708" s="109"/>
      <c r="T708" s="109"/>
      <c r="U708" s="111"/>
      <c r="V708" s="109">
        <v>0.1288</v>
      </c>
      <c r="W708" s="109">
        <v>0.13150000000000001</v>
      </c>
      <c r="X708" s="109">
        <v>0.13400000000000001</v>
      </c>
    </row>
    <row r="709" spans="9:24" x14ac:dyDescent="0.3">
      <c r="I709" s="7">
        <v>44747</v>
      </c>
      <c r="J709" s="109">
        <v>0.2175</v>
      </c>
      <c r="K709" s="109">
        <v>0.22750000000000001</v>
      </c>
      <c r="L709" s="111">
        <v>0.23130000000000001</v>
      </c>
      <c r="M709" s="109">
        <v>0.22750000000000001</v>
      </c>
      <c r="N709" s="109">
        <v>0.20799999999999999</v>
      </c>
      <c r="O709" s="109">
        <v>0.20799999999999999</v>
      </c>
      <c r="P709" s="111">
        <v>0.20799999999999999</v>
      </c>
      <c r="Q709" s="109">
        <v>0.20799999999999999</v>
      </c>
      <c r="R709" s="109"/>
      <c r="S709" s="109"/>
      <c r="T709" s="109"/>
      <c r="U709" s="111"/>
      <c r="V709" s="109">
        <v>0.1288</v>
      </c>
      <c r="W709" s="109">
        <v>0.13150000000000001</v>
      </c>
      <c r="X709" s="109">
        <v>0.13400000000000001</v>
      </c>
    </row>
    <row r="710" spans="9:24" x14ac:dyDescent="0.3">
      <c r="I710" s="7">
        <v>44746</v>
      </c>
      <c r="J710" s="109">
        <v>0.2175</v>
      </c>
      <c r="K710" s="109">
        <v>0.22750000000000001</v>
      </c>
      <c r="L710" s="111">
        <v>0.23130000000000001</v>
      </c>
      <c r="M710" s="109">
        <v>0.22750000000000001</v>
      </c>
      <c r="N710" s="109">
        <v>0.21149999999999999</v>
      </c>
      <c r="O710" s="109">
        <v>0.21</v>
      </c>
      <c r="P710" s="111">
        <v>0.20880000000000001</v>
      </c>
      <c r="Q710" s="109">
        <v>0.21249999999999999</v>
      </c>
      <c r="R710" s="109"/>
      <c r="S710" s="109"/>
      <c r="T710" s="109"/>
      <c r="U710" s="111"/>
      <c r="V710" s="109">
        <v>0.1288</v>
      </c>
      <c r="W710" s="109">
        <v>0.13150000000000001</v>
      </c>
      <c r="X710" s="109">
        <v>0.13500000000000001</v>
      </c>
    </row>
    <row r="711" spans="9:24" x14ac:dyDescent="0.3">
      <c r="I711" s="7">
        <v>44745</v>
      </c>
      <c r="J711" s="109">
        <v>0.2225</v>
      </c>
      <c r="K711" s="109">
        <v>0.22750000000000001</v>
      </c>
      <c r="L711" s="111">
        <v>0.23250000000000001</v>
      </c>
      <c r="M711" s="109">
        <v>0.22750000000000001</v>
      </c>
      <c r="N711" s="109">
        <v>0.22</v>
      </c>
      <c r="O711" s="109">
        <v>0.2175</v>
      </c>
      <c r="P711" s="111">
        <v>0.215</v>
      </c>
      <c r="Q711" s="109">
        <v>0.21249999999999999</v>
      </c>
      <c r="R711" s="109"/>
      <c r="S711" s="109"/>
      <c r="T711" s="109"/>
      <c r="U711" s="111"/>
      <c r="V711" s="109">
        <v>0.1298</v>
      </c>
      <c r="W711" s="109">
        <v>0.13250000000000001</v>
      </c>
      <c r="X711" s="109">
        <v>0.13500000000000001</v>
      </c>
    </row>
    <row r="712" spans="9:24" x14ac:dyDescent="0.3">
      <c r="I712" s="7">
        <v>44744</v>
      </c>
      <c r="J712" s="109">
        <v>0.2225</v>
      </c>
      <c r="K712" s="109">
        <v>0.22750000000000001</v>
      </c>
      <c r="L712" s="111">
        <v>0.23250000000000001</v>
      </c>
      <c r="M712" s="109">
        <v>0.22750000000000001</v>
      </c>
      <c r="N712" s="109">
        <v>0.22</v>
      </c>
      <c r="O712" s="109">
        <v>0.2175</v>
      </c>
      <c r="P712" s="111">
        <v>0.215</v>
      </c>
      <c r="Q712" s="109">
        <v>0.21249999999999999</v>
      </c>
      <c r="R712" s="109"/>
      <c r="S712" s="109"/>
      <c r="T712" s="109"/>
      <c r="U712" s="111"/>
      <c r="V712" s="109">
        <v>0.1298</v>
      </c>
      <c r="W712" s="109">
        <v>0.13250000000000001</v>
      </c>
      <c r="X712" s="109">
        <v>0.13500000000000001</v>
      </c>
    </row>
    <row r="713" spans="9:24" x14ac:dyDescent="0.3">
      <c r="I713" s="7">
        <v>44743</v>
      </c>
      <c r="J713" s="109">
        <v>0.21</v>
      </c>
      <c r="K713" s="109">
        <v>0.215</v>
      </c>
      <c r="L713" s="111">
        <v>0.22500000000000001</v>
      </c>
      <c r="M713" s="109">
        <v>0.23</v>
      </c>
      <c r="N713" s="109">
        <v>0.2263</v>
      </c>
      <c r="O713" s="109">
        <v>0.22</v>
      </c>
      <c r="P713" s="111">
        <v>0.215</v>
      </c>
      <c r="Q713" s="109"/>
      <c r="R713" s="109"/>
      <c r="S713" s="109"/>
      <c r="T713" s="109"/>
      <c r="U713" s="111"/>
      <c r="V713" s="109">
        <v>0.1255</v>
      </c>
      <c r="W713" s="109">
        <v>0.13250000000000001</v>
      </c>
      <c r="X713" s="109">
        <v>0.127</v>
      </c>
    </row>
    <row r="714" spans="9:24" x14ac:dyDescent="0.3">
      <c r="I714" s="7">
        <v>44742</v>
      </c>
      <c r="J714" s="109">
        <v>0.21</v>
      </c>
      <c r="K714" s="109">
        <v>0.215</v>
      </c>
      <c r="L714" s="111">
        <v>0.22500000000000001</v>
      </c>
      <c r="M714" s="109">
        <v>0.23</v>
      </c>
      <c r="N714" s="109">
        <v>0.2263</v>
      </c>
      <c r="O714" s="109">
        <v>0.22</v>
      </c>
      <c r="P714" s="111">
        <v>0.215</v>
      </c>
      <c r="Q714" s="109"/>
      <c r="R714" s="109"/>
      <c r="S714" s="109"/>
      <c r="T714" s="109"/>
      <c r="U714" s="111"/>
      <c r="V714" s="109">
        <v>0.1225</v>
      </c>
      <c r="W714" s="109">
        <v>0.125</v>
      </c>
      <c r="X714" s="109">
        <v>0.127</v>
      </c>
    </row>
    <row r="715" spans="9:24" x14ac:dyDescent="0.3">
      <c r="I715" s="7">
        <v>44741</v>
      </c>
      <c r="J715" s="109">
        <v>0.21</v>
      </c>
      <c r="K715" s="109">
        <v>0.215</v>
      </c>
      <c r="L715" s="111">
        <v>0.22500000000000001</v>
      </c>
      <c r="M715" s="109">
        <v>0.23</v>
      </c>
      <c r="N715" s="109">
        <v>0.2263</v>
      </c>
      <c r="O715" s="109">
        <v>0.22</v>
      </c>
      <c r="P715" s="111">
        <v>0.215</v>
      </c>
      <c r="Q715" s="109"/>
      <c r="R715" s="109"/>
      <c r="S715" s="109"/>
      <c r="T715" s="109"/>
      <c r="U715" s="111"/>
      <c r="V715" s="109">
        <v>0.1225</v>
      </c>
      <c r="W715" s="109">
        <v>0.125</v>
      </c>
      <c r="X715" s="109">
        <v>0.127</v>
      </c>
    </row>
    <row r="716" spans="9:24" x14ac:dyDescent="0.3">
      <c r="I716" s="7">
        <v>44740</v>
      </c>
      <c r="J716" s="109">
        <v>0.21</v>
      </c>
      <c r="K716" s="109">
        <v>0.215</v>
      </c>
      <c r="L716" s="111">
        <v>0.22500000000000001</v>
      </c>
      <c r="M716" s="109">
        <v>0.23</v>
      </c>
      <c r="N716" s="109">
        <v>0.2263</v>
      </c>
      <c r="O716" s="109">
        <v>0.22</v>
      </c>
      <c r="P716" s="111">
        <v>0.215</v>
      </c>
      <c r="Q716" s="109"/>
      <c r="R716" s="109"/>
      <c r="S716" s="109"/>
      <c r="T716" s="109"/>
      <c r="U716" s="111"/>
      <c r="V716" s="109">
        <v>0.1225</v>
      </c>
      <c r="W716" s="109">
        <v>0.125</v>
      </c>
      <c r="X716" s="109">
        <v>0.127</v>
      </c>
    </row>
    <row r="717" spans="9:24" x14ac:dyDescent="0.3">
      <c r="I717" s="7">
        <v>44739</v>
      </c>
      <c r="J717" s="109">
        <v>0.21</v>
      </c>
      <c r="K717" s="109">
        <v>0.215</v>
      </c>
      <c r="L717" s="111">
        <v>0.22500000000000001</v>
      </c>
      <c r="M717" s="109">
        <v>0.23</v>
      </c>
      <c r="N717" s="109">
        <v>0.2263</v>
      </c>
      <c r="O717" s="109">
        <v>0.22</v>
      </c>
      <c r="P717" s="111">
        <v>0.215</v>
      </c>
      <c r="Q717" s="109"/>
      <c r="R717" s="109"/>
      <c r="S717" s="109"/>
      <c r="T717" s="109"/>
      <c r="U717" s="111"/>
      <c r="V717" s="109">
        <v>0.1225</v>
      </c>
      <c r="W717" s="109">
        <v>0.125</v>
      </c>
      <c r="X717" s="109">
        <v>0.127</v>
      </c>
    </row>
    <row r="718" spans="9:24" x14ac:dyDescent="0.3">
      <c r="I718" s="7">
        <v>44738</v>
      </c>
      <c r="J718" s="109">
        <v>0.21</v>
      </c>
      <c r="K718" s="109">
        <v>0.215</v>
      </c>
      <c r="L718" s="111">
        <v>0.22500000000000001</v>
      </c>
      <c r="M718" s="109">
        <v>0.23</v>
      </c>
      <c r="N718" s="109">
        <v>0.2263</v>
      </c>
      <c r="O718" s="109">
        <v>0.22</v>
      </c>
      <c r="P718" s="111">
        <v>0.215</v>
      </c>
      <c r="Q718" s="109"/>
      <c r="R718" s="109"/>
      <c r="S718" s="109"/>
      <c r="T718" s="109"/>
      <c r="U718" s="111"/>
      <c r="V718" s="109">
        <v>0.1225</v>
      </c>
      <c r="W718" s="109">
        <v>0.125</v>
      </c>
      <c r="X718" s="109">
        <v>0.127</v>
      </c>
    </row>
    <row r="719" spans="9:24" x14ac:dyDescent="0.3">
      <c r="I719" s="7">
        <v>44737</v>
      </c>
      <c r="J719" s="109">
        <v>0.21</v>
      </c>
      <c r="K719" s="109">
        <v>0.215</v>
      </c>
      <c r="L719" s="111">
        <v>0.22500000000000001</v>
      </c>
      <c r="M719" s="109">
        <v>0.23</v>
      </c>
      <c r="N719" s="109">
        <v>0.22500000000000001</v>
      </c>
      <c r="O719" s="109">
        <v>0.22</v>
      </c>
      <c r="P719" s="111">
        <v>0.215</v>
      </c>
      <c r="Q719" s="109"/>
      <c r="R719" s="109"/>
      <c r="S719" s="109"/>
      <c r="T719" s="109"/>
      <c r="U719" s="111"/>
      <c r="V719" s="109">
        <v>0.1225</v>
      </c>
      <c r="W719" s="109">
        <v>0.125</v>
      </c>
      <c r="X719" s="109">
        <v>0.1225</v>
      </c>
    </row>
    <row r="720" spans="9:24" x14ac:dyDescent="0.3">
      <c r="I720" s="7">
        <v>44736</v>
      </c>
      <c r="J720" s="109">
        <v>0.21</v>
      </c>
      <c r="K720" s="109">
        <v>0.215</v>
      </c>
      <c r="L720" s="111">
        <v>0.22500000000000001</v>
      </c>
      <c r="M720" s="109">
        <v>0.23380000000000001</v>
      </c>
      <c r="N720" s="109">
        <v>0.23250000000000001</v>
      </c>
      <c r="O720" s="109">
        <v>0.22750000000000001</v>
      </c>
      <c r="P720" s="111">
        <v>0.2225</v>
      </c>
      <c r="Q720" s="20"/>
      <c r="R720" s="20"/>
      <c r="S720" s="20"/>
      <c r="T720" s="20"/>
      <c r="U720" s="20"/>
      <c r="V720" s="109">
        <v>0.1198</v>
      </c>
      <c r="W720" s="109">
        <v>0.12130000000000001</v>
      </c>
      <c r="X720" s="109">
        <v>0.1225</v>
      </c>
    </row>
    <row r="721" spans="9:24" x14ac:dyDescent="0.3">
      <c r="I721" s="7">
        <v>44735</v>
      </c>
      <c r="J721" s="109">
        <v>0.20499999999999999</v>
      </c>
      <c r="K721" s="109">
        <v>0.215</v>
      </c>
      <c r="L721" s="111">
        <v>0.22500000000000001</v>
      </c>
      <c r="M721" s="109"/>
      <c r="N721" s="109"/>
      <c r="O721" s="109"/>
      <c r="P721" s="111"/>
      <c r="Q721" s="109"/>
      <c r="R721" s="109"/>
      <c r="S721" s="109"/>
      <c r="T721" s="109"/>
      <c r="U721" s="111"/>
      <c r="V721" s="109">
        <v>0.1198</v>
      </c>
      <c r="W721" s="109">
        <v>0.12130000000000001</v>
      </c>
      <c r="X721" s="109">
        <v>0.1225</v>
      </c>
    </row>
    <row r="722" spans="9:24" x14ac:dyDescent="0.3">
      <c r="I722" s="7">
        <v>44734</v>
      </c>
      <c r="J722" s="20">
        <v>0.20499999999999999</v>
      </c>
      <c r="K722" s="20">
        <v>0.215</v>
      </c>
      <c r="L722" s="20">
        <v>0.22500000000000001</v>
      </c>
      <c r="M722" s="20"/>
      <c r="N722" s="20"/>
      <c r="O722" s="20"/>
      <c r="P722" s="20"/>
      <c r="Q722" s="109"/>
      <c r="R722" s="109"/>
      <c r="S722" s="109"/>
      <c r="T722" s="109"/>
      <c r="U722" s="111"/>
      <c r="V722" s="109">
        <v>0.1198</v>
      </c>
      <c r="W722" s="109">
        <v>0.12130000000000001</v>
      </c>
      <c r="X722" s="109">
        <v>0.1225</v>
      </c>
    </row>
    <row r="723" spans="9:24" x14ac:dyDescent="0.3">
      <c r="I723" s="7">
        <v>44733</v>
      </c>
      <c r="J723" s="109">
        <v>0.20499999999999999</v>
      </c>
      <c r="K723" s="109">
        <v>0.215</v>
      </c>
      <c r="L723" s="111">
        <v>0.22500000000000001</v>
      </c>
      <c r="M723" s="109"/>
      <c r="N723" s="109"/>
      <c r="O723" s="109"/>
      <c r="P723" s="111"/>
      <c r="Q723" s="109"/>
      <c r="R723" s="109"/>
      <c r="S723" s="109"/>
      <c r="T723" s="109"/>
      <c r="U723" s="111"/>
      <c r="V723" s="109">
        <v>0.1198</v>
      </c>
      <c r="W723" s="109">
        <v>0.12130000000000001</v>
      </c>
      <c r="X723" s="109">
        <v>0.1225</v>
      </c>
    </row>
    <row r="724" spans="9:24" x14ac:dyDescent="0.3">
      <c r="I724" s="7">
        <v>44732</v>
      </c>
      <c r="J724" s="109">
        <v>0.20499999999999999</v>
      </c>
      <c r="K724" s="109">
        <v>0.215</v>
      </c>
      <c r="L724" s="111">
        <v>0.22500000000000001</v>
      </c>
      <c r="M724" s="109"/>
      <c r="N724" s="109"/>
      <c r="O724" s="109"/>
      <c r="P724" s="111"/>
      <c r="Q724" s="109"/>
      <c r="R724" s="109"/>
      <c r="S724" s="109"/>
      <c r="T724" s="109"/>
      <c r="U724" s="111"/>
      <c r="V724" s="109">
        <v>0.1198</v>
      </c>
      <c r="W724" s="109">
        <v>0.12130000000000001</v>
      </c>
      <c r="X724" s="109">
        <v>0.1225</v>
      </c>
    </row>
    <row r="725" spans="9:24" x14ac:dyDescent="0.3">
      <c r="I725" s="7">
        <v>44731</v>
      </c>
      <c r="J725" s="109">
        <v>0.20499999999999999</v>
      </c>
      <c r="K725" s="109">
        <v>0.215</v>
      </c>
      <c r="L725" s="111">
        <v>0.22500000000000001</v>
      </c>
      <c r="M725" s="109"/>
      <c r="N725" s="109"/>
      <c r="O725" s="109"/>
      <c r="P725" s="111"/>
      <c r="Q725" s="109"/>
      <c r="R725" s="109"/>
      <c r="S725" s="109"/>
      <c r="T725" s="109"/>
      <c r="U725" s="111"/>
      <c r="V725" s="109">
        <v>0.1198</v>
      </c>
      <c r="W725" s="109">
        <v>0.12130000000000001</v>
      </c>
      <c r="X725" s="109">
        <v>0.1225</v>
      </c>
    </row>
    <row r="726" spans="9:24" x14ac:dyDescent="0.3">
      <c r="I726" s="7">
        <v>44730</v>
      </c>
      <c r="J726" s="109">
        <v>0.20499999999999999</v>
      </c>
      <c r="K726" s="109">
        <v>0.215</v>
      </c>
      <c r="L726" s="111">
        <v>0.22500000000000001</v>
      </c>
      <c r="M726" s="109"/>
      <c r="N726" s="109"/>
      <c r="O726" s="109"/>
      <c r="P726" s="111"/>
      <c r="Q726" s="109"/>
      <c r="R726" s="109"/>
      <c r="S726" s="109"/>
      <c r="T726" s="109"/>
      <c r="U726" s="111"/>
      <c r="V726" s="109">
        <v>0.1198</v>
      </c>
      <c r="W726" s="109">
        <v>0.12130000000000001</v>
      </c>
      <c r="X726" s="109">
        <v>0.1225</v>
      </c>
    </row>
    <row r="727" spans="9:24" x14ac:dyDescent="0.3">
      <c r="I727" s="7">
        <v>44729</v>
      </c>
      <c r="J727" s="109">
        <v>0.20499999999999999</v>
      </c>
      <c r="K727" s="109">
        <v>0.215</v>
      </c>
      <c r="L727" s="111">
        <v>0.22500000000000001</v>
      </c>
      <c r="M727" s="109"/>
      <c r="N727" s="109"/>
      <c r="O727" s="109"/>
      <c r="P727" s="111"/>
      <c r="Q727" s="109"/>
      <c r="R727" s="109"/>
      <c r="S727" s="109"/>
      <c r="T727" s="109"/>
      <c r="U727" s="111"/>
      <c r="V727" s="109">
        <v>0.1198</v>
      </c>
      <c r="W727" s="109">
        <v>0.12130000000000001</v>
      </c>
      <c r="X727" s="109">
        <v>0.1225</v>
      </c>
    </row>
    <row r="728" spans="9:24" x14ac:dyDescent="0.3">
      <c r="I728" s="7">
        <v>44728</v>
      </c>
      <c r="J728" s="109">
        <v>0.20499999999999999</v>
      </c>
      <c r="K728" s="109">
        <v>0.215</v>
      </c>
      <c r="L728" s="111">
        <v>0.22500000000000001</v>
      </c>
      <c r="M728" s="109"/>
      <c r="N728" s="109"/>
      <c r="O728" s="109"/>
      <c r="P728" s="111"/>
      <c r="Q728" s="109"/>
      <c r="R728" s="109"/>
      <c r="S728" s="109"/>
      <c r="T728" s="109"/>
      <c r="U728" s="111"/>
      <c r="V728" s="109">
        <v>0.1198</v>
      </c>
      <c r="W728" s="109">
        <v>0.12130000000000001</v>
      </c>
      <c r="X728" s="109">
        <v>0.1225</v>
      </c>
    </row>
    <row r="729" spans="9:24" x14ac:dyDescent="0.3">
      <c r="I729" s="7">
        <v>44727</v>
      </c>
      <c r="J729" s="109">
        <v>0.20499999999999999</v>
      </c>
      <c r="K729" s="109">
        <v>0.215</v>
      </c>
      <c r="L729" s="111">
        <v>0.22500000000000001</v>
      </c>
      <c r="M729" s="109"/>
      <c r="N729" s="109"/>
      <c r="O729" s="109"/>
      <c r="P729" s="111"/>
      <c r="Q729" s="109"/>
      <c r="R729" s="109"/>
      <c r="S729" s="109"/>
      <c r="T729" s="109"/>
      <c r="U729" s="111"/>
      <c r="V729" s="109">
        <v>0.1198</v>
      </c>
      <c r="W729" s="109">
        <v>0.12130000000000001</v>
      </c>
      <c r="X729" s="109">
        <v>0.1225</v>
      </c>
    </row>
    <row r="730" spans="9:24" x14ac:dyDescent="0.3">
      <c r="I730" s="7">
        <v>44726</v>
      </c>
      <c r="J730" s="109">
        <v>0.20499999999999999</v>
      </c>
      <c r="K730" s="109">
        <v>0.215</v>
      </c>
      <c r="L730" s="111">
        <v>0.22500000000000001</v>
      </c>
      <c r="M730" s="109"/>
      <c r="N730" s="109"/>
      <c r="O730" s="109"/>
      <c r="P730" s="111"/>
      <c r="Q730" s="109"/>
      <c r="R730" s="109"/>
      <c r="S730" s="109"/>
      <c r="T730" s="109"/>
      <c r="U730" s="111"/>
      <c r="V730" s="109">
        <v>0.1198</v>
      </c>
      <c r="W730" s="109">
        <v>0.12130000000000001</v>
      </c>
      <c r="X730" s="109">
        <v>0.1225</v>
      </c>
    </row>
    <row r="731" spans="9:24" x14ac:dyDescent="0.3">
      <c r="I731" s="7">
        <v>44725</v>
      </c>
      <c r="J731" s="109">
        <v>0.20499999999999999</v>
      </c>
      <c r="K731" s="109">
        <v>0.215</v>
      </c>
      <c r="L731" s="111">
        <v>0.22500000000000001</v>
      </c>
      <c r="M731" s="109"/>
      <c r="N731" s="109"/>
      <c r="O731" s="109"/>
      <c r="P731" s="111"/>
      <c r="Q731" s="109"/>
      <c r="R731" s="109"/>
      <c r="S731" s="109"/>
      <c r="T731" s="109"/>
      <c r="U731" s="111"/>
      <c r="V731" s="109">
        <v>0.1198</v>
      </c>
      <c r="W731" s="109">
        <v>0.12130000000000001</v>
      </c>
      <c r="X731" s="109">
        <v>0.1235</v>
      </c>
    </row>
    <row r="732" spans="9:24" x14ac:dyDescent="0.3">
      <c r="I732" s="7">
        <v>44724</v>
      </c>
      <c r="J732" s="109">
        <v>0.20499999999999999</v>
      </c>
      <c r="K732" s="109">
        <v>0.215</v>
      </c>
      <c r="L732" s="111">
        <v>0.22500000000000001</v>
      </c>
      <c r="M732" s="109"/>
      <c r="N732" s="109"/>
      <c r="O732" s="109"/>
      <c r="P732" s="111"/>
      <c r="Q732" s="109"/>
      <c r="R732" s="109"/>
      <c r="S732" s="109"/>
      <c r="T732" s="109"/>
      <c r="U732" s="111"/>
      <c r="V732" s="109">
        <v>0.1208</v>
      </c>
      <c r="W732" s="109">
        <v>0.12230000000000001</v>
      </c>
      <c r="X732" s="109">
        <v>0.124</v>
      </c>
    </row>
    <row r="733" spans="9:24" x14ac:dyDescent="0.3">
      <c r="I733" s="7">
        <v>44723</v>
      </c>
      <c r="J733" s="109">
        <v>0.20499999999999999</v>
      </c>
      <c r="K733" s="109">
        <v>0.215</v>
      </c>
      <c r="L733" s="111">
        <v>0.22500000000000001</v>
      </c>
      <c r="M733" s="109"/>
      <c r="N733" s="109"/>
      <c r="O733" s="109"/>
      <c r="P733" s="111"/>
      <c r="Q733" s="109"/>
      <c r="R733" s="109"/>
      <c r="S733" s="109"/>
      <c r="T733" s="109"/>
      <c r="U733" s="111"/>
      <c r="V733" s="109">
        <v>0.12130000000000001</v>
      </c>
      <c r="W733" s="109">
        <v>0.12280000000000001</v>
      </c>
      <c r="X733" s="109">
        <v>0.124</v>
      </c>
    </row>
    <row r="734" spans="9:24" x14ac:dyDescent="0.3">
      <c r="I734" s="7">
        <v>44722</v>
      </c>
      <c r="J734" s="109">
        <v>0.20499999999999999</v>
      </c>
      <c r="K734" s="109">
        <v>0.215</v>
      </c>
      <c r="L734" s="111">
        <v>0.22500000000000001</v>
      </c>
      <c r="M734" s="109"/>
      <c r="N734" s="109"/>
      <c r="O734" s="109"/>
      <c r="P734" s="111"/>
      <c r="Q734" s="109"/>
      <c r="R734" s="109"/>
      <c r="S734" s="109"/>
      <c r="T734" s="109"/>
      <c r="U734" s="111"/>
      <c r="V734" s="109">
        <v>0.12130000000000001</v>
      </c>
      <c r="W734" s="109">
        <v>0.12280000000000001</v>
      </c>
      <c r="X734" s="109">
        <v>0.1235</v>
      </c>
    </row>
    <row r="735" spans="9:24" x14ac:dyDescent="0.3">
      <c r="I735" s="7">
        <v>44721</v>
      </c>
      <c r="J735" s="109">
        <v>0.20499999999999999</v>
      </c>
      <c r="K735" s="109">
        <v>0.215</v>
      </c>
      <c r="L735" s="111">
        <v>0.22500000000000001</v>
      </c>
      <c r="M735" s="109"/>
      <c r="N735" s="109"/>
      <c r="O735" s="109"/>
      <c r="P735" s="111"/>
      <c r="Q735" s="109"/>
      <c r="R735" s="109"/>
      <c r="S735" s="109"/>
      <c r="T735" s="109"/>
      <c r="U735" s="111"/>
      <c r="V735" s="109">
        <v>0.1208</v>
      </c>
      <c r="W735" s="109">
        <v>0.12230000000000001</v>
      </c>
      <c r="X735" s="109">
        <v>0.12330000000000001</v>
      </c>
    </row>
    <row r="736" spans="9:24" x14ac:dyDescent="0.3">
      <c r="I736" s="7">
        <v>44720</v>
      </c>
      <c r="J736" s="109">
        <v>0.20499999999999999</v>
      </c>
      <c r="K736" s="109">
        <v>0.215</v>
      </c>
      <c r="L736" s="111">
        <v>0.22500000000000001</v>
      </c>
      <c r="M736" s="109"/>
      <c r="N736" s="109"/>
      <c r="O736" s="109"/>
      <c r="P736" s="111"/>
      <c r="Q736" s="109"/>
      <c r="R736" s="109"/>
      <c r="S736" s="109"/>
      <c r="T736" s="109"/>
      <c r="U736" s="111"/>
      <c r="V736" s="109">
        <v>0.1208</v>
      </c>
      <c r="W736" s="109">
        <v>0.122</v>
      </c>
      <c r="X736" s="109">
        <v>0.12330000000000001</v>
      </c>
    </row>
    <row r="737" spans="9:24" x14ac:dyDescent="0.3">
      <c r="I737" s="7">
        <v>44719</v>
      </c>
      <c r="J737" s="20">
        <v>0.22</v>
      </c>
      <c r="K737" s="20">
        <v>0.23499999999999999</v>
      </c>
      <c r="L737" s="20">
        <v>0.23499999999999999</v>
      </c>
      <c r="M737" s="109"/>
      <c r="N737" s="109"/>
      <c r="O737" s="109"/>
      <c r="P737" s="111"/>
      <c r="Q737" s="109"/>
      <c r="R737" s="109"/>
      <c r="S737" s="109"/>
      <c r="T737" s="109"/>
      <c r="U737" s="111"/>
      <c r="V737" s="109">
        <v>0.12</v>
      </c>
      <c r="W737" s="109">
        <v>0.122</v>
      </c>
      <c r="X737" s="109">
        <v>0.12230000000000001</v>
      </c>
    </row>
    <row r="738" spans="9:24" x14ac:dyDescent="0.3">
      <c r="I738" s="7">
        <v>44718</v>
      </c>
      <c r="J738" s="109">
        <v>0.22</v>
      </c>
      <c r="K738" s="109">
        <v>0.23499999999999999</v>
      </c>
      <c r="L738" s="111">
        <v>0.23499999999999999</v>
      </c>
      <c r="M738" s="109"/>
      <c r="N738" s="109"/>
      <c r="O738" s="109"/>
      <c r="P738" s="111"/>
      <c r="Q738" s="109"/>
      <c r="R738" s="109"/>
      <c r="S738" s="109"/>
      <c r="T738" s="109"/>
      <c r="U738" s="111"/>
      <c r="V738" s="109">
        <v>0.12</v>
      </c>
      <c r="W738" s="109">
        <v>0.121</v>
      </c>
      <c r="X738" s="109">
        <v>0.12130000000000001</v>
      </c>
    </row>
    <row r="739" spans="9:24" x14ac:dyDescent="0.3">
      <c r="I739" s="7">
        <v>44717</v>
      </c>
      <c r="J739" s="111">
        <v>0.2225</v>
      </c>
      <c r="K739" s="111">
        <v>0.23499999999999999</v>
      </c>
      <c r="L739" s="111">
        <v>0.23499999999999999</v>
      </c>
      <c r="M739" s="109"/>
      <c r="N739" s="109"/>
      <c r="O739" s="109"/>
      <c r="P739" s="111"/>
      <c r="Q739" s="109"/>
      <c r="R739" s="109"/>
      <c r="S739" s="109"/>
      <c r="T739" s="109"/>
      <c r="U739" s="111"/>
      <c r="V739" s="109">
        <v>0.11899999999999999</v>
      </c>
      <c r="W739" s="109">
        <v>0.12</v>
      </c>
      <c r="X739" s="109">
        <v>0.12130000000000001</v>
      </c>
    </row>
    <row r="740" spans="9:24" x14ac:dyDescent="0.3">
      <c r="I740" s="7">
        <v>44716</v>
      </c>
      <c r="J740" s="109">
        <v>0.20499999999999999</v>
      </c>
      <c r="K740" s="109">
        <v>0.22500000000000001</v>
      </c>
      <c r="L740" s="111">
        <v>0.23499999999999999</v>
      </c>
      <c r="M740" s="109"/>
      <c r="N740" s="109"/>
      <c r="O740" s="109"/>
      <c r="P740" s="111"/>
      <c r="Q740" s="111"/>
      <c r="R740" s="111"/>
      <c r="S740" s="111"/>
      <c r="T740" s="111"/>
      <c r="U740" s="111"/>
      <c r="V740" s="109">
        <v>0.11799999999999999</v>
      </c>
      <c r="W740" s="109">
        <v>0.12</v>
      </c>
      <c r="X740" s="109">
        <v>0.12130000000000001</v>
      </c>
    </row>
    <row r="741" spans="9:24" x14ac:dyDescent="0.3">
      <c r="I741" s="7">
        <v>44715</v>
      </c>
      <c r="J741" s="109">
        <v>0.1525</v>
      </c>
      <c r="K741" s="109">
        <v>0.155</v>
      </c>
      <c r="L741" s="111">
        <v>0.1575</v>
      </c>
      <c r="M741" s="109">
        <v>0.185</v>
      </c>
      <c r="N741" s="109" t="s">
        <v>4</v>
      </c>
      <c r="O741" s="109" t="s">
        <v>4</v>
      </c>
      <c r="P741" s="111">
        <v>0.20499999999999999</v>
      </c>
      <c r="Q741" s="111">
        <v>0.17499999999999999</v>
      </c>
      <c r="R741" s="111">
        <v>0.17749999999999999</v>
      </c>
      <c r="S741" s="111">
        <v>0.17949999999999999</v>
      </c>
      <c r="U741" s="111">
        <v>0.18029999999999999</v>
      </c>
      <c r="V741" s="109">
        <v>0.11799999999999999</v>
      </c>
      <c r="W741" s="109">
        <v>0.12</v>
      </c>
      <c r="X741" s="109">
        <v>0.12130000000000001</v>
      </c>
    </row>
    <row r="742" spans="9:24" x14ac:dyDescent="0.3">
      <c r="I742" s="7">
        <v>44714</v>
      </c>
      <c r="J742" s="111">
        <v>0.14879999999999999</v>
      </c>
      <c r="K742" s="111">
        <v>0.1525</v>
      </c>
      <c r="L742" s="111">
        <v>0.155</v>
      </c>
      <c r="M742" s="111">
        <v>0.185</v>
      </c>
      <c r="N742" s="111"/>
      <c r="O742" s="111"/>
      <c r="P742" s="111"/>
      <c r="Q742" s="109">
        <v>0.155</v>
      </c>
      <c r="R742" s="109">
        <v>0.1575</v>
      </c>
      <c r="S742" s="109">
        <v>0.1595</v>
      </c>
      <c r="U742" s="111">
        <v>0.1603</v>
      </c>
      <c r="V742" s="109">
        <v>0.11799999999999999</v>
      </c>
      <c r="W742" s="109">
        <v>0.12</v>
      </c>
      <c r="X742" s="109">
        <v>0.12130000000000001</v>
      </c>
    </row>
    <row r="743" spans="9:24" x14ac:dyDescent="0.3">
      <c r="I743" s="7">
        <v>44713</v>
      </c>
      <c r="J743" s="111">
        <v>0.14879999999999999</v>
      </c>
      <c r="K743" s="111">
        <v>0.1525</v>
      </c>
      <c r="L743" s="111">
        <v>0.155</v>
      </c>
      <c r="M743" s="111">
        <v>0.1663</v>
      </c>
      <c r="N743" s="111">
        <v>0.17180000000000001</v>
      </c>
      <c r="O743" s="111">
        <v>0.17249999999999999</v>
      </c>
      <c r="P743" s="111">
        <v>0.17380000000000001</v>
      </c>
      <c r="Q743" s="109">
        <v>0.155</v>
      </c>
      <c r="R743" s="109">
        <v>0.1575</v>
      </c>
      <c r="S743" s="109">
        <v>0.1595</v>
      </c>
      <c r="U743" s="111">
        <v>0.1603</v>
      </c>
      <c r="V743" s="109">
        <v>0.11749999999999999</v>
      </c>
      <c r="W743" s="109">
        <v>0.12</v>
      </c>
      <c r="X743" s="109">
        <v>0.1188</v>
      </c>
    </row>
    <row r="744" spans="9:24" x14ac:dyDescent="0.3">
      <c r="I744" s="7">
        <v>44712</v>
      </c>
      <c r="J744" s="109">
        <v>0.13200000000000001</v>
      </c>
      <c r="K744" s="109">
        <v>0.1358</v>
      </c>
      <c r="L744" s="111">
        <v>0.13750000000000001</v>
      </c>
      <c r="M744" s="109">
        <v>0.14630000000000001</v>
      </c>
      <c r="N744" s="109">
        <v>0.15179999999999999</v>
      </c>
      <c r="O744" s="109">
        <v>0.1525</v>
      </c>
      <c r="P744" s="111">
        <v>0.15379999999999999</v>
      </c>
      <c r="Q744" s="109">
        <v>0.155</v>
      </c>
      <c r="R744" s="109">
        <v>0.1575</v>
      </c>
      <c r="S744" s="109">
        <v>0.1595</v>
      </c>
      <c r="U744" s="111">
        <v>0.1603</v>
      </c>
      <c r="V744" s="109">
        <v>0.11749999999999999</v>
      </c>
      <c r="W744" s="109">
        <v>0.11749999999999999</v>
      </c>
      <c r="X744" s="109">
        <v>0.1188</v>
      </c>
    </row>
    <row r="745" spans="9:24" x14ac:dyDescent="0.3">
      <c r="I745" s="7">
        <v>44711</v>
      </c>
      <c r="J745" s="109">
        <v>0.13200000000000001</v>
      </c>
      <c r="K745" s="109">
        <v>0.1358</v>
      </c>
      <c r="L745" s="111">
        <v>0.13750000000000001</v>
      </c>
      <c r="M745" s="109">
        <v>0.14630000000000001</v>
      </c>
      <c r="N745" s="109">
        <v>0.15179999999999999</v>
      </c>
      <c r="O745" s="109">
        <v>0.1525</v>
      </c>
      <c r="P745" s="111">
        <v>0.15379999999999999</v>
      </c>
      <c r="Q745" s="109">
        <v>0.1555</v>
      </c>
      <c r="R745" s="109">
        <v>0.156</v>
      </c>
      <c r="S745" s="109">
        <v>0.1575</v>
      </c>
      <c r="U745" s="111">
        <v>0.1588</v>
      </c>
      <c r="V745" s="109">
        <v>0.1145</v>
      </c>
      <c r="W745" s="109">
        <v>0.11749999999999999</v>
      </c>
      <c r="X745" s="109">
        <v>0.1188</v>
      </c>
    </row>
    <row r="746" spans="9:24" x14ac:dyDescent="0.3">
      <c r="I746" s="7">
        <v>44710</v>
      </c>
      <c r="J746" s="109">
        <v>0.13200000000000001</v>
      </c>
      <c r="K746" s="109">
        <v>0.1358</v>
      </c>
      <c r="L746" s="111">
        <v>0.13750000000000001</v>
      </c>
      <c r="M746" s="109">
        <v>0.14630000000000001</v>
      </c>
      <c r="N746" s="109">
        <v>0.15179999999999999</v>
      </c>
      <c r="O746" s="109">
        <v>0.1525</v>
      </c>
      <c r="P746" s="111">
        <v>0.15379999999999999</v>
      </c>
      <c r="Q746" s="109">
        <v>0.1555</v>
      </c>
      <c r="R746" s="109">
        <v>0.156</v>
      </c>
      <c r="S746" s="109">
        <v>0.1575</v>
      </c>
      <c r="U746" s="111">
        <v>0.1588</v>
      </c>
      <c r="V746" s="109">
        <v>0.1145</v>
      </c>
      <c r="W746" s="109">
        <v>0.11749999999999999</v>
      </c>
      <c r="X746" s="109">
        <v>0.1188</v>
      </c>
    </row>
    <row r="747" spans="9:24" x14ac:dyDescent="0.3">
      <c r="I747" s="7">
        <v>44709</v>
      </c>
      <c r="J747" s="109">
        <v>0.13200000000000001</v>
      </c>
      <c r="K747" s="109">
        <v>0.1358</v>
      </c>
      <c r="L747" s="111">
        <v>0.13750000000000001</v>
      </c>
      <c r="M747" s="109">
        <v>0.14280000000000001</v>
      </c>
      <c r="N747" s="109">
        <v>0.14779999999999999</v>
      </c>
      <c r="O747" s="109">
        <v>0.14879999999999999</v>
      </c>
      <c r="P747" s="111">
        <v>0.15</v>
      </c>
      <c r="Q747" s="109">
        <v>0.1555</v>
      </c>
      <c r="R747" s="109">
        <v>0.156</v>
      </c>
      <c r="S747" s="109">
        <v>0.1575</v>
      </c>
      <c r="U747" s="111">
        <v>0.1588</v>
      </c>
      <c r="V747" s="109">
        <v>0.1153</v>
      </c>
      <c r="W747" s="109">
        <v>0.11749999999999999</v>
      </c>
      <c r="X747" s="109">
        <v>0.1193</v>
      </c>
    </row>
    <row r="748" spans="9:24" x14ac:dyDescent="0.3">
      <c r="I748" s="7">
        <v>44708</v>
      </c>
      <c r="J748" s="109">
        <v>0.13200000000000001</v>
      </c>
      <c r="K748" s="109">
        <v>0.1358</v>
      </c>
      <c r="L748" s="111">
        <v>0.13750000000000001</v>
      </c>
      <c r="M748" s="109">
        <v>0.14280000000000001</v>
      </c>
      <c r="N748" s="109">
        <v>0.14779999999999999</v>
      </c>
      <c r="O748" s="109">
        <v>0.14879999999999999</v>
      </c>
      <c r="P748" s="111">
        <v>0.15</v>
      </c>
      <c r="Q748" s="109">
        <v>0.1555</v>
      </c>
      <c r="R748" s="109">
        <v>0.156</v>
      </c>
      <c r="S748" s="109">
        <v>0.1575</v>
      </c>
      <c r="U748" s="111">
        <v>0.1588</v>
      </c>
      <c r="V748" s="109">
        <v>0.1153</v>
      </c>
      <c r="W748" s="109">
        <v>0.11799999999999999</v>
      </c>
      <c r="X748" s="109">
        <v>0.1203</v>
      </c>
    </row>
    <row r="749" spans="9:24" x14ac:dyDescent="0.3">
      <c r="I749" s="7">
        <v>44707</v>
      </c>
      <c r="J749" s="109">
        <v>0.122</v>
      </c>
      <c r="K749" s="109">
        <v>0.124</v>
      </c>
      <c r="L749" s="111">
        <v>0.1275</v>
      </c>
      <c r="M749" s="109">
        <v>0.14130000000000001</v>
      </c>
      <c r="N749" s="109">
        <v>0.14630000000000001</v>
      </c>
      <c r="O749" s="109">
        <v>0.14879999999999999</v>
      </c>
      <c r="P749" s="111">
        <v>0.15</v>
      </c>
      <c r="Q749" s="109">
        <v>0.1555</v>
      </c>
      <c r="R749" s="109">
        <v>0.156</v>
      </c>
      <c r="S749" s="109">
        <v>0.1575</v>
      </c>
      <c r="U749" s="111">
        <v>0.1588</v>
      </c>
      <c r="V749" s="109">
        <v>0.1158</v>
      </c>
      <c r="W749" s="109">
        <v>0.11899999999999999</v>
      </c>
      <c r="X749" s="109">
        <v>0.1203</v>
      </c>
    </row>
    <row r="750" spans="9:24" x14ac:dyDescent="0.3">
      <c r="I750" s="7">
        <v>44706</v>
      </c>
      <c r="J750" s="109">
        <v>0.122</v>
      </c>
      <c r="K750" s="109">
        <v>0.124</v>
      </c>
      <c r="L750" s="111">
        <v>0.1275</v>
      </c>
      <c r="M750" s="109">
        <v>0.14130000000000001</v>
      </c>
      <c r="N750" s="109">
        <v>0.14630000000000001</v>
      </c>
      <c r="O750" s="109">
        <v>0.14879999999999999</v>
      </c>
      <c r="P750" s="111">
        <v>0.15</v>
      </c>
      <c r="Q750" s="109">
        <v>0.1555</v>
      </c>
      <c r="R750" s="109">
        <v>0.156</v>
      </c>
      <c r="S750" s="109">
        <v>0.1575</v>
      </c>
      <c r="U750" s="111">
        <v>0.1588</v>
      </c>
      <c r="V750" s="109">
        <v>0.1168</v>
      </c>
      <c r="W750" s="109">
        <v>0.11899999999999999</v>
      </c>
      <c r="X750" s="109">
        <v>0.1203</v>
      </c>
    </row>
    <row r="751" spans="9:24" x14ac:dyDescent="0.3">
      <c r="I751" s="7">
        <v>44705</v>
      </c>
      <c r="J751" s="109">
        <v>0.122</v>
      </c>
      <c r="K751" s="109">
        <v>0.124</v>
      </c>
      <c r="L751" s="111">
        <v>0.1275</v>
      </c>
      <c r="M751" s="109">
        <v>0.14430000000000001</v>
      </c>
      <c r="N751" s="109">
        <v>0.14879999999999999</v>
      </c>
      <c r="O751" s="109">
        <v>0.14949999999999999</v>
      </c>
      <c r="P751" s="111">
        <v>0.15</v>
      </c>
      <c r="Q751" s="109">
        <v>0.1555</v>
      </c>
      <c r="R751" s="109">
        <v>0.156</v>
      </c>
      <c r="S751" s="109">
        <v>0.1575</v>
      </c>
      <c r="U751" s="111">
        <v>0.1588</v>
      </c>
      <c r="V751" s="109">
        <v>0.1168</v>
      </c>
      <c r="W751" s="109">
        <v>0.11899999999999999</v>
      </c>
      <c r="X751" s="109">
        <v>0.12130000000000001</v>
      </c>
    </row>
    <row r="752" spans="9:24" x14ac:dyDescent="0.3">
      <c r="I752" s="7">
        <v>44704</v>
      </c>
      <c r="J752" s="109">
        <v>0.122</v>
      </c>
      <c r="K752" s="109">
        <v>0.124</v>
      </c>
      <c r="L752" s="111">
        <v>0.1275</v>
      </c>
      <c r="M752" s="109">
        <v>0.14480000000000001</v>
      </c>
      <c r="N752" s="109">
        <v>0.14879999999999999</v>
      </c>
      <c r="O752" s="109">
        <v>0.14949999999999999</v>
      </c>
      <c r="P752" s="111">
        <v>0.15</v>
      </c>
      <c r="Q752" s="109">
        <v>0.155</v>
      </c>
      <c r="R752" s="109">
        <v>0.156</v>
      </c>
      <c r="S752" s="109">
        <v>0.1575</v>
      </c>
      <c r="U752" s="111">
        <v>0.1588</v>
      </c>
      <c r="V752" s="109">
        <v>0.1168</v>
      </c>
      <c r="W752" s="109">
        <v>0.12</v>
      </c>
      <c r="X752" s="109">
        <v>0.12130000000000001</v>
      </c>
    </row>
    <row r="753" spans="9:24" x14ac:dyDescent="0.3">
      <c r="I753" s="7">
        <v>44703</v>
      </c>
      <c r="J753" s="109">
        <v>0.122</v>
      </c>
      <c r="K753" s="109">
        <v>0.124</v>
      </c>
      <c r="L753" s="111">
        <v>0.1275</v>
      </c>
      <c r="M753" s="109">
        <v>0.14480000000000001</v>
      </c>
      <c r="N753" s="109">
        <v>0.14979999999999999</v>
      </c>
      <c r="O753" s="109">
        <v>0.15179999999999999</v>
      </c>
      <c r="P753" s="111">
        <v>0.15229999999999999</v>
      </c>
      <c r="Q753" s="109">
        <v>0.13500000000000001</v>
      </c>
      <c r="R753" s="109">
        <v>0.13600000000000001</v>
      </c>
      <c r="S753" s="109">
        <v>0.13700000000000001</v>
      </c>
      <c r="U753" s="111">
        <v>0.13750000000000001</v>
      </c>
      <c r="V753" s="109">
        <v>0.1178</v>
      </c>
      <c r="W753" s="109">
        <v>0.12</v>
      </c>
      <c r="X753" s="109">
        <v>0.12130000000000001</v>
      </c>
    </row>
    <row r="754" spans="9:24" x14ac:dyDescent="0.3">
      <c r="I754" s="7">
        <v>44702</v>
      </c>
      <c r="J754" s="109">
        <v>0.11</v>
      </c>
      <c r="K754" s="109">
        <v>0.1125</v>
      </c>
      <c r="L754" s="111">
        <v>0.11799999999999999</v>
      </c>
      <c r="M754" s="109">
        <v>0.14499999999999999</v>
      </c>
      <c r="N754" s="109">
        <v>0.14979999999999999</v>
      </c>
      <c r="O754" s="109">
        <v>0.15179999999999999</v>
      </c>
      <c r="P754" s="111">
        <v>0.15229999999999999</v>
      </c>
      <c r="Q754" s="109">
        <v>0.13500000000000001</v>
      </c>
      <c r="R754" s="109">
        <v>0.13600000000000001</v>
      </c>
      <c r="S754" s="109">
        <v>0.13700000000000001</v>
      </c>
      <c r="U754" s="111">
        <v>0.13750000000000001</v>
      </c>
      <c r="V754" s="109">
        <v>0.1178</v>
      </c>
      <c r="W754" s="109">
        <v>0.12</v>
      </c>
      <c r="X754" s="109">
        <v>0.12130000000000001</v>
      </c>
    </row>
    <row r="755" spans="9:24" x14ac:dyDescent="0.3">
      <c r="I755" s="7">
        <v>44701</v>
      </c>
      <c r="J755" s="109">
        <v>0.11</v>
      </c>
      <c r="K755" s="109">
        <v>0.1125</v>
      </c>
      <c r="L755" s="111">
        <v>0.11799999999999999</v>
      </c>
      <c r="M755" s="109">
        <v>0.12</v>
      </c>
      <c r="N755" s="109">
        <v>0.1275</v>
      </c>
      <c r="O755" s="109">
        <v>0.13250000000000001</v>
      </c>
      <c r="P755" s="111">
        <v>0.13350000000000001</v>
      </c>
      <c r="Q755" s="109">
        <v>0.1305</v>
      </c>
      <c r="R755" s="109">
        <v>0.13100000000000001</v>
      </c>
      <c r="S755" s="109">
        <v>0.13150000000000001</v>
      </c>
      <c r="U755" s="111">
        <v>0.13200000000000001</v>
      </c>
      <c r="V755" s="109">
        <v>0.1178</v>
      </c>
      <c r="W755" s="109">
        <v>0.12</v>
      </c>
      <c r="X755" s="109">
        <v>0.12130000000000001</v>
      </c>
    </row>
    <row r="756" spans="9:24" x14ac:dyDescent="0.3">
      <c r="I756" s="7">
        <v>44700</v>
      </c>
      <c r="J756" s="109">
        <v>0.11</v>
      </c>
      <c r="K756" s="109">
        <v>0.1125</v>
      </c>
      <c r="L756" s="111">
        <v>0.11799999999999999</v>
      </c>
      <c r="M756" s="109">
        <v>0.12</v>
      </c>
      <c r="N756" s="109">
        <v>0.1275</v>
      </c>
      <c r="O756" s="109">
        <v>0.13250000000000001</v>
      </c>
      <c r="P756" s="111">
        <v>0.13350000000000001</v>
      </c>
      <c r="Q756" s="109">
        <v>0.1305</v>
      </c>
      <c r="R756" s="109">
        <v>0.13100000000000001</v>
      </c>
      <c r="S756" s="109">
        <v>0.13150000000000001</v>
      </c>
      <c r="U756" s="111">
        <v>0.13200000000000001</v>
      </c>
      <c r="V756" s="109">
        <v>0.1178</v>
      </c>
      <c r="W756" s="109">
        <v>0.12</v>
      </c>
      <c r="X756" s="109">
        <v>0.12130000000000001</v>
      </c>
    </row>
    <row r="757" spans="9:24" x14ac:dyDescent="0.3">
      <c r="I757" s="7">
        <v>44699</v>
      </c>
      <c r="J757" s="109">
        <v>0.11</v>
      </c>
      <c r="K757" s="109">
        <v>0.1125</v>
      </c>
      <c r="L757" s="111">
        <v>0.11799999999999999</v>
      </c>
      <c r="M757" s="109">
        <v>0.11749999999999999</v>
      </c>
      <c r="N757" s="109">
        <v>0.125</v>
      </c>
      <c r="O757" s="109">
        <v>0.13</v>
      </c>
      <c r="P757" s="111">
        <v>0.1303</v>
      </c>
      <c r="Q757" s="20">
        <v>0.1305</v>
      </c>
      <c r="R757" s="20">
        <v>0.13100000000000001</v>
      </c>
      <c r="S757" s="20">
        <v>0.13150000000000001</v>
      </c>
      <c r="U757" s="20">
        <v>0.13200000000000001</v>
      </c>
      <c r="V757" s="109">
        <v>0.1178</v>
      </c>
      <c r="W757" s="109">
        <v>0.12</v>
      </c>
      <c r="X757" s="109">
        <v>0.12130000000000001</v>
      </c>
    </row>
    <row r="758" spans="9:24" x14ac:dyDescent="0.3">
      <c r="I758" s="7">
        <v>44698</v>
      </c>
      <c r="J758" s="109">
        <v>0.10879999999999999</v>
      </c>
      <c r="K758" s="109">
        <v>0.1125</v>
      </c>
      <c r="L758" s="111">
        <v>0.11799999999999999</v>
      </c>
      <c r="M758" s="109">
        <v>0.11749999999999999</v>
      </c>
      <c r="N758" s="109">
        <v>0.125</v>
      </c>
      <c r="O758" s="109">
        <v>0.13</v>
      </c>
      <c r="P758" s="111">
        <v>0.1303</v>
      </c>
      <c r="Q758" s="109">
        <v>0.1305</v>
      </c>
      <c r="R758" s="109">
        <v>0.13100000000000001</v>
      </c>
      <c r="S758" s="109">
        <v>0.13150000000000001</v>
      </c>
      <c r="U758" s="111">
        <v>0.13200000000000001</v>
      </c>
      <c r="V758" s="109">
        <v>0.1178</v>
      </c>
      <c r="W758" s="109">
        <v>0.12</v>
      </c>
      <c r="X758" s="109">
        <v>0.12130000000000001</v>
      </c>
    </row>
    <row r="759" spans="9:24" x14ac:dyDescent="0.3">
      <c r="I759" s="7">
        <v>44697</v>
      </c>
      <c r="J759" s="109">
        <v>0.10879999999999999</v>
      </c>
      <c r="K759" s="109">
        <v>0.1125</v>
      </c>
      <c r="L759" s="111">
        <v>0.11799999999999999</v>
      </c>
      <c r="M759" s="20">
        <v>0.11749999999999999</v>
      </c>
      <c r="N759" s="20">
        <v>0.125</v>
      </c>
      <c r="O759" s="20">
        <v>0.13</v>
      </c>
      <c r="P759" s="20">
        <v>0.1303</v>
      </c>
      <c r="Q759" s="109">
        <v>0.1305</v>
      </c>
      <c r="R759" s="109">
        <v>0.13100000000000001</v>
      </c>
      <c r="S759" s="109">
        <v>0.13150000000000001</v>
      </c>
      <c r="U759" s="111">
        <v>0.13200000000000001</v>
      </c>
      <c r="V759" s="109">
        <v>0.1178</v>
      </c>
      <c r="W759" s="109">
        <v>0.12</v>
      </c>
      <c r="X759" s="109">
        <v>0.12130000000000001</v>
      </c>
    </row>
    <row r="760" spans="9:24" x14ac:dyDescent="0.3">
      <c r="I760" s="7">
        <v>44696</v>
      </c>
      <c r="J760" s="109">
        <v>0.11</v>
      </c>
      <c r="K760" s="109">
        <v>0.1125</v>
      </c>
      <c r="L760" s="111">
        <v>0.115</v>
      </c>
      <c r="M760" s="109">
        <v>0.11749999999999999</v>
      </c>
      <c r="N760" s="109">
        <v>0.125</v>
      </c>
      <c r="O760" s="109">
        <v>0.13</v>
      </c>
      <c r="P760" s="111">
        <v>0.1303</v>
      </c>
      <c r="Q760" s="109">
        <v>0.1285</v>
      </c>
      <c r="R760" s="109">
        <v>0.129</v>
      </c>
      <c r="S760" s="109">
        <v>0.13</v>
      </c>
      <c r="U760" s="111">
        <v>0.1305</v>
      </c>
      <c r="V760" s="109">
        <v>0.1178</v>
      </c>
      <c r="W760" s="109">
        <v>0.12</v>
      </c>
      <c r="X760" s="20">
        <v>0.12130000000000001</v>
      </c>
    </row>
    <row r="761" spans="9:24" x14ac:dyDescent="0.3">
      <c r="I761" s="7">
        <v>44695</v>
      </c>
      <c r="J761" s="109">
        <v>0.1043</v>
      </c>
      <c r="K761" s="109">
        <v>0.10630000000000001</v>
      </c>
      <c r="L761" s="111">
        <v>0.108</v>
      </c>
      <c r="M761" s="109">
        <v>0.11749999999999999</v>
      </c>
      <c r="N761" s="109">
        <v>0.125</v>
      </c>
      <c r="O761" s="109">
        <v>0.13</v>
      </c>
      <c r="P761" s="111">
        <v>0.1303</v>
      </c>
      <c r="Q761" s="109">
        <v>0.1285</v>
      </c>
      <c r="R761" s="109">
        <v>0.129</v>
      </c>
      <c r="S761" s="109">
        <v>0.13</v>
      </c>
      <c r="U761" s="111">
        <v>0.1305</v>
      </c>
      <c r="V761" s="109">
        <v>0.1178</v>
      </c>
      <c r="W761" s="20">
        <v>0.12</v>
      </c>
      <c r="X761" s="20">
        <v>0.12130000000000001</v>
      </c>
    </row>
    <row r="762" spans="9:24" x14ac:dyDescent="0.3">
      <c r="I762" s="7">
        <v>44694</v>
      </c>
      <c r="J762" s="109">
        <v>0.1043</v>
      </c>
      <c r="K762" s="109">
        <v>0.10630000000000001</v>
      </c>
      <c r="L762" s="111">
        <v>0.108</v>
      </c>
      <c r="M762" s="109">
        <v>0.1125</v>
      </c>
      <c r="N762" s="109">
        <v>0.1225</v>
      </c>
      <c r="O762" s="109">
        <v>0.1275</v>
      </c>
      <c r="P762" s="111">
        <v>0.1278</v>
      </c>
      <c r="Q762" s="109">
        <v>0.11899999999999999</v>
      </c>
      <c r="R762" s="109">
        <v>0.121</v>
      </c>
      <c r="S762" s="109">
        <v>0.1245</v>
      </c>
      <c r="U762" s="111">
        <v>0.1255</v>
      </c>
      <c r="V762" s="20">
        <v>0.1178</v>
      </c>
      <c r="W762" s="20">
        <v>0.12</v>
      </c>
      <c r="X762" s="109">
        <v>0.12130000000000001</v>
      </c>
    </row>
    <row r="763" spans="9:24" x14ac:dyDescent="0.3">
      <c r="I763" s="7">
        <v>44693</v>
      </c>
      <c r="J763" s="109">
        <v>9.8000000000000004E-2</v>
      </c>
      <c r="K763" s="109">
        <v>0.1013</v>
      </c>
      <c r="L763" s="111">
        <v>0.105</v>
      </c>
      <c r="M763" s="109">
        <v>0.1125</v>
      </c>
      <c r="N763" s="109">
        <v>0.1225</v>
      </c>
      <c r="O763" s="109">
        <v>0.1275</v>
      </c>
      <c r="P763" s="111">
        <v>0.1278</v>
      </c>
      <c r="Q763" s="109">
        <v>0.11899999999999999</v>
      </c>
      <c r="R763" s="109">
        <v>0.121</v>
      </c>
      <c r="S763" s="109">
        <v>0.1245</v>
      </c>
      <c r="U763" s="111">
        <v>0.1255</v>
      </c>
      <c r="V763" s="20">
        <v>0.1178</v>
      </c>
      <c r="W763" s="109">
        <v>0.12</v>
      </c>
      <c r="X763" s="109">
        <v>0.12130000000000001</v>
      </c>
    </row>
    <row r="764" spans="9:24" x14ac:dyDescent="0.3">
      <c r="I764" s="7">
        <v>44692</v>
      </c>
      <c r="J764" s="109">
        <v>9.8000000000000004E-2</v>
      </c>
      <c r="K764" s="109">
        <v>0.1013</v>
      </c>
      <c r="L764" s="111">
        <v>0.105</v>
      </c>
      <c r="M764" s="109">
        <v>9.4500000000000001E-2</v>
      </c>
      <c r="N764" s="109">
        <v>0.10349999999999999</v>
      </c>
      <c r="O764" s="109">
        <v>0.115</v>
      </c>
      <c r="P764" s="111">
        <v>0.1178</v>
      </c>
      <c r="Q764" s="109">
        <v>0.11899999999999999</v>
      </c>
      <c r="R764" s="109">
        <v>0.121</v>
      </c>
      <c r="S764" s="109">
        <v>0.1245</v>
      </c>
      <c r="U764" s="111">
        <v>0.1255</v>
      </c>
      <c r="V764" s="109">
        <v>0.1178</v>
      </c>
      <c r="W764" s="109">
        <v>0.12</v>
      </c>
      <c r="X764" s="109">
        <v>0.12230000000000001</v>
      </c>
    </row>
    <row r="765" spans="9:24" x14ac:dyDescent="0.3">
      <c r="I765" s="7">
        <v>44691</v>
      </c>
      <c r="J765" s="20">
        <v>9.8000000000000004E-2</v>
      </c>
      <c r="K765" s="20">
        <v>0.1013</v>
      </c>
      <c r="L765" s="20">
        <v>0.105</v>
      </c>
      <c r="M765" s="109">
        <v>9.4500000000000001E-2</v>
      </c>
      <c r="N765" s="109">
        <v>0.10349999999999999</v>
      </c>
      <c r="O765" s="109">
        <v>0.115</v>
      </c>
      <c r="P765" s="111">
        <v>0.1178</v>
      </c>
      <c r="Q765" s="109">
        <v>0.11899999999999999</v>
      </c>
      <c r="R765" s="109">
        <v>0.121</v>
      </c>
      <c r="S765" s="109">
        <v>0.1245</v>
      </c>
      <c r="U765" s="111">
        <v>0.1255</v>
      </c>
      <c r="V765" s="109">
        <v>0.1178</v>
      </c>
      <c r="W765" s="109">
        <v>0.121</v>
      </c>
      <c r="X765" s="109">
        <v>0.12230000000000001</v>
      </c>
    </row>
    <row r="766" spans="9:24" x14ac:dyDescent="0.3">
      <c r="I766" s="7">
        <v>44690</v>
      </c>
      <c r="J766" s="109">
        <v>9.8799999999999999E-2</v>
      </c>
      <c r="K766" s="109">
        <v>0.1013</v>
      </c>
      <c r="L766" s="111">
        <v>0.105</v>
      </c>
      <c r="M766" s="109">
        <v>9.4500000000000001E-2</v>
      </c>
      <c r="N766" s="109">
        <v>0.10349999999999999</v>
      </c>
      <c r="O766" s="109">
        <v>0.115</v>
      </c>
      <c r="P766" s="111">
        <v>0.1178</v>
      </c>
      <c r="Q766" s="109">
        <v>0.11899999999999999</v>
      </c>
      <c r="R766" s="109">
        <v>0.121</v>
      </c>
      <c r="S766" s="109">
        <v>0.1245</v>
      </c>
      <c r="U766" s="111">
        <v>0.1255</v>
      </c>
      <c r="V766" s="109">
        <v>0.1188</v>
      </c>
      <c r="W766" s="109">
        <v>0.121</v>
      </c>
      <c r="X766" s="109">
        <v>0.12230000000000001</v>
      </c>
    </row>
    <row r="767" spans="9:24" x14ac:dyDescent="0.3">
      <c r="I767" s="7">
        <v>44689</v>
      </c>
      <c r="J767" s="109">
        <v>9.8799999999999999E-2</v>
      </c>
      <c r="K767" s="109">
        <v>0.1013</v>
      </c>
      <c r="L767" s="111">
        <v>0.105</v>
      </c>
      <c r="M767" s="109">
        <v>9.4500000000000001E-2</v>
      </c>
      <c r="N767" s="109">
        <v>0.10349999999999999</v>
      </c>
      <c r="O767" s="109">
        <v>0.115</v>
      </c>
      <c r="P767" s="111">
        <v>0.1178</v>
      </c>
      <c r="Q767" s="109">
        <v>0.11899999999999999</v>
      </c>
      <c r="R767" s="109">
        <v>0.121</v>
      </c>
      <c r="S767" s="109">
        <v>0.1245</v>
      </c>
      <c r="U767" s="111">
        <v>0.1255</v>
      </c>
      <c r="V767" s="109">
        <v>0.1188</v>
      </c>
      <c r="W767" s="109">
        <v>0.121</v>
      </c>
      <c r="X767" s="109">
        <v>0.12230000000000001</v>
      </c>
    </row>
    <row r="768" spans="9:24" x14ac:dyDescent="0.3">
      <c r="I768" s="7">
        <v>44688</v>
      </c>
      <c r="J768" s="109">
        <v>8.5000000000000006E-2</v>
      </c>
      <c r="K768" s="109">
        <v>8.6999999999999994E-2</v>
      </c>
      <c r="L768" s="111">
        <v>0.09</v>
      </c>
      <c r="M768" s="109">
        <v>9.4500000000000001E-2</v>
      </c>
      <c r="N768" s="109">
        <v>0.10349999999999999</v>
      </c>
      <c r="O768" s="109">
        <v>0.115</v>
      </c>
      <c r="P768" s="111">
        <v>0.1178</v>
      </c>
      <c r="Q768" s="109">
        <v>0.11899999999999999</v>
      </c>
      <c r="R768" s="109">
        <v>0.121</v>
      </c>
      <c r="S768" s="109">
        <v>0.1245</v>
      </c>
      <c r="U768" s="111">
        <v>0.1255</v>
      </c>
      <c r="V768" s="109">
        <v>0.1188</v>
      </c>
      <c r="W768" s="109">
        <v>0.121</v>
      </c>
      <c r="X768" s="109">
        <v>0.12230000000000001</v>
      </c>
    </row>
    <row r="769" spans="9:24" x14ac:dyDescent="0.3">
      <c r="I769" s="7">
        <v>44687</v>
      </c>
      <c r="J769" s="109">
        <v>8.5000000000000006E-2</v>
      </c>
      <c r="K769" s="109">
        <v>8.6999999999999994E-2</v>
      </c>
      <c r="L769" s="111">
        <v>0.09</v>
      </c>
      <c r="M769" s="109">
        <v>9.4500000000000001E-2</v>
      </c>
      <c r="N769" s="109">
        <v>0.10349999999999999</v>
      </c>
      <c r="O769" s="109">
        <v>0.115</v>
      </c>
      <c r="P769" s="111">
        <v>0.1178</v>
      </c>
      <c r="Q769" s="109">
        <v>0.11899999999999999</v>
      </c>
      <c r="R769" s="109">
        <v>0.121</v>
      </c>
      <c r="S769" s="109">
        <v>0.1245</v>
      </c>
      <c r="U769" s="111">
        <v>0.1255</v>
      </c>
      <c r="V769" s="109">
        <v>0.1188</v>
      </c>
      <c r="W769" s="109">
        <v>0.121</v>
      </c>
      <c r="X769" s="109">
        <v>0.12230000000000001</v>
      </c>
    </row>
    <row r="770" spans="9:24" x14ac:dyDescent="0.3">
      <c r="I770" s="7">
        <v>44686</v>
      </c>
      <c r="J770" s="109">
        <v>8.5000000000000006E-2</v>
      </c>
      <c r="K770" s="109">
        <v>8.6999999999999994E-2</v>
      </c>
      <c r="L770" s="111">
        <v>0.09</v>
      </c>
      <c r="M770" s="109">
        <v>9.4500000000000001E-2</v>
      </c>
      <c r="N770" s="109">
        <v>0.10349999999999999</v>
      </c>
      <c r="O770" s="109">
        <v>0.115</v>
      </c>
      <c r="P770" s="111">
        <v>0.1178</v>
      </c>
      <c r="Q770" s="109">
        <v>0.11899999999999999</v>
      </c>
      <c r="R770" s="109">
        <v>0.121</v>
      </c>
      <c r="S770" s="109">
        <v>0.1245</v>
      </c>
      <c r="U770" s="111">
        <v>0.1255</v>
      </c>
      <c r="V770" s="109">
        <v>0.1188</v>
      </c>
      <c r="W770" s="109">
        <v>0.121</v>
      </c>
      <c r="X770" s="109">
        <v>0.12230000000000001</v>
      </c>
    </row>
    <row r="771" spans="9:24" x14ac:dyDescent="0.3">
      <c r="I771" s="7">
        <v>44685</v>
      </c>
      <c r="J771" s="109">
        <v>8.5000000000000006E-2</v>
      </c>
      <c r="K771" s="109">
        <v>8.6999999999999994E-2</v>
      </c>
      <c r="L771" s="111">
        <v>0.09</v>
      </c>
      <c r="M771" s="109">
        <v>9.4500000000000001E-2</v>
      </c>
      <c r="N771" s="109">
        <v>0.10349999999999999</v>
      </c>
      <c r="O771" s="109">
        <v>0.115</v>
      </c>
      <c r="P771" s="111">
        <v>0.1178</v>
      </c>
      <c r="Q771" s="109">
        <v>0.11899999999999999</v>
      </c>
      <c r="R771" s="109">
        <v>0.121</v>
      </c>
      <c r="S771" s="109">
        <v>0.1245</v>
      </c>
      <c r="U771" s="111">
        <v>0.1255</v>
      </c>
      <c r="V771" s="109">
        <v>0.1188</v>
      </c>
      <c r="W771" s="109">
        <v>0.121</v>
      </c>
      <c r="X771" s="109">
        <v>0.12230000000000001</v>
      </c>
    </row>
    <row r="772" spans="9:24" x14ac:dyDescent="0.3">
      <c r="I772" s="7">
        <v>44684</v>
      </c>
      <c r="J772" s="109">
        <v>8.5000000000000006E-2</v>
      </c>
      <c r="K772" s="109">
        <v>8.6999999999999994E-2</v>
      </c>
      <c r="L772" s="111">
        <v>0.09</v>
      </c>
      <c r="M772" s="109">
        <v>9.4500000000000001E-2</v>
      </c>
      <c r="N772" s="109">
        <v>0.10349999999999999</v>
      </c>
      <c r="O772" s="109">
        <v>0.115</v>
      </c>
      <c r="P772" s="111">
        <v>0.1178</v>
      </c>
      <c r="Q772" s="109">
        <v>0.11899999999999999</v>
      </c>
      <c r="R772" s="109">
        <v>0.121</v>
      </c>
      <c r="S772" s="109">
        <v>0.1245</v>
      </c>
      <c r="U772" s="111">
        <v>0.1255</v>
      </c>
      <c r="V772" s="109">
        <v>0.1188</v>
      </c>
      <c r="W772" s="109">
        <v>0.121</v>
      </c>
      <c r="X772" s="109">
        <v>0.12230000000000001</v>
      </c>
    </row>
    <row r="773" spans="9:24" x14ac:dyDescent="0.3">
      <c r="I773" s="7">
        <v>44683</v>
      </c>
      <c r="J773" s="109">
        <v>8.5000000000000006E-2</v>
      </c>
      <c r="K773" s="109">
        <v>8.6999999999999994E-2</v>
      </c>
      <c r="L773" s="111">
        <v>0.09</v>
      </c>
      <c r="M773" s="109">
        <v>9.4500000000000001E-2</v>
      </c>
      <c r="N773" s="109">
        <v>0.10349999999999999</v>
      </c>
      <c r="O773" s="109">
        <v>0.115</v>
      </c>
      <c r="P773" s="111">
        <v>0.1178</v>
      </c>
      <c r="Q773" s="109">
        <v>0.11899999999999999</v>
      </c>
      <c r="R773" s="109">
        <v>0.121</v>
      </c>
      <c r="S773" s="109">
        <v>0.1245</v>
      </c>
      <c r="U773" s="111">
        <v>0.1255</v>
      </c>
      <c r="V773" s="109">
        <v>0.1188</v>
      </c>
      <c r="W773" s="109">
        <v>0.121</v>
      </c>
      <c r="X773" s="109">
        <v>0.12280000000000001</v>
      </c>
    </row>
    <row r="774" spans="9:24" x14ac:dyDescent="0.3">
      <c r="I774" s="7">
        <v>44682</v>
      </c>
      <c r="J774" s="109">
        <v>8.5000000000000006E-2</v>
      </c>
      <c r="K774" s="109">
        <v>8.6999999999999994E-2</v>
      </c>
      <c r="L774" s="111">
        <v>0.09</v>
      </c>
      <c r="M774" s="109">
        <v>9.4500000000000001E-2</v>
      </c>
      <c r="N774" s="109">
        <v>0.10349999999999999</v>
      </c>
      <c r="O774" s="109">
        <v>0.115</v>
      </c>
      <c r="P774" s="111">
        <v>0.1178</v>
      </c>
      <c r="Q774" s="109">
        <v>0.11899999999999999</v>
      </c>
      <c r="R774" s="109">
        <v>0.121</v>
      </c>
      <c r="S774" s="109">
        <v>0.1245</v>
      </c>
      <c r="U774" s="111">
        <v>0.1255</v>
      </c>
      <c r="V774" s="109">
        <v>0.1188</v>
      </c>
      <c r="W774" s="109">
        <v>0.1215</v>
      </c>
      <c r="X774" s="109">
        <v>0.12379999999999999</v>
      </c>
    </row>
    <row r="775" spans="9:24" x14ac:dyDescent="0.3">
      <c r="I775" s="7">
        <v>44681</v>
      </c>
      <c r="J775" s="109">
        <v>8.5000000000000006E-2</v>
      </c>
      <c r="K775" s="109">
        <v>8.6999999999999994E-2</v>
      </c>
      <c r="L775" s="111">
        <v>0.09</v>
      </c>
      <c r="M775" s="109">
        <v>9.4500000000000001E-2</v>
      </c>
      <c r="N775" s="109">
        <v>0.10349999999999999</v>
      </c>
      <c r="O775" s="109">
        <v>0.115</v>
      </c>
      <c r="P775" s="111">
        <v>0.1178</v>
      </c>
      <c r="Q775" s="109">
        <v>0.11899999999999999</v>
      </c>
      <c r="R775" s="109">
        <v>0.121</v>
      </c>
      <c r="S775" s="109">
        <v>0.1245</v>
      </c>
      <c r="U775" s="111">
        <v>0.1255</v>
      </c>
      <c r="V775" s="109">
        <v>0.1193</v>
      </c>
      <c r="W775" s="109">
        <v>0.1225</v>
      </c>
      <c r="X775" s="109">
        <v>0.12379999999999999</v>
      </c>
    </row>
    <row r="776" spans="9:24" x14ac:dyDescent="0.3">
      <c r="I776" s="7">
        <v>44680</v>
      </c>
      <c r="J776" s="109">
        <v>8.5000000000000006E-2</v>
      </c>
      <c r="K776" s="109">
        <v>8.6999999999999994E-2</v>
      </c>
      <c r="L776" s="111">
        <v>0.09</v>
      </c>
      <c r="M776" s="109">
        <v>9.4500000000000001E-2</v>
      </c>
      <c r="N776" s="109">
        <v>0.10349999999999999</v>
      </c>
      <c r="O776" s="109">
        <v>0.115</v>
      </c>
      <c r="P776" s="111">
        <v>0.1178</v>
      </c>
      <c r="Q776" s="109">
        <v>0.11899999999999999</v>
      </c>
      <c r="R776" s="109">
        <v>0.121</v>
      </c>
      <c r="S776" s="109">
        <v>0.1245</v>
      </c>
      <c r="U776" s="111">
        <v>0.1255</v>
      </c>
      <c r="V776" s="109">
        <v>0.1203</v>
      </c>
      <c r="W776" s="109">
        <v>0.1225</v>
      </c>
      <c r="X776" s="109">
        <v>0.12379999999999999</v>
      </c>
    </row>
    <row r="777" spans="9:24" x14ac:dyDescent="0.3">
      <c r="I777" s="7">
        <v>44679</v>
      </c>
      <c r="J777" s="109">
        <v>8.5000000000000006E-2</v>
      </c>
      <c r="K777" s="109">
        <v>8.6999999999999994E-2</v>
      </c>
      <c r="L777" s="111">
        <v>0.09</v>
      </c>
      <c r="M777" s="109">
        <v>9.4500000000000001E-2</v>
      </c>
      <c r="N777" s="109">
        <v>0.10349999999999999</v>
      </c>
      <c r="O777" s="109">
        <v>0.115</v>
      </c>
      <c r="P777" s="111">
        <v>0.1178</v>
      </c>
      <c r="Q777" s="109">
        <v>0.12</v>
      </c>
      <c r="R777" s="109">
        <v>0.122</v>
      </c>
      <c r="S777" s="109">
        <v>0.1255</v>
      </c>
      <c r="U777" s="111">
        <v>0.1265</v>
      </c>
      <c r="V777" s="109">
        <v>0.1203</v>
      </c>
      <c r="W777" s="109">
        <v>0.1225</v>
      </c>
      <c r="X777" s="109">
        <v>0.12379999999999999</v>
      </c>
    </row>
    <row r="778" spans="9:24" x14ac:dyDescent="0.3">
      <c r="I778" s="7">
        <v>44678</v>
      </c>
      <c r="J778" s="109">
        <v>8.5000000000000006E-2</v>
      </c>
      <c r="K778" s="109">
        <v>8.6999999999999994E-2</v>
      </c>
      <c r="L778" s="111">
        <v>0.09</v>
      </c>
      <c r="M778" s="109">
        <v>9.4500000000000001E-2</v>
      </c>
      <c r="N778" s="109">
        <v>0.10349999999999999</v>
      </c>
      <c r="O778" s="109">
        <v>0.115</v>
      </c>
      <c r="P778" s="111">
        <v>0.1178</v>
      </c>
      <c r="Q778" s="109">
        <v>0.12</v>
      </c>
      <c r="R778" s="109">
        <v>0.122</v>
      </c>
      <c r="S778" s="109">
        <v>0.1255</v>
      </c>
      <c r="U778" s="111">
        <v>0.1265</v>
      </c>
      <c r="V778" s="109">
        <v>0.1203</v>
      </c>
      <c r="W778" s="109">
        <v>0.1225</v>
      </c>
      <c r="X778" s="109">
        <v>0.12379999999999999</v>
      </c>
    </row>
    <row r="779" spans="9:24" x14ac:dyDescent="0.3">
      <c r="I779" s="7">
        <v>44677</v>
      </c>
      <c r="J779" s="109">
        <v>8.5000000000000006E-2</v>
      </c>
      <c r="K779" s="109">
        <v>8.6999999999999994E-2</v>
      </c>
      <c r="L779" s="111">
        <v>0.09</v>
      </c>
      <c r="M779" s="109">
        <v>9.4500000000000001E-2</v>
      </c>
      <c r="N779" s="109">
        <v>0.10349999999999999</v>
      </c>
      <c r="O779" s="109">
        <v>0.11650000000000001</v>
      </c>
      <c r="P779" s="111">
        <v>0.1188</v>
      </c>
      <c r="Q779" s="109">
        <v>0.12</v>
      </c>
      <c r="R779" s="109">
        <v>0.122</v>
      </c>
      <c r="S779" s="109">
        <v>0.123</v>
      </c>
      <c r="U779" s="111">
        <v>0.124</v>
      </c>
      <c r="V779" s="109">
        <v>0.1203</v>
      </c>
      <c r="W779" s="109">
        <v>0.1225</v>
      </c>
      <c r="X779" s="109">
        <v>0.12379999999999999</v>
      </c>
    </row>
    <row r="780" spans="9:24" x14ac:dyDescent="0.3">
      <c r="I780" s="7">
        <v>44676</v>
      </c>
      <c r="J780" s="109">
        <v>8.5000000000000006E-2</v>
      </c>
      <c r="K780" s="109">
        <v>8.6999999999999994E-2</v>
      </c>
      <c r="L780" s="111">
        <v>0.09</v>
      </c>
      <c r="M780" s="109">
        <v>9.4500000000000001E-2</v>
      </c>
      <c r="N780" s="109">
        <v>0.10349999999999999</v>
      </c>
      <c r="O780" s="109">
        <v>0.11650000000000001</v>
      </c>
      <c r="P780" s="111">
        <v>0.1188</v>
      </c>
      <c r="Q780" s="109">
        <v>0.11749999999999999</v>
      </c>
      <c r="R780" s="109">
        <v>0.11899999999999999</v>
      </c>
      <c r="S780" s="109">
        <v>0.1205</v>
      </c>
      <c r="U780" s="111">
        <v>0.122</v>
      </c>
      <c r="V780" s="109">
        <v>0.1203</v>
      </c>
      <c r="W780" s="109">
        <v>0.1225</v>
      </c>
      <c r="X780" s="109">
        <v>0.12379999999999999</v>
      </c>
    </row>
    <row r="781" spans="9:24" x14ac:dyDescent="0.3">
      <c r="I781" s="7">
        <v>44675</v>
      </c>
      <c r="J781" s="109">
        <v>8.5000000000000006E-2</v>
      </c>
      <c r="K781" s="109">
        <v>8.6999999999999994E-2</v>
      </c>
      <c r="L781" s="111">
        <v>0.09</v>
      </c>
      <c r="M781" s="109">
        <v>9.4500000000000001E-2</v>
      </c>
      <c r="N781" s="109">
        <v>0.10349999999999999</v>
      </c>
      <c r="O781" s="109">
        <v>0.11650000000000001</v>
      </c>
      <c r="P781" s="111">
        <v>0.11749999999999999</v>
      </c>
      <c r="Q781" s="109">
        <v>0.11749999999999999</v>
      </c>
      <c r="R781" s="109">
        <v>0.11899999999999999</v>
      </c>
      <c r="S781" s="109">
        <v>0.1205</v>
      </c>
      <c r="U781" s="111">
        <v>0.122</v>
      </c>
      <c r="V781" s="109">
        <v>0.1203</v>
      </c>
      <c r="W781" s="109">
        <v>0.1225</v>
      </c>
      <c r="X781" s="109">
        <v>0.12379999999999999</v>
      </c>
    </row>
    <row r="782" spans="9:24" x14ac:dyDescent="0.3">
      <c r="I782" s="7">
        <v>44674</v>
      </c>
      <c r="J782" s="109">
        <v>8.5000000000000006E-2</v>
      </c>
      <c r="K782" s="109">
        <v>8.6999999999999994E-2</v>
      </c>
      <c r="L782" s="111">
        <v>0.09</v>
      </c>
      <c r="M782" s="109">
        <v>9.4500000000000001E-2</v>
      </c>
      <c r="N782" s="109">
        <v>0.10349999999999999</v>
      </c>
      <c r="O782" s="109">
        <v>0.112</v>
      </c>
      <c r="P782" s="111">
        <v>0.1145</v>
      </c>
      <c r="Q782" s="109">
        <v>0.11749999999999999</v>
      </c>
      <c r="R782" s="109">
        <v>0.11899999999999999</v>
      </c>
      <c r="S782" s="109">
        <v>0.1205</v>
      </c>
      <c r="U782" s="111">
        <v>0.122</v>
      </c>
      <c r="V782" s="109">
        <v>0.1203</v>
      </c>
      <c r="W782" s="109">
        <v>0.1225</v>
      </c>
      <c r="X782" s="109">
        <v>0.12379999999999999</v>
      </c>
    </row>
    <row r="783" spans="9:24" x14ac:dyDescent="0.3">
      <c r="I783" s="7">
        <v>44673</v>
      </c>
      <c r="J783" s="109">
        <v>8.5000000000000006E-2</v>
      </c>
      <c r="K783" s="109">
        <v>8.6999999999999994E-2</v>
      </c>
      <c r="L783" s="111">
        <v>0.09</v>
      </c>
      <c r="M783" s="109">
        <v>9.4500000000000001E-2</v>
      </c>
      <c r="N783" s="109">
        <v>0.10349999999999999</v>
      </c>
      <c r="O783" s="109">
        <v>0.112</v>
      </c>
      <c r="P783" s="111">
        <v>0.1145</v>
      </c>
      <c r="Q783" s="109">
        <v>0.11749999999999999</v>
      </c>
      <c r="R783" s="109">
        <v>0.11899999999999999</v>
      </c>
      <c r="S783" s="109">
        <v>0.1205</v>
      </c>
      <c r="U783" s="111">
        <v>0.122</v>
      </c>
      <c r="V783" s="109">
        <v>0.1208</v>
      </c>
      <c r="W783" s="109">
        <v>0.1225</v>
      </c>
      <c r="X783" s="109">
        <v>0.109</v>
      </c>
    </row>
    <row r="784" spans="9:24" x14ac:dyDescent="0.3">
      <c r="I784" s="7">
        <v>44672</v>
      </c>
      <c r="J784" s="109">
        <v>8.5000000000000006E-2</v>
      </c>
      <c r="K784" s="109">
        <v>8.6999999999999994E-2</v>
      </c>
      <c r="L784" s="111">
        <v>0.09</v>
      </c>
      <c r="M784" s="109">
        <v>9.2999999999999999E-2</v>
      </c>
      <c r="N784" s="109">
        <v>0.10349999999999999</v>
      </c>
      <c r="O784" s="109">
        <v>0.112</v>
      </c>
      <c r="P784" s="111">
        <v>0.1145</v>
      </c>
      <c r="Q784" s="109">
        <v>0.11749999999999999</v>
      </c>
      <c r="R784" s="109">
        <v>0.11899999999999999</v>
      </c>
      <c r="S784" s="109">
        <v>0.1205</v>
      </c>
      <c r="U784" s="111">
        <v>0.122</v>
      </c>
      <c r="V784" s="109">
        <v>0.1208</v>
      </c>
      <c r="W784" s="109">
        <v>0.1055</v>
      </c>
      <c r="X784" s="109">
        <v>0.109</v>
      </c>
    </row>
    <row r="785" spans="9:24" x14ac:dyDescent="0.3">
      <c r="I785" s="7">
        <v>44671</v>
      </c>
      <c r="J785" s="109">
        <v>8.5000000000000006E-2</v>
      </c>
      <c r="K785" s="109">
        <v>8.6999999999999994E-2</v>
      </c>
      <c r="L785" s="111">
        <v>0.09</v>
      </c>
      <c r="M785" s="109">
        <v>9.2999999999999999E-2</v>
      </c>
      <c r="N785" s="109">
        <v>0.10349999999999999</v>
      </c>
      <c r="O785" s="109">
        <v>0.112</v>
      </c>
      <c r="P785" s="111">
        <v>0.1145</v>
      </c>
      <c r="Q785" s="109">
        <v>0.11749999999999999</v>
      </c>
      <c r="R785" s="109">
        <v>0.11899999999999999</v>
      </c>
      <c r="S785" s="109">
        <v>0.1205</v>
      </c>
      <c r="U785" s="111">
        <v>0.122</v>
      </c>
      <c r="V785" s="109">
        <v>0.1045</v>
      </c>
      <c r="W785" s="109">
        <v>0.1055</v>
      </c>
      <c r="X785" s="109">
        <v>0.109</v>
      </c>
    </row>
    <row r="786" spans="9:24" x14ac:dyDescent="0.3">
      <c r="I786" s="7">
        <v>44670</v>
      </c>
      <c r="J786" s="109">
        <v>8.5000000000000006E-2</v>
      </c>
      <c r="K786" s="109">
        <v>8.6999999999999994E-2</v>
      </c>
      <c r="L786" s="111">
        <v>0.09</v>
      </c>
      <c r="M786" s="109">
        <v>9.2999999999999999E-2</v>
      </c>
      <c r="N786" s="109">
        <v>0.10349999999999999</v>
      </c>
      <c r="O786" s="109">
        <v>0.112</v>
      </c>
      <c r="P786" s="111">
        <v>0.1145</v>
      </c>
      <c r="Q786" s="109">
        <v>0.1113</v>
      </c>
      <c r="R786" s="109">
        <v>0.1123</v>
      </c>
      <c r="S786" s="109">
        <v>0.1163</v>
      </c>
      <c r="U786" s="111">
        <v>0.1183</v>
      </c>
      <c r="V786" s="109">
        <v>0.1045</v>
      </c>
      <c r="W786" s="109">
        <v>0.1055</v>
      </c>
      <c r="X786" s="109">
        <v>0.109</v>
      </c>
    </row>
    <row r="787" spans="9:24" x14ac:dyDescent="0.3">
      <c r="I787" s="7">
        <v>44669</v>
      </c>
      <c r="J787" s="109">
        <v>8.5000000000000006E-2</v>
      </c>
      <c r="K787" s="109">
        <v>8.6999999999999994E-2</v>
      </c>
      <c r="L787" s="111">
        <v>0.09</v>
      </c>
      <c r="M787" s="109">
        <v>9.2999999999999999E-2</v>
      </c>
      <c r="N787" s="109">
        <v>0.10349999999999999</v>
      </c>
      <c r="O787" s="109">
        <v>0.112</v>
      </c>
      <c r="P787" s="111">
        <v>0.1145</v>
      </c>
      <c r="Q787" s="109">
        <v>0.1113</v>
      </c>
      <c r="R787" s="109">
        <v>0.1123</v>
      </c>
      <c r="S787" s="109">
        <v>0.1163</v>
      </c>
      <c r="U787" s="111">
        <v>0.1183</v>
      </c>
      <c r="V787" s="109">
        <v>0.1045</v>
      </c>
      <c r="W787" s="109">
        <v>0.1055</v>
      </c>
      <c r="X787" s="109">
        <v>0.109</v>
      </c>
    </row>
    <row r="788" spans="9:24" x14ac:dyDescent="0.3">
      <c r="I788" s="7">
        <v>44668</v>
      </c>
      <c r="J788" s="109">
        <v>8.5000000000000006E-2</v>
      </c>
      <c r="K788" s="109">
        <v>8.6999999999999994E-2</v>
      </c>
      <c r="L788" s="111">
        <v>0.09</v>
      </c>
      <c r="M788" s="109">
        <v>9.1499999999999998E-2</v>
      </c>
      <c r="N788" s="109">
        <v>9.4799999999999995E-2</v>
      </c>
      <c r="O788" s="109">
        <v>0.109</v>
      </c>
      <c r="P788" s="111">
        <v>0.11</v>
      </c>
      <c r="Q788" s="109">
        <v>0.1113</v>
      </c>
      <c r="R788" s="109">
        <v>0.1123</v>
      </c>
      <c r="S788" s="109">
        <v>0.1163</v>
      </c>
      <c r="U788" s="111">
        <v>0.1183</v>
      </c>
      <c r="V788" s="109">
        <v>0.1045</v>
      </c>
      <c r="W788" s="109">
        <v>0.1055</v>
      </c>
      <c r="X788" s="109">
        <v>0.109</v>
      </c>
    </row>
    <row r="789" spans="9:24" x14ac:dyDescent="0.3">
      <c r="I789" s="7">
        <v>44667</v>
      </c>
      <c r="J789" s="109">
        <v>8.5000000000000006E-2</v>
      </c>
      <c r="K789" s="109">
        <v>8.6999999999999994E-2</v>
      </c>
      <c r="L789" s="111">
        <v>0.09</v>
      </c>
      <c r="M789" s="109">
        <v>9.1499999999999998E-2</v>
      </c>
      <c r="N789" s="109">
        <v>9.4799999999999995E-2</v>
      </c>
      <c r="O789" s="109">
        <v>0.109</v>
      </c>
      <c r="P789" s="111">
        <v>0.11</v>
      </c>
      <c r="Q789" s="109">
        <v>0.1113</v>
      </c>
      <c r="R789" s="109">
        <v>0.1123</v>
      </c>
      <c r="S789" s="109">
        <v>0.1163</v>
      </c>
      <c r="U789" s="111">
        <v>0.1183</v>
      </c>
      <c r="V789" s="109">
        <v>0.1045</v>
      </c>
      <c r="W789" s="109">
        <v>0.1055</v>
      </c>
      <c r="X789" s="109">
        <v>0.109</v>
      </c>
    </row>
    <row r="790" spans="9:24" x14ac:dyDescent="0.3">
      <c r="I790" s="7">
        <v>44666</v>
      </c>
      <c r="J790" s="109">
        <v>8.5000000000000006E-2</v>
      </c>
      <c r="K790" s="109">
        <v>8.6999999999999994E-2</v>
      </c>
      <c r="L790" s="111">
        <v>0.09</v>
      </c>
      <c r="M790" s="109">
        <v>9.1499999999999998E-2</v>
      </c>
      <c r="N790" s="109">
        <v>9.4799999999999995E-2</v>
      </c>
      <c r="O790" s="109">
        <v>0.109</v>
      </c>
      <c r="P790" s="111">
        <v>0.11</v>
      </c>
      <c r="Q790" s="109">
        <v>0.1113</v>
      </c>
      <c r="R790" s="109">
        <v>0.1123</v>
      </c>
      <c r="S790" s="109">
        <v>0.1163</v>
      </c>
      <c r="U790" s="111">
        <v>0.1183</v>
      </c>
      <c r="V790" s="109">
        <v>0.1045</v>
      </c>
      <c r="W790" s="109">
        <v>0.1055</v>
      </c>
      <c r="X790" s="109">
        <v>0.109</v>
      </c>
    </row>
    <row r="791" spans="9:24" x14ac:dyDescent="0.3">
      <c r="I791" s="7">
        <v>44665</v>
      </c>
      <c r="J791" s="109">
        <v>8.5000000000000006E-2</v>
      </c>
      <c r="K791" s="109">
        <v>8.6999999999999994E-2</v>
      </c>
      <c r="L791" s="111">
        <v>0.09</v>
      </c>
      <c r="M791" s="109">
        <v>9.1499999999999998E-2</v>
      </c>
      <c r="N791" s="109">
        <v>9.4799999999999995E-2</v>
      </c>
      <c r="O791" s="109">
        <v>0.109</v>
      </c>
      <c r="P791" s="111">
        <v>0.11</v>
      </c>
      <c r="Q791" s="109">
        <v>0.1113</v>
      </c>
      <c r="R791" s="109">
        <v>0.1123</v>
      </c>
      <c r="S791" s="109">
        <v>0.1163</v>
      </c>
      <c r="U791" s="111">
        <v>0.1183</v>
      </c>
      <c r="V791" s="109">
        <v>0.1045</v>
      </c>
      <c r="W791" s="109">
        <v>0.1055</v>
      </c>
      <c r="X791" s="109">
        <v>0.109</v>
      </c>
    </row>
    <row r="792" spans="9:24" x14ac:dyDescent="0.3">
      <c r="I792" s="7">
        <v>44664</v>
      </c>
      <c r="J792" s="109">
        <v>8.5000000000000006E-2</v>
      </c>
      <c r="K792" s="109">
        <v>8.6999999999999994E-2</v>
      </c>
      <c r="L792" s="111">
        <v>0.09</v>
      </c>
      <c r="M792" s="109">
        <v>9.1499999999999998E-2</v>
      </c>
      <c r="N792" s="109">
        <v>9.4799999999999995E-2</v>
      </c>
      <c r="O792" s="109">
        <v>0.109</v>
      </c>
      <c r="P792" s="111">
        <v>0.11</v>
      </c>
      <c r="Q792" s="109">
        <v>0.1113</v>
      </c>
      <c r="R792" s="109">
        <v>0.1123</v>
      </c>
      <c r="S792" s="109">
        <v>0.1163</v>
      </c>
      <c r="U792" s="111">
        <v>0.1183</v>
      </c>
      <c r="V792" s="109">
        <v>0.1045</v>
      </c>
      <c r="W792" s="109">
        <v>0.1055</v>
      </c>
      <c r="X792" s="109">
        <v>0.109</v>
      </c>
    </row>
    <row r="793" spans="9:24" x14ac:dyDescent="0.3">
      <c r="I793" s="7">
        <v>44663</v>
      </c>
      <c r="J793" s="109">
        <v>8.5000000000000006E-2</v>
      </c>
      <c r="K793" s="109">
        <v>8.6999999999999994E-2</v>
      </c>
      <c r="L793" s="111">
        <v>0.09</v>
      </c>
      <c r="M793" s="109">
        <v>9.1499999999999998E-2</v>
      </c>
      <c r="N793" s="109">
        <v>9.4799999999999995E-2</v>
      </c>
      <c r="O793" s="109">
        <v>0.109</v>
      </c>
      <c r="P793" s="111">
        <v>0.11</v>
      </c>
      <c r="Q793" s="109">
        <v>0.1113</v>
      </c>
      <c r="R793" s="109">
        <v>0.1123</v>
      </c>
      <c r="S793" s="109">
        <v>0.1163</v>
      </c>
      <c r="U793" s="111">
        <v>0.1183</v>
      </c>
      <c r="V793" s="109">
        <v>0.1045</v>
      </c>
      <c r="W793" s="109">
        <v>0.1045</v>
      </c>
      <c r="X793" s="109">
        <v>0.109</v>
      </c>
    </row>
    <row r="794" spans="9:24" x14ac:dyDescent="0.3">
      <c r="I794" s="7">
        <v>44662</v>
      </c>
      <c r="J794" s="109">
        <v>8.1000000000000003E-2</v>
      </c>
      <c r="K794" s="109">
        <v>8.2799999999999999E-2</v>
      </c>
      <c r="L794" s="111">
        <v>8.5300000000000001E-2</v>
      </c>
      <c r="M794" s="109">
        <v>9.1499999999999998E-2</v>
      </c>
      <c r="N794" s="109">
        <v>9.4799999999999995E-2</v>
      </c>
      <c r="O794" s="109">
        <v>0.109</v>
      </c>
      <c r="P794" s="111">
        <v>0.11</v>
      </c>
      <c r="Q794" s="109">
        <v>0.1113</v>
      </c>
      <c r="R794" s="109">
        <v>0.1123</v>
      </c>
      <c r="S794" s="109">
        <v>0.1163</v>
      </c>
      <c r="U794" s="111">
        <v>0.1183</v>
      </c>
      <c r="V794" s="109">
        <v>0.10349999999999999</v>
      </c>
      <c r="W794" s="109">
        <v>0.104</v>
      </c>
      <c r="X794" s="109">
        <v>0.109</v>
      </c>
    </row>
    <row r="795" spans="9:24" x14ac:dyDescent="0.3">
      <c r="I795" s="7">
        <v>44661</v>
      </c>
      <c r="J795" s="109">
        <v>8.1000000000000003E-2</v>
      </c>
      <c r="K795" s="109">
        <v>8.2799999999999999E-2</v>
      </c>
      <c r="L795" s="111">
        <v>8.5300000000000001E-2</v>
      </c>
      <c r="M795" s="109">
        <v>9.1499999999999998E-2</v>
      </c>
      <c r="N795" s="109">
        <v>9.4799999999999995E-2</v>
      </c>
      <c r="O795" s="109">
        <v>0.109</v>
      </c>
      <c r="P795" s="111">
        <v>0.11</v>
      </c>
      <c r="Q795" s="109">
        <v>0.1113</v>
      </c>
      <c r="R795" s="109">
        <v>0.1123</v>
      </c>
      <c r="S795" s="109">
        <v>0.1163</v>
      </c>
      <c r="U795" s="111">
        <v>0.1183</v>
      </c>
      <c r="V795" s="109">
        <v>0.10249999999999999</v>
      </c>
      <c r="W795" s="109">
        <v>0.104</v>
      </c>
      <c r="X795" s="109">
        <v>0.11</v>
      </c>
    </row>
    <row r="796" spans="9:24" x14ac:dyDescent="0.3">
      <c r="I796" s="7">
        <v>44660</v>
      </c>
      <c r="J796" s="109">
        <v>8.1000000000000003E-2</v>
      </c>
      <c r="K796" s="109">
        <v>8.2799999999999999E-2</v>
      </c>
      <c r="L796" s="111">
        <v>8.5300000000000001E-2</v>
      </c>
      <c r="M796" s="109">
        <v>9.1499999999999998E-2</v>
      </c>
      <c r="N796" s="109">
        <v>9.4799999999999995E-2</v>
      </c>
      <c r="O796" s="109">
        <v>0.109</v>
      </c>
      <c r="P796" s="111">
        <v>0.11</v>
      </c>
      <c r="Q796" s="109">
        <v>0.1095</v>
      </c>
      <c r="R796" s="109">
        <v>0.1113</v>
      </c>
      <c r="S796" s="109">
        <v>0.1163</v>
      </c>
      <c r="U796" s="111">
        <v>0.1183</v>
      </c>
      <c r="V796" s="109">
        <v>0.10249999999999999</v>
      </c>
      <c r="W796" s="109">
        <v>0.105</v>
      </c>
      <c r="X796" s="109">
        <v>0.106</v>
      </c>
    </row>
    <row r="797" spans="9:24" x14ac:dyDescent="0.3">
      <c r="I797" s="7">
        <v>44659</v>
      </c>
      <c r="J797" s="109">
        <v>8.1000000000000003E-2</v>
      </c>
      <c r="K797" s="109">
        <v>8.2799999999999999E-2</v>
      </c>
      <c r="L797" s="111">
        <v>8.5300000000000001E-2</v>
      </c>
      <c r="M797" s="109">
        <v>9.1499999999999998E-2</v>
      </c>
      <c r="N797" s="109">
        <v>9.4799999999999995E-2</v>
      </c>
      <c r="O797" s="109">
        <v>0.109</v>
      </c>
      <c r="P797" s="111">
        <v>0.11</v>
      </c>
      <c r="Q797" s="109">
        <v>0.1095</v>
      </c>
      <c r="R797" s="109">
        <v>0.1113</v>
      </c>
      <c r="S797" s="109">
        <v>0.1163</v>
      </c>
      <c r="U797" s="111">
        <v>0.1183</v>
      </c>
      <c r="V797" s="109">
        <v>0.10349999999999999</v>
      </c>
      <c r="W797" s="109">
        <v>0.10349999999999999</v>
      </c>
      <c r="X797" s="109">
        <v>0.105</v>
      </c>
    </row>
    <row r="798" spans="9:24" x14ac:dyDescent="0.3">
      <c r="I798" s="7">
        <v>44658</v>
      </c>
      <c r="J798" s="109">
        <v>8.1000000000000003E-2</v>
      </c>
      <c r="K798" s="109">
        <v>8.2799999999999999E-2</v>
      </c>
      <c r="L798" s="111">
        <v>8.5300000000000001E-2</v>
      </c>
      <c r="M798" s="109">
        <v>9.0800000000000006E-2</v>
      </c>
      <c r="N798" s="109">
        <v>9.3799999999999994E-2</v>
      </c>
      <c r="O798" s="109">
        <v>0.106</v>
      </c>
      <c r="P798" s="111">
        <v>0.107</v>
      </c>
      <c r="Q798" s="109">
        <v>0.114</v>
      </c>
      <c r="R798" s="109">
        <v>0.115</v>
      </c>
      <c r="S798" s="109">
        <v>0.1193</v>
      </c>
      <c r="U798" s="111">
        <v>0.1205</v>
      </c>
      <c r="V798" s="109">
        <v>0.10199999999999999</v>
      </c>
      <c r="W798" s="109">
        <v>0.10249999999999999</v>
      </c>
      <c r="X798" s="109">
        <v>0.105</v>
      </c>
    </row>
    <row r="799" spans="9:24" x14ac:dyDescent="0.3">
      <c r="I799" s="7">
        <v>44657</v>
      </c>
      <c r="J799" s="109">
        <v>8.1000000000000003E-2</v>
      </c>
      <c r="K799" s="109">
        <v>8.2799999999999999E-2</v>
      </c>
      <c r="L799" s="111">
        <v>8.5300000000000001E-2</v>
      </c>
      <c r="M799" s="109">
        <v>9.0800000000000006E-2</v>
      </c>
      <c r="N799" s="109">
        <v>9.3799999999999994E-2</v>
      </c>
      <c r="O799" s="109">
        <v>0.10630000000000001</v>
      </c>
      <c r="P799" s="111">
        <v>0.107</v>
      </c>
      <c r="Q799" s="109">
        <v>0.11650000000000001</v>
      </c>
      <c r="R799" s="109">
        <v>0.11749999999999999</v>
      </c>
      <c r="S799" s="109">
        <v>0.12</v>
      </c>
      <c r="U799" s="111">
        <v>0.121</v>
      </c>
      <c r="V799" s="109">
        <v>0.10100000000000001</v>
      </c>
      <c r="W799" s="109">
        <v>0.10249999999999999</v>
      </c>
      <c r="X799" s="109">
        <v>0.105</v>
      </c>
    </row>
    <row r="800" spans="9:24" x14ac:dyDescent="0.3">
      <c r="I800" s="7">
        <v>44656</v>
      </c>
      <c r="J800" s="109">
        <v>8.1000000000000003E-2</v>
      </c>
      <c r="K800" s="109">
        <v>8.2799999999999999E-2</v>
      </c>
      <c r="L800" s="111">
        <v>8.5300000000000001E-2</v>
      </c>
      <c r="M800" s="109">
        <v>9.1499999999999998E-2</v>
      </c>
      <c r="N800" s="109">
        <v>0.10150000000000001</v>
      </c>
      <c r="O800" s="109">
        <v>0.1118</v>
      </c>
      <c r="P800" s="111">
        <v>0.113</v>
      </c>
      <c r="Q800" s="109">
        <v>0.11650000000000001</v>
      </c>
      <c r="R800" s="109">
        <v>0.11749999999999999</v>
      </c>
      <c r="S800" s="109">
        <v>0.12</v>
      </c>
      <c r="U800" s="111">
        <v>0.121</v>
      </c>
      <c r="V800" s="109">
        <v>0.10100000000000001</v>
      </c>
      <c r="W800" s="109">
        <v>0.10249999999999999</v>
      </c>
      <c r="X800" s="109">
        <v>0.105</v>
      </c>
    </row>
    <row r="801" spans="9:24" x14ac:dyDescent="0.3">
      <c r="I801" s="7">
        <v>44655</v>
      </c>
      <c r="J801" s="109">
        <v>8.1000000000000003E-2</v>
      </c>
      <c r="K801" s="109">
        <v>8.2799999999999999E-2</v>
      </c>
      <c r="L801" s="111">
        <v>8.5300000000000001E-2</v>
      </c>
      <c r="M801" s="109">
        <v>9.1499999999999998E-2</v>
      </c>
      <c r="N801" s="109">
        <v>0.10150000000000001</v>
      </c>
      <c r="O801" s="109">
        <v>0.1125</v>
      </c>
      <c r="P801" s="111">
        <v>0.115</v>
      </c>
      <c r="Q801" s="109">
        <v>0.11600000000000001</v>
      </c>
      <c r="R801" s="109">
        <v>0.11700000000000001</v>
      </c>
      <c r="S801" s="109">
        <v>0.1195</v>
      </c>
      <c r="U801" s="111">
        <v>0.1205</v>
      </c>
      <c r="V801" s="109">
        <v>0.10100000000000001</v>
      </c>
      <c r="W801" s="109">
        <v>0.10249999999999999</v>
      </c>
      <c r="X801" s="109">
        <v>0.105</v>
      </c>
    </row>
    <row r="802" spans="9:24" x14ac:dyDescent="0.3">
      <c r="I802" s="7">
        <v>44654</v>
      </c>
      <c r="J802" s="109">
        <v>8.1000000000000003E-2</v>
      </c>
      <c r="K802" s="109">
        <v>8.2799999999999999E-2</v>
      </c>
      <c r="L802" s="111">
        <v>8.5300000000000001E-2</v>
      </c>
      <c r="M802" s="109">
        <v>9.1499999999999998E-2</v>
      </c>
      <c r="N802" s="109">
        <v>0.10150000000000001</v>
      </c>
      <c r="O802" s="109">
        <v>0.1125</v>
      </c>
      <c r="P802" s="111">
        <v>0.115</v>
      </c>
      <c r="Q802" s="109">
        <v>0.11600000000000001</v>
      </c>
      <c r="R802" s="109">
        <v>0.11700000000000001</v>
      </c>
      <c r="S802" s="109">
        <v>0.1195</v>
      </c>
      <c r="U802" s="111">
        <v>0.1205</v>
      </c>
      <c r="V802" s="109">
        <v>0.10100000000000001</v>
      </c>
      <c r="W802" s="109">
        <v>0.10249999999999999</v>
      </c>
      <c r="X802" s="109">
        <v>0.105</v>
      </c>
    </row>
    <row r="803" spans="9:24" x14ac:dyDescent="0.3">
      <c r="I803" s="7">
        <v>44653</v>
      </c>
      <c r="J803" s="109">
        <v>8.1000000000000003E-2</v>
      </c>
      <c r="K803" s="109">
        <v>8.2799999999999999E-2</v>
      </c>
      <c r="L803" s="111">
        <v>8.5300000000000001E-2</v>
      </c>
      <c r="M803" s="109">
        <v>0.09</v>
      </c>
      <c r="N803" s="109">
        <v>0.10150000000000001</v>
      </c>
      <c r="O803" s="109">
        <v>0.11</v>
      </c>
      <c r="P803" s="111">
        <v>0.113</v>
      </c>
      <c r="Q803" s="109">
        <v>0.11600000000000001</v>
      </c>
      <c r="R803" s="109">
        <v>0.11700000000000001</v>
      </c>
      <c r="S803" s="109">
        <v>0.11799999999999999</v>
      </c>
      <c r="U803" s="111">
        <v>0.1195</v>
      </c>
      <c r="V803" s="109">
        <v>0.10100000000000001</v>
      </c>
      <c r="W803" s="109">
        <v>0.10249999999999999</v>
      </c>
      <c r="X803" s="109">
        <v>0.105</v>
      </c>
    </row>
    <row r="804" spans="9:24" x14ac:dyDescent="0.3">
      <c r="I804" s="7">
        <v>44652</v>
      </c>
      <c r="J804" s="109">
        <v>8.1000000000000003E-2</v>
      </c>
      <c r="K804" s="109">
        <v>8.2799999999999999E-2</v>
      </c>
      <c r="L804" s="111">
        <v>8.5300000000000001E-2</v>
      </c>
      <c r="M804" s="109">
        <v>0.09</v>
      </c>
      <c r="N804" s="109">
        <v>0.10150000000000001</v>
      </c>
      <c r="O804" s="109">
        <v>0.11</v>
      </c>
      <c r="P804" s="111">
        <v>0.113</v>
      </c>
      <c r="Q804" s="109">
        <v>0.11600000000000001</v>
      </c>
      <c r="R804" s="109">
        <v>0.11700000000000001</v>
      </c>
      <c r="S804" s="109">
        <v>0.11799999999999999</v>
      </c>
      <c r="U804" s="111">
        <v>0.1195</v>
      </c>
      <c r="V804" s="109">
        <v>0.10100000000000001</v>
      </c>
      <c r="W804" s="109">
        <v>0.10249999999999999</v>
      </c>
      <c r="X804" s="109">
        <v>0.105</v>
      </c>
    </row>
    <row r="805" spans="9:24" x14ac:dyDescent="0.3">
      <c r="I805" s="7">
        <v>44651</v>
      </c>
      <c r="J805" s="109">
        <v>8.1000000000000003E-2</v>
      </c>
      <c r="K805" s="109">
        <v>8.3799999999999999E-2</v>
      </c>
      <c r="L805" s="111">
        <v>8.6300000000000002E-2</v>
      </c>
      <c r="M805" s="109">
        <v>0.09</v>
      </c>
      <c r="N805" s="109">
        <v>0.10050000000000001</v>
      </c>
      <c r="O805" s="109">
        <v>0.11</v>
      </c>
      <c r="P805" s="111">
        <v>0.112</v>
      </c>
      <c r="Q805" s="109">
        <v>0.115</v>
      </c>
      <c r="R805" s="109">
        <v>0.11600000000000001</v>
      </c>
      <c r="S805" s="109">
        <v>0.11700000000000001</v>
      </c>
      <c r="U805" s="111">
        <v>0.11849999999999999</v>
      </c>
      <c r="V805" s="109">
        <v>0.10100000000000001</v>
      </c>
      <c r="W805" s="109">
        <v>0.10249999999999999</v>
      </c>
      <c r="X805" s="109">
        <v>0.105</v>
      </c>
    </row>
    <row r="806" spans="9:24" x14ac:dyDescent="0.3">
      <c r="I806" s="7">
        <v>44650</v>
      </c>
      <c r="J806" s="109">
        <v>8.1299999999999997E-2</v>
      </c>
      <c r="K806" s="109">
        <v>8.3799999999999999E-2</v>
      </c>
      <c r="L806" s="111">
        <v>8.6300000000000002E-2</v>
      </c>
      <c r="M806" s="109">
        <v>0.09</v>
      </c>
      <c r="N806" s="109">
        <v>0.10050000000000001</v>
      </c>
      <c r="O806" s="109">
        <v>0.11</v>
      </c>
      <c r="P806" s="111">
        <v>0.112</v>
      </c>
      <c r="Q806" s="109">
        <v>0.1135</v>
      </c>
      <c r="R806" s="109">
        <v>0.114</v>
      </c>
      <c r="S806" s="109">
        <v>0.11550000000000001</v>
      </c>
      <c r="U806" s="111">
        <v>0.11700000000000001</v>
      </c>
      <c r="V806" s="109">
        <v>0.10100000000000001</v>
      </c>
      <c r="W806" s="109">
        <v>0.10249999999999999</v>
      </c>
      <c r="X806" s="109">
        <v>0.1</v>
      </c>
    </row>
    <row r="807" spans="9:24" x14ac:dyDescent="0.3">
      <c r="I807" s="7">
        <v>44649</v>
      </c>
      <c r="J807" s="109">
        <v>7.7499999999999999E-2</v>
      </c>
      <c r="K807" s="109">
        <v>8.1500000000000003E-2</v>
      </c>
      <c r="L807" s="111">
        <v>8.5500000000000007E-2</v>
      </c>
      <c r="M807" s="109">
        <v>8.7999999999999995E-2</v>
      </c>
      <c r="N807" s="109">
        <v>9.4E-2</v>
      </c>
      <c r="O807" s="109">
        <v>0.1055</v>
      </c>
      <c r="P807" s="111">
        <v>0.1095</v>
      </c>
      <c r="Q807" s="109">
        <v>0.1125</v>
      </c>
      <c r="R807" s="109">
        <v>0.1135</v>
      </c>
      <c r="S807" s="109">
        <v>0.11600000000000001</v>
      </c>
      <c r="U807" s="111">
        <v>0.11700000000000001</v>
      </c>
      <c r="V807" s="109">
        <v>0.10100000000000001</v>
      </c>
      <c r="W807" s="109">
        <v>9.7500000000000003E-2</v>
      </c>
      <c r="X807" s="109">
        <v>0.1</v>
      </c>
    </row>
    <row r="808" spans="9:24" x14ac:dyDescent="0.3">
      <c r="I808" s="7">
        <v>44648</v>
      </c>
      <c r="J808" s="109">
        <v>7.7499999999999999E-2</v>
      </c>
      <c r="K808" s="109">
        <v>8.1500000000000003E-2</v>
      </c>
      <c r="L808" s="111">
        <v>8.5500000000000007E-2</v>
      </c>
      <c r="M808" s="109">
        <v>8.6999999999999994E-2</v>
      </c>
      <c r="N808" s="109">
        <v>9.2999999999999999E-2</v>
      </c>
      <c r="O808" s="109">
        <v>0.1045</v>
      </c>
      <c r="P808" s="111">
        <v>0.1065</v>
      </c>
      <c r="Q808" s="109">
        <v>0.1125</v>
      </c>
      <c r="R808" s="109">
        <v>0.1135</v>
      </c>
      <c r="S808" s="109">
        <v>0.11600000000000001</v>
      </c>
      <c r="U808" s="111">
        <v>0.11700000000000001</v>
      </c>
      <c r="V808" s="109">
        <v>9.5000000000000001E-2</v>
      </c>
      <c r="W808" s="109">
        <v>9.7500000000000003E-2</v>
      </c>
      <c r="X808" s="109">
        <v>0.1</v>
      </c>
    </row>
    <row r="809" spans="9:24" x14ac:dyDescent="0.3">
      <c r="I809" s="7">
        <v>44647</v>
      </c>
      <c r="J809" s="109">
        <v>7.7499999999999999E-2</v>
      </c>
      <c r="K809" s="109">
        <v>8.1500000000000003E-2</v>
      </c>
      <c r="L809" s="111">
        <v>8.5500000000000007E-2</v>
      </c>
      <c r="M809" s="109">
        <v>8.6999999999999994E-2</v>
      </c>
      <c r="N809" s="109">
        <v>9.2999999999999999E-2</v>
      </c>
      <c r="O809" s="109">
        <v>0.1045</v>
      </c>
      <c r="P809" s="111">
        <v>0.1065</v>
      </c>
      <c r="Q809" s="109">
        <v>0.1115</v>
      </c>
      <c r="R809" s="109">
        <v>0.1125</v>
      </c>
      <c r="S809" s="109">
        <v>0.115</v>
      </c>
      <c r="U809" s="111">
        <v>0.11600000000000001</v>
      </c>
      <c r="V809" s="109">
        <v>9.5000000000000001E-2</v>
      </c>
      <c r="W809" s="109">
        <v>9.7500000000000003E-2</v>
      </c>
      <c r="X809" s="109">
        <v>0.1</v>
      </c>
    </row>
    <row r="810" spans="9:24" x14ac:dyDescent="0.3">
      <c r="I810" s="7">
        <v>44646</v>
      </c>
      <c r="J810" s="109">
        <v>7.6300000000000007E-2</v>
      </c>
      <c r="K810" s="109">
        <v>0.08</v>
      </c>
      <c r="L810" s="111">
        <v>8.3500000000000005E-2</v>
      </c>
      <c r="M810" s="109">
        <v>8.6300000000000002E-2</v>
      </c>
      <c r="N810" s="109">
        <v>9.0800000000000006E-2</v>
      </c>
      <c r="O810" s="109">
        <v>0.10100000000000001</v>
      </c>
      <c r="P810" s="111">
        <v>0.1045</v>
      </c>
      <c r="Q810" s="109">
        <v>0.1105</v>
      </c>
      <c r="R810" s="109">
        <v>0.1118</v>
      </c>
      <c r="S810" s="109">
        <v>0.1145</v>
      </c>
      <c r="U810" s="111">
        <v>0.11650000000000001</v>
      </c>
      <c r="V810" s="109">
        <v>9.5000000000000001E-2</v>
      </c>
      <c r="W810" s="109">
        <v>9.7500000000000003E-2</v>
      </c>
      <c r="X810" s="109">
        <v>0.1</v>
      </c>
    </row>
    <row r="811" spans="9:24" x14ac:dyDescent="0.3">
      <c r="I811" s="7">
        <v>44645</v>
      </c>
      <c r="J811" s="109">
        <v>7.6300000000000007E-2</v>
      </c>
      <c r="K811" s="109">
        <v>0.08</v>
      </c>
      <c r="L811" s="111">
        <v>8.3500000000000005E-2</v>
      </c>
      <c r="M811" s="109">
        <v>8.6300000000000002E-2</v>
      </c>
      <c r="N811" s="109">
        <v>9.0800000000000006E-2</v>
      </c>
      <c r="O811" s="109">
        <v>0.10050000000000001</v>
      </c>
      <c r="P811" s="111">
        <v>0.10349999999999999</v>
      </c>
      <c r="Q811" s="109">
        <v>0.1023</v>
      </c>
      <c r="R811" s="109">
        <v>0.1095</v>
      </c>
      <c r="S811" s="109">
        <v>0.1115</v>
      </c>
      <c r="U811" s="111">
        <v>0.1123</v>
      </c>
      <c r="V811" s="109">
        <v>9.5000000000000001E-2</v>
      </c>
      <c r="W811" s="109">
        <v>9.7500000000000003E-2</v>
      </c>
      <c r="X811" s="109">
        <v>0.1</v>
      </c>
    </row>
    <row r="812" spans="9:24" x14ac:dyDescent="0.3">
      <c r="I812" s="7">
        <v>44644</v>
      </c>
      <c r="J812" s="109">
        <v>7.2999999999999995E-2</v>
      </c>
      <c r="K812" s="109">
        <v>0.08</v>
      </c>
      <c r="L812" s="111">
        <v>8.3500000000000005E-2</v>
      </c>
      <c r="M812" s="109">
        <v>8.6300000000000002E-2</v>
      </c>
      <c r="N812" s="109">
        <v>9.0800000000000006E-2</v>
      </c>
      <c r="O812" s="109">
        <v>0.10050000000000001</v>
      </c>
      <c r="P812" s="111">
        <v>0.10349999999999999</v>
      </c>
      <c r="Q812" s="109">
        <v>0.1023</v>
      </c>
      <c r="R812" s="109">
        <v>0.1095</v>
      </c>
      <c r="S812" s="109">
        <v>0.1115</v>
      </c>
      <c r="U812" s="111">
        <v>0.1123</v>
      </c>
      <c r="V812" s="109">
        <v>9.5000000000000001E-2</v>
      </c>
      <c r="W812" s="109">
        <v>9.7500000000000003E-2</v>
      </c>
      <c r="X812" s="109">
        <v>9.5000000000000001E-2</v>
      </c>
    </row>
    <row r="813" spans="9:24" x14ac:dyDescent="0.3">
      <c r="I813" s="7">
        <v>44643</v>
      </c>
      <c r="J813" s="109">
        <v>7.2999999999999995E-2</v>
      </c>
      <c r="K813" s="109">
        <v>0.08</v>
      </c>
      <c r="L813" s="111">
        <v>8.3500000000000005E-2</v>
      </c>
      <c r="M813" s="109">
        <v>8.5500000000000007E-2</v>
      </c>
      <c r="N813" s="109">
        <v>8.9499999999999996E-2</v>
      </c>
      <c r="O813" s="109">
        <v>9.9000000000000005E-2</v>
      </c>
      <c r="P813" s="111">
        <v>0.10100000000000001</v>
      </c>
      <c r="Q813" s="109">
        <v>0.1023</v>
      </c>
      <c r="R813" s="109">
        <v>0.1095</v>
      </c>
      <c r="S813" s="109">
        <v>0.1123</v>
      </c>
      <c r="U813" s="111">
        <v>0.1138</v>
      </c>
      <c r="V813" s="109">
        <v>9.5000000000000001E-2</v>
      </c>
      <c r="W813" s="109">
        <v>9.4500000000000001E-2</v>
      </c>
      <c r="X813" s="109">
        <v>9.5000000000000001E-2</v>
      </c>
    </row>
    <row r="814" spans="9:24" x14ac:dyDescent="0.3">
      <c r="I814" s="7">
        <v>44642</v>
      </c>
      <c r="J814" s="109">
        <v>7.2999999999999995E-2</v>
      </c>
      <c r="K814" s="109">
        <v>0.08</v>
      </c>
      <c r="L814" s="111">
        <v>8.3500000000000005E-2</v>
      </c>
      <c r="M814" s="109">
        <v>8.5500000000000007E-2</v>
      </c>
      <c r="N814" s="109">
        <v>8.9499999999999996E-2</v>
      </c>
      <c r="O814" s="109">
        <v>9.9000000000000005E-2</v>
      </c>
      <c r="P814" s="111">
        <v>0.10100000000000001</v>
      </c>
      <c r="Q814" s="109">
        <v>0.1023</v>
      </c>
      <c r="R814" s="109">
        <v>0.1095</v>
      </c>
      <c r="S814" s="109">
        <v>0.1123</v>
      </c>
      <c r="U814" s="111">
        <v>0.1138</v>
      </c>
      <c r="V814" s="109">
        <v>9.2499999999999999E-2</v>
      </c>
      <c r="W814" s="109">
        <v>9.4500000000000001E-2</v>
      </c>
      <c r="X814" s="109">
        <v>9.5000000000000001E-2</v>
      </c>
    </row>
    <row r="815" spans="9:24" x14ac:dyDescent="0.3">
      <c r="I815" s="7">
        <v>44641</v>
      </c>
      <c r="J815" s="109">
        <v>7.2999999999999995E-2</v>
      </c>
      <c r="K815" s="109">
        <v>0.08</v>
      </c>
      <c r="L815" s="111">
        <v>8.3500000000000005E-2</v>
      </c>
      <c r="M815" s="109">
        <v>8.5500000000000007E-2</v>
      </c>
      <c r="N815" s="109">
        <v>8.9499999999999996E-2</v>
      </c>
      <c r="O815" s="109">
        <v>9.8000000000000004E-2</v>
      </c>
      <c r="P815" s="111">
        <v>0.10100000000000001</v>
      </c>
      <c r="Q815" s="109">
        <v>0.10349999999999999</v>
      </c>
      <c r="R815" s="109">
        <v>0.11</v>
      </c>
      <c r="S815" s="109">
        <v>0.1133</v>
      </c>
      <c r="U815" s="111">
        <v>0.115</v>
      </c>
      <c r="V815" s="109">
        <v>9.2499999999999999E-2</v>
      </c>
      <c r="W815" s="109">
        <v>9.4500000000000001E-2</v>
      </c>
      <c r="X815" s="109">
        <v>9.5000000000000001E-2</v>
      </c>
    </row>
    <row r="816" spans="9:24" x14ac:dyDescent="0.3">
      <c r="I816" s="7">
        <v>44640</v>
      </c>
      <c r="J816" s="109">
        <v>7.2999999999999995E-2</v>
      </c>
      <c r="K816" s="109">
        <v>0.08</v>
      </c>
      <c r="L816" s="111">
        <v>8.3500000000000005E-2</v>
      </c>
      <c r="M816" s="109">
        <v>8.5500000000000007E-2</v>
      </c>
      <c r="N816" s="109">
        <v>8.9499999999999996E-2</v>
      </c>
      <c r="O816" s="109">
        <v>9.8000000000000004E-2</v>
      </c>
      <c r="P816" s="111">
        <v>0.10100000000000001</v>
      </c>
      <c r="Q816" s="109">
        <v>0.108</v>
      </c>
      <c r="R816" s="109">
        <v>0.111</v>
      </c>
      <c r="S816" s="109">
        <v>0.11550000000000001</v>
      </c>
      <c r="U816" s="111">
        <v>0.11600000000000001</v>
      </c>
      <c r="V816" s="109">
        <v>9.2499999999999999E-2</v>
      </c>
      <c r="W816" s="109">
        <v>9.4500000000000001E-2</v>
      </c>
      <c r="X816" s="109">
        <v>9.5000000000000001E-2</v>
      </c>
    </row>
    <row r="817" spans="9:24" x14ac:dyDescent="0.3">
      <c r="I817" s="7">
        <v>44639</v>
      </c>
      <c r="J817" s="109">
        <v>6.9500000000000006E-2</v>
      </c>
      <c r="K817" s="109">
        <v>7.85E-2</v>
      </c>
      <c r="L817" s="111">
        <v>0.08</v>
      </c>
      <c r="M817" s="109">
        <v>8.5500000000000007E-2</v>
      </c>
      <c r="N817" s="109">
        <v>8.9499999999999996E-2</v>
      </c>
      <c r="O817" s="109">
        <v>9.9500000000000005E-2</v>
      </c>
      <c r="P817" s="111">
        <v>0.10150000000000001</v>
      </c>
      <c r="Q817" s="109">
        <v>0.108</v>
      </c>
      <c r="R817" s="109">
        <v>0.111</v>
      </c>
      <c r="S817" s="109">
        <v>0.11550000000000001</v>
      </c>
      <c r="U817" s="111">
        <v>0.11600000000000001</v>
      </c>
      <c r="V817" s="109">
        <v>9.2499999999999999E-2</v>
      </c>
      <c r="W817" s="109">
        <v>9.4500000000000001E-2</v>
      </c>
      <c r="X817" s="109">
        <v>9.4E-2</v>
      </c>
    </row>
    <row r="818" spans="9:24" x14ac:dyDescent="0.3">
      <c r="I818" s="7">
        <v>44638</v>
      </c>
      <c r="J818" s="109">
        <v>6.9500000000000006E-2</v>
      </c>
      <c r="K818" s="109">
        <v>7.85E-2</v>
      </c>
      <c r="L818" s="111">
        <v>0.08</v>
      </c>
      <c r="M818" s="109">
        <v>8.5500000000000007E-2</v>
      </c>
      <c r="N818" s="109">
        <v>9.0499999999999997E-2</v>
      </c>
      <c r="O818" s="109">
        <v>0.10050000000000001</v>
      </c>
      <c r="P818" s="111">
        <v>0.104</v>
      </c>
      <c r="Q818" s="109">
        <v>0.108</v>
      </c>
      <c r="R818" s="109">
        <v>0.112</v>
      </c>
      <c r="S818" s="109">
        <v>0.1138</v>
      </c>
      <c r="U818" s="111">
        <v>0.11600000000000001</v>
      </c>
      <c r="V818" s="109">
        <v>9.2499999999999999E-2</v>
      </c>
      <c r="W818" s="109">
        <v>9.35E-2</v>
      </c>
      <c r="X818" s="109">
        <v>9.4E-2</v>
      </c>
    </row>
    <row r="819" spans="9:24" x14ac:dyDescent="0.3">
      <c r="I819" s="7">
        <v>44637</v>
      </c>
      <c r="J819" s="109">
        <v>6.9500000000000006E-2</v>
      </c>
      <c r="K819" s="109">
        <v>7.85E-2</v>
      </c>
      <c r="L819" s="111">
        <v>0.08</v>
      </c>
      <c r="M819" s="109">
        <v>8.6499999999999994E-2</v>
      </c>
      <c r="N819" s="109">
        <v>9.0999999999999998E-2</v>
      </c>
      <c r="O819" s="109">
        <v>0.10050000000000001</v>
      </c>
      <c r="P819" s="111">
        <v>0.106</v>
      </c>
      <c r="Q819" s="109">
        <v>0.109</v>
      </c>
      <c r="R819" s="109">
        <v>0.114</v>
      </c>
      <c r="S819" s="109">
        <v>0.1148</v>
      </c>
      <c r="U819" s="111">
        <v>0.11700000000000001</v>
      </c>
      <c r="V819" s="109">
        <v>9.1499999999999998E-2</v>
      </c>
      <c r="W819" s="109">
        <v>9.35E-2</v>
      </c>
      <c r="X819" s="109">
        <v>9.4E-2</v>
      </c>
    </row>
    <row r="820" spans="9:24" x14ac:dyDescent="0.3">
      <c r="I820" s="7">
        <v>44636</v>
      </c>
      <c r="J820" s="109">
        <v>6.9500000000000006E-2</v>
      </c>
      <c r="K820" s="109">
        <v>7.85E-2</v>
      </c>
      <c r="L820" s="111">
        <v>0.08</v>
      </c>
      <c r="M820" s="109">
        <v>8.6999999999999994E-2</v>
      </c>
      <c r="N820" s="109">
        <v>9.1800000000000007E-2</v>
      </c>
      <c r="O820" s="109">
        <v>9.7500000000000003E-2</v>
      </c>
      <c r="P820" s="111">
        <v>0.10299999999999999</v>
      </c>
      <c r="Q820" s="109">
        <v>0.109</v>
      </c>
      <c r="R820" s="109">
        <v>0.114</v>
      </c>
      <c r="S820" s="109">
        <v>0.1148</v>
      </c>
      <c r="U820" s="111">
        <v>0.11700000000000001</v>
      </c>
      <c r="V820" s="109">
        <v>9.1499999999999998E-2</v>
      </c>
      <c r="W820" s="109">
        <v>9.35E-2</v>
      </c>
      <c r="X820" s="109">
        <v>9.2999999999999999E-2</v>
      </c>
    </row>
    <row r="821" spans="9:24" x14ac:dyDescent="0.3">
      <c r="I821" s="7">
        <v>44635</v>
      </c>
      <c r="J821" s="109">
        <v>7.0000000000000007E-2</v>
      </c>
      <c r="K821" s="109">
        <v>7.9000000000000001E-2</v>
      </c>
      <c r="L821" s="111">
        <v>0.08</v>
      </c>
      <c r="M821" s="109">
        <v>8.6999999999999994E-2</v>
      </c>
      <c r="N821" s="109">
        <v>9.2499999999999999E-2</v>
      </c>
      <c r="O821" s="109">
        <v>9.8500000000000004E-2</v>
      </c>
      <c r="P821" s="111">
        <v>0.104</v>
      </c>
      <c r="Q821" s="109">
        <v>0.109</v>
      </c>
      <c r="R821" s="109">
        <v>0.114</v>
      </c>
      <c r="S821" s="109">
        <v>0.1148</v>
      </c>
      <c r="U821" s="111">
        <v>0.11700000000000001</v>
      </c>
      <c r="V821" s="109">
        <v>9.1499999999999998E-2</v>
      </c>
      <c r="W821" s="109">
        <v>9.1499999999999998E-2</v>
      </c>
      <c r="X821" s="109">
        <v>9.2999999999999999E-2</v>
      </c>
    </row>
    <row r="822" spans="9:24" x14ac:dyDescent="0.3">
      <c r="I822" s="7">
        <v>44634</v>
      </c>
      <c r="J822" s="109">
        <v>7.0000000000000007E-2</v>
      </c>
      <c r="K822" s="109">
        <v>7.8E-2</v>
      </c>
      <c r="L822" s="111">
        <v>0.08</v>
      </c>
      <c r="M822" s="109">
        <v>8.6999999999999994E-2</v>
      </c>
      <c r="N822" s="109">
        <v>9.2499999999999999E-2</v>
      </c>
      <c r="O822" s="109">
        <v>9.8500000000000004E-2</v>
      </c>
      <c r="P822" s="111">
        <v>0.104</v>
      </c>
      <c r="Q822" s="109">
        <v>0.109</v>
      </c>
      <c r="R822" s="109">
        <v>0.114</v>
      </c>
      <c r="S822" s="109">
        <v>0.1148</v>
      </c>
      <c r="U822" s="111">
        <v>0.11700000000000001</v>
      </c>
      <c r="V822" s="109">
        <v>9.0499999999999997E-2</v>
      </c>
      <c r="W822" s="109">
        <v>9.1499999999999998E-2</v>
      </c>
      <c r="X822" s="109">
        <v>9.2999999999999999E-2</v>
      </c>
    </row>
    <row r="823" spans="9:24" x14ac:dyDescent="0.3">
      <c r="I823" s="7">
        <v>44633</v>
      </c>
      <c r="J823" s="109">
        <v>7.0000000000000007E-2</v>
      </c>
      <c r="K823" s="109">
        <v>7.8E-2</v>
      </c>
      <c r="L823" s="111">
        <v>0.08</v>
      </c>
      <c r="M823" s="109">
        <v>8.7499999999999994E-2</v>
      </c>
      <c r="N823" s="109">
        <v>9.2499999999999999E-2</v>
      </c>
      <c r="O823" s="109">
        <v>9.8500000000000004E-2</v>
      </c>
      <c r="P823" s="111">
        <v>0.104</v>
      </c>
      <c r="Q823" s="109">
        <v>0.109</v>
      </c>
      <c r="R823" s="109">
        <v>0.114</v>
      </c>
      <c r="S823" s="109">
        <v>0.1148</v>
      </c>
      <c r="U823" s="111">
        <v>0.11700000000000001</v>
      </c>
      <c r="V823" s="109">
        <v>9.0499999999999997E-2</v>
      </c>
      <c r="W823" s="109">
        <v>9.1499999999999998E-2</v>
      </c>
      <c r="X823" s="109">
        <v>9.2999999999999999E-2</v>
      </c>
    </row>
    <row r="824" spans="9:24" x14ac:dyDescent="0.3">
      <c r="I824" s="7">
        <v>44632</v>
      </c>
      <c r="J824" s="109">
        <v>7.0499999999999993E-2</v>
      </c>
      <c r="K824" s="109">
        <v>7.85E-2</v>
      </c>
      <c r="L824" s="111">
        <v>8.0500000000000002E-2</v>
      </c>
      <c r="M824" s="109">
        <v>8.7499999999999994E-2</v>
      </c>
      <c r="N824" s="109">
        <v>9.2499999999999999E-2</v>
      </c>
      <c r="O824" s="109">
        <v>9.8500000000000004E-2</v>
      </c>
      <c r="P824" s="111">
        <v>0.104</v>
      </c>
      <c r="Q824" s="109">
        <v>0.109</v>
      </c>
      <c r="R824" s="109">
        <v>0.114</v>
      </c>
      <c r="S824" s="109">
        <v>0.1148</v>
      </c>
      <c r="U824" s="111">
        <v>0.11700000000000001</v>
      </c>
      <c r="V824" s="109">
        <v>9.0499999999999997E-2</v>
      </c>
      <c r="W824" s="109">
        <v>9.1499999999999998E-2</v>
      </c>
      <c r="X824" s="109">
        <v>9.2999999999999999E-2</v>
      </c>
    </row>
    <row r="825" spans="9:24" x14ac:dyDescent="0.3">
      <c r="I825" s="7">
        <v>44631</v>
      </c>
      <c r="J825" s="109">
        <v>7.0999999999999994E-2</v>
      </c>
      <c r="K825" s="109">
        <v>7.8799999999999995E-2</v>
      </c>
      <c r="L825" s="111">
        <v>8.0500000000000002E-2</v>
      </c>
      <c r="M825" s="109">
        <v>8.7499999999999994E-2</v>
      </c>
      <c r="N825" s="109">
        <v>9.2499999999999999E-2</v>
      </c>
      <c r="O825" s="109">
        <v>9.8500000000000004E-2</v>
      </c>
      <c r="P825" s="111">
        <v>0.104</v>
      </c>
      <c r="Q825" s="109">
        <v>0.109</v>
      </c>
      <c r="R825" s="109">
        <v>0.114</v>
      </c>
      <c r="S825" s="109">
        <v>0.1148</v>
      </c>
      <c r="U825" s="111">
        <v>0.11700000000000001</v>
      </c>
      <c r="V825" s="109">
        <v>9.0499999999999997E-2</v>
      </c>
      <c r="W825" s="109">
        <v>9.1499999999999998E-2</v>
      </c>
      <c r="X825" s="109">
        <v>9.2999999999999999E-2</v>
      </c>
    </row>
    <row r="826" spans="9:24" x14ac:dyDescent="0.3">
      <c r="I826" s="7">
        <v>44630</v>
      </c>
      <c r="J826" s="109">
        <v>7.1499999999999994E-2</v>
      </c>
      <c r="K826" s="109">
        <v>7.8799999999999995E-2</v>
      </c>
      <c r="L826" s="111">
        <v>8.1299999999999997E-2</v>
      </c>
      <c r="M826" s="109">
        <v>8.7499999999999994E-2</v>
      </c>
      <c r="N826" s="109">
        <v>9.2499999999999999E-2</v>
      </c>
      <c r="O826" s="109">
        <v>9.8500000000000004E-2</v>
      </c>
      <c r="P826" s="111">
        <v>0.104</v>
      </c>
      <c r="Q826" s="109">
        <v>0.109</v>
      </c>
      <c r="R826" s="109">
        <v>0.114</v>
      </c>
      <c r="S826" s="109">
        <v>0.1148</v>
      </c>
      <c r="U826" s="111">
        <v>0.11700000000000001</v>
      </c>
      <c r="V826" s="109">
        <v>9.0499999999999997E-2</v>
      </c>
      <c r="W826" s="109">
        <v>9.1499999999999998E-2</v>
      </c>
      <c r="X826" s="109">
        <v>9.2999999999999999E-2</v>
      </c>
    </row>
    <row r="827" spans="9:24" x14ac:dyDescent="0.3">
      <c r="I827" s="7">
        <v>44629</v>
      </c>
      <c r="J827" s="109">
        <v>7.1999999999999995E-2</v>
      </c>
      <c r="K827" s="109">
        <v>7.8799999999999995E-2</v>
      </c>
      <c r="L827" s="111">
        <v>8.1299999999999997E-2</v>
      </c>
      <c r="M827" s="109">
        <v>8.7499999999999994E-2</v>
      </c>
      <c r="N827" s="109">
        <v>9.2499999999999999E-2</v>
      </c>
      <c r="O827" s="109">
        <v>9.8500000000000004E-2</v>
      </c>
      <c r="P827" s="111">
        <v>0.104</v>
      </c>
      <c r="Q827" s="109">
        <v>0.109</v>
      </c>
      <c r="R827" s="109">
        <v>0.114</v>
      </c>
      <c r="S827" s="109">
        <v>0.1148</v>
      </c>
      <c r="U827" s="111">
        <v>0.11700000000000001</v>
      </c>
      <c r="V827" s="109">
        <v>9.0499999999999997E-2</v>
      </c>
      <c r="W827" s="109">
        <v>9.1499999999999998E-2</v>
      </c>
      <c r="X827" s="109">
        <v>9.2999999999999999E-2</v>
      </c>
    </row>
    <row r="828" spans="9:24" x14ac:dyDescent="0.3">
      <c r="I828" s="7">
        <v>44628</v>
      </c>
      <c r="J828" s="109">
        <v>7.1999999999999995E-2</v>
      </c>
      <c r="K828" s="109">
        <v>7.9000000000000001E-2</v>
      </c>
      <c r="L828" s="111">
        <v>8.1500000000000003E-2</v>
      </c>
      <c r="M828" s="109">
        <v>8.7499999999999994E-2</v>
      </c>
      <c r="N828" s="109">
        <v>9.2499999999999999E-2</v>
      </c>
      <c r="O828" s="109">
        <v>9.8500000000000004E-2</v>
      </c>
      <c r="P828" s="111">
        <v>0.104</v>
      </c>
      <c r="Q828" s="20">
        <v>0.109</v>
      </c>
      <c r="R828" s="20">
        <v>0.114</v>
      </c>
      <c r="S828" s="20">
        <v>0.1148</v>
      </c>
      <c r="U828" s="20">
        <v>0.11700000000000001</v>
      </c>
      <c r="V828" s="109">
        <v>9.0499999999999997E-2</v>
      </c>
      <c r="W828" s="109">
        <v>9.1499999999999998E-2</v>
      </c>
      <c r="X828" s="109">
        <v>9.2999999999999999E-2</v>
      </c>
    </row>
    <row r="829" spans="9:24" x14ac:dyDescent="0.3">
      <c r="I829" s="7">
        <v>44627</v>
      </c>
      <c r="J829" s="109">
        <v>7.1999999999999995E-2</v>
      </c>
      <c r="K829" s="109">
        <v>7.9000000000000001E-2</v>
      </c>
      <c r="L829" s="111">
        <v>8.1500000000000003E-2</v>
      </c>
      <c r="M829" s="109">
        <v>8.7499999999999994E-2</v>
      </c>
      <c r="N829" s="109">
        <v>9.2499999999999999E-2</v>
      </c>
      <c r="O829" s="109">
        <v>9.8500000000000004E-2</v>
      </c>
      <c r="P829" s="111">
        <v>0.104</v>
      </c>
      <c r="Q829" s="20">
        <v>0.109</v>
      </c>
      <c r="R829" s="20">
        <v>0.114</v>
      </c>
      <c r="S829" s="20">
        <v>0.1148</v>
      </c>
      <c r="U829" s="20">
        <v>0.11700000000000001</v>
      </c>
      <c r="V829" s="109">
        <v>9.0499999999999997E-2</v>
      </c>
      <c r="W829" s="109">
        <v>9.1499999999999998E-2</v>
      </c>
      <c r="X829" s="109">
        <v>9.2999999999999999E-2</v>
      </c>
    </row>
    <row r="830" spans="9:24" x14ac:dyDescent="0.3">
      <c r="I830" s="7">
        <v>44626</v>
      </c>
      <c r="J830" s="109">
        <v>7.4499999999999997E-2</v>
      </c>
      <c r="K830" s="109">
        <v>0.08</v>
      </c>
      <c r="L830" s="111">
        <v>8.2500000000000004E-2</v>
      </c>
      <c r="M830" s="20">
        <v>8.7499999999999994E-2</v>
      </c>
      <c r="N830" s="20">
        <v>9.2499999999999999E-2</v>
      </c>
      <c r="O830" s="20">
        <v>9.8500000000000004E-2</v>
      </c>
      <c r="P830" s="20">
        <v>0.104</v>
      </c>
      <c r="Q830" s="109">
        <v>0.109</v>
      </c>
      <c r="R830" s="109">
        <v>0.114</v>
      </c>
      <c r="S830" s="109">
        <v>0.1148</v>
      </c>
      <c r="U830" s="111">
        <v>0.11700000000000001</v>
      </c>
      <c r="V830" s="109">
        <v>9.0499999999999997E-2</v>
      </c>
      <c r="W830" s="109">
        <v>9.1499999999999998E-2</v>
      </c>
      <c r="X830" s="109">
        <v>9.2999999999999999E-2</v>
      </c>
    </row>
    <row r="831" spans="9:24" x14ac:dyDescent="0.3">
      <c r="I831" s="7">
        <v>44625</v>
      </c>
      <c r="J831" s="109">
        <v>7.4499999999999997E-2</v>
      </c>
      <c r="K831" s="109">
        <v>0.08</v>
      </c>
      <c r="L831" s="111">
        <v>8.2500000000000004E-2</v>
      </c>
      <c r="M831" s="20">
        <v>8.8999999999999996E-2</v>
      </c>
      <c r="N831" s="20">
        <v>9.2499999999999999E-2</v>
      </c>
      <c r="O831" s="20">
        <v>9.8500000000000004E-2</v>
      </c>
      <c r="P831" s="20">
        <v>0.104</v>
      </c>
      <c r="Q831" s="109">
        <v>0.109</v>
      </c>
      <c r="R831" s="109">
        <v>0.114</v>
      </c>
      <c r="S831" s="109">
        <v>0.1148</v>
      </c>
      <c r="U831" s="111">
        <v>0.11700000000000001</v>
      </c>
      <c r="V831" s="109">
        <v>9.0499999999999997E-2</v>
      </c>
      <c r="W831" s="109">
        <v>9.1499999999999998E-2</v>
      </c>
      <c r="X831" s="109">
        <v>9.0800000000000006E-2</v>
      </c>
    </row>
    <row r="832" spans="9:24" x14ac:dyDescent="0.3">
      <c r="I832" s="7">
        <v>44624</v>
      </c>
      <c r="J832" s="109">
        <v>7.4499999999999997E-2</v>
      </c>
      <c r="K832" s="109">
        <v>0.08</v>
      </c>
      <c r="L832" s="111">
        <v>8.2500000000000004E-2</v>
      </c>
      <c r="M832" s="109">
        <v>8.8999999999999996E-2</v>
      </c>
      <c r="N832" s="109">
        <v>9.2499999999999999E-2</v>
      </c>
      <c r="O832" s="109">
        <v>9.8500000000000004E-2</v>
      </c>
      <c r="P832" s="111">
        <v>0.104</v>
      </c>
      <c r="Q832" s="109">
        <v>0.11</v>
      </c>
      <c r="R832" s="109">
        <v>0.115</v>
      </c>
      <c r="S832" s="109">
        <v>0.1158</v>
      </c>
      <c r="U832" s="111">
        <v>0.11799999999999999</v>
      </c>
      <c r="V832" s="109">
        <v>9.0499999999999997E-2</v>
      </c>
      <c r="W832" s="109">
        <v>0.09</v>
      </c>
      <c r="X832" s="109">
        <v>9.0800000000000006E-2</v>
      </c>
    </row>
    <row r="833" spans="9:24" x14ac:dyDescent="0.3">
      <c r="I833" s="7">
        <v>44623</v>
      </c>
      <c r="J833" s="109">
        <v>7.5800000000000006E-2</v>
      </c>
      <c r="K833" s="109">
        <v>8.1000000000000003E-2</v>
      </c>
      <c r="L833" s="111">
        <v>8.3500000000000005E-2</v>
      </c>
      <c r="M833" s="109">
        <v>8.8999999999999996E-2</v>
      </c>
      <c r="N833" s="109">
        <v>9.2499999999999999E-2</v>
      </c>
      <c r="O833" s="109">
        <v>9.8500000000000004E-2</v>
      </c>
      <c r="P833" s="111">
        <v>0.104</v>
      </c>
      <c r="Q833" s="109">
        <v>0.111</v>
      </c>
      <c r="R833" s="109">
        <v>0.11550000000000001</v>
      </c>
      <c r="S833" s="109">
        <v>0.11600000000000001</v>
      </c>
      <c r="U833" s="111">
        <v>0.11799999999999999</v>
      </c>
      <c r="V833" s="109">
        <v>8.8499999999999995E-2</v>
      </c>
      <c r="W833" s="109">
        <v>0.09</v>
      </c>
      <c r="X833" s="20">
        <v>9.0800000000000006E-2</v>
      </c>
    </row>
    <row r="834" spans="9:24" x14ac:dyDescent="0.3">
      <c r="I834" s="7">
        <v>44622</v>
      </c>
      <c r="J834" s="109">
        <v>7.5800000000000006E-2</v>
      </c>
      <c r="K834" s="109">
        <v>8.1000000000000003E-2</v>
      </c>
      <c r="L834" s="111">
        <v>8.3500000000000005E-2</v>
      </c>
      <c r="M834" s="109">
        <v>8.9499999999999996E-2</v>
      </c>
      <c r="N834" s="109">
        <v>9.2499999999999999E-2</v>
      </c>
      <c r="O834" s="109">
        <v>9.9500000000000005E-2</v>
      </c>
      <c r="P834" s="111">
        <v>0.105</v>
      </c>
      <c r="Q834" s="109">
        <v>0.111</v>
      </c>
      <c r="R834" s="109">
        <v>0.11550000000000001</v>
      </c>
      <c r="S834" s="109">
        <v>0.11600000000000001</v>
      </c>
      <c r="U834" s="111">
        <v>0.11799999999999999</v>
      </c>
      <c r="V834" s="109">
        <v>8.8499999999999995E-2</v>
      </c>
      <c r="W834" s="20">
        <v>0.09</v>
      </c>
      <c r="X834" s="109">
        <v>9.0800000000000006E-2</v>
      </c>
    </row>
    <row r="835" spans="9:24" x14ac:dyDescent="0.3">
      <c r="I835" s="7">
        <v>44621</v>
      </c>
      <c r="J835" s="109">
        <v>7.5800000000000006E-2</v>
      </c>
      <c r="K835" s="109">
        <v>8.1000000000000003E-2</v>
      </c>
      <c r="L835" s="111">
        <v>8.3500000000000005E-2</v>
      </c>
      <c r="M835" s="109">
        <v>9.0800000000000006E-2</v>
      </c>
      <c r="N835" s="109">
        <v>9.35E-2</v>
      </c>
      <c r="O835" s="109">
        <v>9.9500000000000005E-2</v>
      </c>
      <c r="P835" s="111">
        <v>0.105</v>
      </c>
      <c r="Q835" s="109">
        <v>0.111</v>
      </c>
      <c r="R835" s="109">
        <v>0.11550000000000001</v>
      </c>
      <c r="S835" s="109">
        <v>0.11600000000000001</v>
      </c>
      <c r="U835" s="111">
        <v>0.11799999999999999</v>
      </c>
      <c r="V835" s="20">
        <v>8.8499999999999995E-2</v>
      </c>
      <c r="W835" s="109">
        <v>0.09</v>
      </c>
      <c r="X835" s="109">
        <v>9.0800000000000006E-2</v>
      </c>
    </row>
    <row r="836" spans="9:24" x14ac:dyDescent="0.3">
      <c r="I836" s="7">
        <v>44620</v>
      </c>
      <c r="J836" s="109">
        <v>7.5800000000000006E-2</v>
      </c>
      <c r="K836" s="109">
        <v>8.1000000000000003E-2</v>
      </c>
      <c r="L836" s="111">
        <v>8.3500000000000005E-2</v>
      </c>
      <c r="M836" s="109">
        <v>9.0800000000000006E-2</v>
      </c>
      <c r="N836" s="109">
        <v>9.35E-2</v>
      </c>
      <c r="O836" s="109">
        <v>9.9500000000000005E-2</v>
      </c>
      <c r="P836" s="111">
        <v>0.105</v>
      </c>
      <c r="Q836" s="109">
        <v>0.111</v>
      </c>
      <c r="R836" s="109">
        <v>0.11550000000000001</v>
      </c>
      <c r="S836" s="109">
        <v>0.11600000000000001</v>
      </c>
      <c r="U836" s="111">
        <v>0.11799999999999999</v>
      </c>
      <c r="V836" s="109">
        <v>8.8499999999999995E-2</v>
      </c>
      <c r="W836" s="109">
        <v>0.09</v>
      </c>
      <c r="X836" s="109">
        <v>8.8800000000000004E-2</v>
      </c>
    </row>
    <row r="837" spans="9:24" x14ac:dyDescent="0.3">
      <c r="I837" s="7">
        <v>44619</v>
      </c>
      <c r="J837" s="20">
        <v>7.5800000000000006E-2</v>
      </c>
      <c r="K837" s="20">
        <v>8.1000000000000003E-2</v>
      </c>
      <c r="L837" s="20">
        <v>8.3500000000000005E-2</v>
      </c>
      <c r="M837" s="109">
        <v>9.0800000000000006E-2</v>
      </c>
      <c r="N837" s="109">
        <v>9.35E-2</v>
      </c>
      <c r="O837" s="109">
        <v>9.9500000000000005E-2</v>
      </c>
      <c r="P837" s="111">
        <v>0.105</v>
      </c>
      <c r="Q837" s="109">
        <v>0.111</v>
      </c>
      <c r="R837" s="109">
        <v>0.11550000000000001</v>
      </c>
      <c r="S837" s="109">
        <v>0.11600000000000001</v>
      </c>
      <c r="U837" s="111">
        <v>0.11799999999999999</v>
      </c>
      <c r="V837" s="109">
        <v>8.8499999999999995E-2</v>
      </c>
      <c r="W837" s="109">
        <v>8.6499999999999994E-2</v>
      </c>
      <c r="X837" s="109">
        <v>8.8800000000000004E-2</v>
      </c>
    </row>
    <row r="838" spans="9:24" x14ac:dyDescent="0.3">
      <c r="I838" s="7">
        <v>44618</v>
      </c>
      <c r="J838" s="20">
        <v>7.6499999999999999E-2</v>
      </c>
      <c r="K838" s="20">
        <v>8.2000000000000003E-2</v>
      </c>
      <c r="L838" s="20">
        <v>8.4500000000000006E-2</v>
      </c>
      <c r="M838" s="109">
        <v>9.0800000000000006E-2</v>
      </c>
      <c r="N838" s="109">
        <v>9.2499999999999999E-2</v>
      </c>
      <c r="O838" s="109">
        <v>9.9500000000000005E-2</v>
      </c>
      <c r="P838" s="111">
        <v>0.105</v>
      </c>
      <c r="Q838" s="109">
        <v>0.111</v>
      </c>
      <c r="R838" s="109">
        <v>0.11550000000000001</v>
      </c>
      <c r="S838" s="109">
        <v>0.11600000000000001</v>
      </c>
      <c r="U838" s="111">
        <v>0.11799999999999999</v>
      </c>
      <c r="V838" s="109">
        <v>8.5000000000000006E-2</v>
      </c>
      <c r="W838" s="109">
        <v>8.6499999999999994E-2</v>
      </c>
      <c r="X838" s="109">
        <v>8.8800000000000004E-2</v>
      </c>
    </row>
    <row r="839" spans="9:24" x14ac:dyDescent="0.3">
      <c r="I839" s="7">
        <v>44617</v>
      </c>
      <c r="J839" s="109">
        <v>7.6499999999999999E-2</v>
      </c>
      <c r="K839" s="109">
        <v>8.2000000000000003E-2</v>
      </c>
      <c r="L839" s="111">
        <v>8.4500000000000006E-2</v>
      </c>
      <c r="M839" s="109">
        <v>9.0800000000000006E-2</v>
      </c>
      <c r="N839" s="109">
        <v>9.2499999999999999E-2</v>
      </c>
      <c r="O839" s="109">
        <v>9.9500000000000005E-2</v>
      </c>
      <c r="P839" s="111">
        <v>0.105</v>
      </c>
      <c r="Q839" s="109">
        <v>0.111</v>
      </c>
      <c r="R839" s="109">
        <v>0.11550000000000001</v>
      </c>
      <c r="S839" s="109">
        <v>0.11600000000000001</v>
      </c>
      <c r="U839" s="111">
        <v>0.11799999999999999</v>
      </c>
      <c r="V839" s="109">
        <v>8.5000000000000006E-2</v>
      </c>
      <c r="W839" s="109">
        <v>8.6499999999999994E-2</v>
      </c>
      <c r="X839" s="109">
        <v>8.7800000000000003E-2</v>
      </c>
    </row>
    <row r="840" spans="9:24" x14ac:dyDescent="0.3">
      <c r="I840" s="7">
        <v>44616</v>
      </c>
      <c r="J840" s="109">
        <v>7.6499999999999999E-2</v>
      </c>
      <c r="K840" s="109">
        <v>8.2000000000000003E-2</v>
      </c>
      <c r="L840" s="111">
        <v>8.4500000000000006E-2</v>
      </c>
      <c r="M840" s="109">
        <v>9.0800000000000006E-2</v>
      </c>
      <c r="N840" s="109">
        <v>9.2499999999999999E-2</v>
      </c>
      <c r="O840" s="109">
        <v>9.9500000000000005E-2</v>
      </c>
      <c r="P840" s="111">
        <v>0.105</v>
      </c>
      <c r="Q840" s="109">
        <v>0.111</v>
      </c>
      <c r="R840" s="109">
        <v>0.11550000000000001</v>
      </c>
      <c r="S840" s="109">
        <v>0.11600000000000001</v>
      </c>
      <c r="U840" s="111">
        <v>0.11799999999999999</v>
      </c>
      <c r="V840" s="109">
        <v>8.5000000000000006E-2</v>
      </c>
      <c r="W840" s="109">
        <v>8.5500000000000007E-2</v>
      </c>
      <c r="X840" s="109">
        <v>8.7800000000000003E-2</v>
      </c>
    </row>
    <row r="841" spans="9:24" x14ac:dyDescent="0.3">
      <c r="I841" s="7">
        <v>44615</v>
      </c>
      <c r="J841" s="109">
        <v>7.8E-2</v>
      </c>
      <c r="K841" s="109">
        <v>8.2799999999999999E-2</v>
      </c>
      <c r="L841" s="111">
        <v>8.5500000000000007E-2</v>
      </c>
      <c r="M841" s="109">
        <v>9.0800000000000006E-2</v>
      </c>
      <c r="N841" s="109">
        <v>9.2499999999999999E-2</v>
      </c>
      <c r="O841" s="109">
        <v>9.9500000000000005E-2</v>
      </c>
      <c r="P841" s="111">
        <v>0.105</v>
      </c>
      <c r="Q841" s="109">
        <v>0.113</v>
      </c>
      <c r="R841" s="109">
        <v>0.1158</v>
      </c>
      <c r="S841" s="109">
        <v>0.11650000000000001</v>
      </c>
      <c r="U841" s="111">
        <v>0.11849999999999999</v>
      </c>
      <c r="V841" s="109">
        <v>8.4000000000000005E-2</v>
      </c>
      <c r="W841" s="109">
        <v>8.5500000000000007E-2</v>
      </c>
      <c r="X841" s="109">
        <v>8.7800000000000003E-2</v>
      </c>
    </row>
    <row r="842" spans="9:24" x14ac:dyDescent="0.3">
      <c r="I842" s="7">
        <v>44614</v>
      </c>
      <c r="J842" s="109">
        <v>7.8E-2</v>
      </c>
      <c r="K842" s="109">
        <v>8.3799999999999999E-2</v>
      </c>
      <c r="L842" s="111">
        <v>8.6499999999999994E-2</v>
      </c>
      <c r="M842" s="109">
        <v>9.0800000000000006E-2</v>
      </c>
      <c r="N842" s="109">
        <v>9.2499999999999999E-2</v>
      </c>
      <c r="O842" s="109">
        <v>9.9500000000000005E-2</v>
      </c>
      <c r="P842" s="111">
        <v>0.105</v>
      </c>
      <c r="Q842" s="109">
        <v>0.1145</v>
      </c>
      <c r="R842" s="109">
        <v>0.1168</v>
      </c>
      <c r="S842" s="109">
        <v>0.11749999999999999</v>
      </c>
      <c r="U842" s="111">
        <v>0.1195</v>
      </c>
      <c r="V842" s="109">
        <v>8.4000000000000005E-2</v>
      </c>
      <c r="W842" s="109">
        <v>8.5500000000000007E-2</v>
      </c>
      <c r="X842" s="109">
        <v>8.7800000000000003E-2</v>
      </c>
    </row>
    <row r="843" spans="9:24" x14ac:dyDescent="0.3">
      <c r="I843" s="7">
        <v>44613</v>
      </c>
      <c r="J843" s="109">
        <v>7.8E-2</v>
      </c>
      <c r="K843" s="109">
        <v>8.3799999999999999E-2</v>
      </c>
      <c r="L843" s="111">
        <v>8.6499999999999994E-2</v>
      </c>
      <c r="M843" s="109">
        <v>9.1999999999999998E-2</v>
      </c>
      <c r="N843" s="109">
        <v>9.5799999999999996E-2</v>
      </c>
      <c r="O843" s="109">
        <v>0.1013</v>
      </c>
      <c r="P843" s="111">
        <v>0.1075</v>
      </c>
      <c r="Q843" s="109">
        <v>0.1145</v>
      </c>
      <c r="R843" s="109">
        <v>0.1168</v>
      </c>
      <c r="S843" s="109">
        <v>0.11749999999999999</v>
      </c>
      <c r="U843" s="111">
        <v>0.1195</v>
      </c>
      <c r="V843" s="109">
        <v>8.4000000000000005E-2</v>
      </c>
      <c r="W843" s="109">
        <v>8.5500000000000007E-2</v>
      </c>
      <c r="X843" s="109">
        <v>8.7800000000000003E-2</v>
      </c>
    </row>
    <row r="844" spans="9:24" x14ac:dyDescent="0.3">
      <c r="I844" s="7">
        <v>44612</v>
      </c>
      <c r="J844" s="109">
        <v>7.8E-2</v>
      </c>
      <c r="K844" s="109">
        <v>8.3799999999999999E-2</v>
      </c>
      <c r="L844" s="111">
        <v>8.6499999999999994E-2</v>
      </c>
      <c r="M844" s="109">
        <v>9.2999999999999999E-2</v>
      </c>
      <c r="N844" s="109">
        <v>9.7000000000000003E-2</v>
      </c>
      <c r="O844" s="109">
        <v>0.1013</v>
      </c>
      <c r="P844" s="111">
        <v>0.1113</v>
      </c>
      <c r="Q844" s="109">
        <v>0.1145</v>
      </c>
      <c r="R844" s="109">
        <v>0.1168</v>
      </c>
      <c r="S844" s="109">
        <v>0.11749999999999999</v>
      </c>
      <c r="U844" s="111">
        <v>0.1195</v>
      </c>
      <c r="V844" s="109">
        <v>8.4000000000000005E-2</v>
      </c>
      <c r="W844" s="109">
        <v>8.5500000000000007E-2</v>
      </c>
      <c r="X844" s="109">
        <v>8.7800000000000003E-2</v>
      </c>
    </row>
    <row r="845" spans="9:24" x14ac:dyDescent="0.3">
      <c r="I845" s="7">
        <v>44611</v>
      </c>
      <c r="J845" s="109">
        <v>7.8E-2</v>
      </c>
      <c r="K845" s="109">
        <v>8.3799999999999999E-2</v>
      </c>
      <c r="L845" s="111">
        <v>8.6499999999999994E-2</v>
      </c>
      <c r="M845" s="109">
        <v>9.2999999999999999E-2</v>
      </c>
      <c r="N845" s="109">
        <v>9.7000000000000003E-2</v>
      </c>
      <c r="O845" s="109">
        <v>0.1013</v>
      </c>
      <c r="P845" s="111">
        <v>0.1113</v>
      </c>
      <c r="Q845" s="109">
        <v>0.1145</v>
      </c>
      <c r="R845" s="109">
        <v>0.1168</v>
      </c>
      <c r="S845" s="109">
        <v>0.11749999999999999</v>
      </c>
      <c r="U845" s="111">
        <v>0.1195</v>
      </c>
      <c r="V845" s="109">
        <v>8.4000000000000005E-2</v>
      </c>
      <c r="W845" s="109">
        <v>8.5500000000000007E-2</v>
      </c>
      <c r="X845" s="109">
        <v>8.7800000000000003E-2</v>
      </c>
    </row>
    <row r="846" spans="9:24" x14ac:dyDescent="0.3">
      <c r="I846" s="7">
        <v>44610</v>
      </c>
      <c r="J846" s="109">
        <v>7.8E-2</v>
      </c>
      <c r="K846" s="109">
        <v>8.3799999999999999E-2</v>
      </c>
      <c r="L846" s="111">
        <v>8.6499999999999994E-2</v>
      </c>
      <c r="M846" s="109">
        <v>9.2999999999999999E-2</v>
      </c>
      <c r="N846" s="109">
        <v>9.7000000000000003E-2</v>
      </c>
      <c r="O846" s="109">
        <v>0.1013</v>
      </c>
      <c r="P846" s="111">
        <v>0.1113</v>
      </c>
      <c r="Q846" s="109">
        <v>0.1145</v>
      </c>
      <c r="R846" s="109">
        <v>0.1168</v>
      </c>
      <c r="S846" s="109">
        <v>0.11749999999999999</v>
      </c>
      <c r="U846" s="111">
        <v>0.1195</v>
      </c>
      <c r="V846" s="109">
        <v>8.4000000000000005E-2</v>
      </c>
      <c r="W846" s="109">
        <v>8.5500000000000007E-2</v>
      </c>
      <c r="X846" s="20">
        <v>8.7800000000000003E-2</v>
      </c>
    </row>
    <row r="847" spans="9:24" x14ac:dyDescent="0.3">
      <c r="I847" s="7">
        <v>44609</v>
      </c>
      <c r="J847" s="109">
        <v>7.8E-2</v>
      </c>
      <c r="K847" s="109">
        <v>8.3799999999999999E-2</v>
      </c>
      <c r="L847" s="111">
        <v>8.6499999999999994E-2</v>
      </c>
      <c r="M847" s="109">
        <v>9.2999999999999999E-2</v>
      </c>
      <c r="N847" s="109">
        <v>9.7000000000000003E-2</v>
      </c>
      <c r="O847" s="109">
        <v>0.1013</v>
      </c>
      <c r="P847" s="111">
        <v>0.1113</v>
      </c>
      <c r="Q847" s="109">
        <v>0.1145</v>
      </c>
      <c r="R847" s="109">
        <v>0.1168</v>
      </c>
      <c r="S847" s="109">
        <v>0.11749999999999999</v>
      </c>
      <c r="U847" s="111">
        <v>0.1195</v>
      </c>
      <c r="V847" s="109">
        <v>8.4000000000000005E-2</v>
      </c>
      <c r="W847" s="20">
        <v>8.5500000000000007E-2</v>
      </c>
      <c r="X847" s="109">
        <v>8.7800000000000003E-2</v>
      </c>
    </row>
    <row r="848" spans="9:24" x14ac:dyDescent="0.3">
      <c r="I848" s="7">
        <v>44608</v>
      </c>
      <c r="J848" s="109">
        <v>7.8E-2</v>
      </c>
      <c r="K848" s="109">
        <v>8.3799999999999999E-2</v>
      </c>
      <c r="L848" s="111">
        <v>8.6499999999999994E-2</v>
      </c>
      <c r="M848" s="109">
        <v>9.2999999999999999E-2</v>
      </c>
      <c r="N848" s="109">
        <v>9.7000000000000003E-2</v>
      </c>
      <c r="O848" s="109">
        <v>0.1013</v>
      </c>
      <c r="P848" s="111">
        <v>0.1113</v>
      </c>
      <c r="Q848" s="109">
        <v>0.1145</v>
      </c>
      <c r="R848" s="109">
        <v>0.1168</v>
      </c>
      <c r="S848" s="109">
        <v>0.11749999999999999</v>
      </c>
      <c r="U848" s="111">
        <v>0.1195</v>
      </c>
      <c r="V848" s="20">
        <v>8.4000000000000005E-2</v>
      </c>
      <c r="W848" s="109">
        <v>8.5500000000000007E-2</v>
      </c>
      <c r="X848" s="109">
        <v>8.7800000000000003E-2</v>
      </c>
    </row>
    <row r="849" spans="9:24" x14ac:dyDescent="0.3">
      <c r="I849" s="7">
        <v>44607</v>
      </c>
      <c r="J849" s="109">
        <v>7.8E-2</v>
      </c>
      <c r="K849" s="109">
        <v>8.3799999999999999E-2</v>
      </c>
      <c r="L849" s="111">
        <v>8.6499999999999994E-2</v>
      </c>
      <c r="M849" s="109">
        <v>9.2999999999999999E-2</v>
      </c>
      <c r="N849" s="109">
        <v>9.8799999999999999E-2</v>
      </c>
      <c r="O849" s="109">
        <v>0.1013</v>
      </c>
      <c r="P849" s="111">
        <v>0.1125</v>
      </c>
      <c r="Q849" s="109">
        <v>0.11749999999999999</v>
      </c>
      <c r="R849" s="109">
        <v>0.11849999999999999</v>
      </c>
      <c r="S849" s="109">
        <v>0.1198</v>
      </c>
      <c r="U849" s="111">
        <v>0.12</v>
      </c>
      <c r="V849" s="109">
        <v>8.4000000000000005E-2</v>
      </c>
      <c r="W849" s="109">
        <v>8.5500000000000007E-2</v>
      </c>
      <c r="X849" s="109">
        <v>8.7800000000000003E-2</v>
      </c>
    </row>
    <row r="850" spans="9:24" x14ac:dyDescent="0.3">
      <c r="I850" s="7">
        <v>44606</v>
      </c>
      <c r="J850" s="109">
        <v>7.9500000000000001E-2</v>
      </c>
      <c r="K850" s="109">
        <v>8.5000000000000006E-2</v>
      </c>
      <c r="L850" s="111">
        <v>8.7499999999999994E-2</v>
      </c>
      <c r="M850" s="109">
        <v>9.2999999999999999E-2</v>
      </c>
      <c r="N850" s="109">
        <v>9.8799999999999999E-2</v>
      </c>
      <c r="O850" s="109">
        <v>0.1013</v>
      </c>
      <c r="P850" s="111">
        <v>0.1125</v>
      </c>
      <c r="Q850" s="109">
        <v>0.11749999999999999</v>
      </c>
      <c r="R850" s="109">
        <v>0.11849999999999999</v>
      </c>
      <c r="S850" s="109">
        <v>0.1198</v>
      </c>
      <c r="U850" s="111">
        <v>0.12</v>
      </c>
      <c r="V850" s="109">
        <v>8.4000000000000005E-2</v>
      </c>
      <c r="W850" s="109">
        <v>8.5500000000000007E-2</v>
      </c>
      <c r="X850" s="109">
        <v>8.7800000000000003E-2</v>
      </c>
    </row>
    <row r="851" spans="9:24" x14ac:dyDescent="0.3">
      <c r="I851" s="7">
        <v>44605</v>
      </c>
      <c r="J851" s="109">
        <v>8.3500000000000005E-2</v>
      </c>
      <c r="K851" s="109">
        <v>8.7499999999999994E-2</v>
      </c>
      <c r="L851" s="111">
        <v>0.09</v>
      </c>
      <c r="M851" s="109">
        <v>9.6299999999999997E-2</v>
      </c>
      <c r="N851" s="109">
        <v>0.1</v>
      </c>
      <c r="O851" s="109">
        <v>0.105</v>
      </c>
      <c r="P851" s="111">
        <v>0.1125</v>
      </c>
      <c r="Q851" s="109">
        <v>9.8799999999999999E-2</v>
      </c>
      <c r="R851" s="109">
        <v>0.1003</v>
      </c>
      <c r="S851" s="109">
        <v>0.1013</v>
      </c>
      <c r="U851" s="111">
        <v>0.10349999999999999</v>
      </c>
      <c r="V851" s="109">
        <v>8.4000000000000005E-2</v>
      </c>
      <c r="W851" s="109">
        <v>8.5500000000000007E-2</v>
      </c>
      <c r="X851" s="20">
        <v>8.7800000000000003E-2</v>
      </c>
    </row>
    <row r="852" spans="9:24" x14ac:dyDescent="0.3">
      <c r="I852" s="7">
        <v>44604</v>
      </c>
      <c r="J852" s="109">
        <v>8.3500000000000005E-2</v>
      </c>
      <c r="K852" s="109">
        <v>8.7499999999999994E-2</v>
      </c>
      <c r="L852" s="111">
        <v>0.09</v>
      </c>
      <c r="M852" s="109">
        <v>9.6299999999999997E-2</v>
      </c>
      <c r="N852" s="109">
        <v>0.1</v>
      </c>
      <c r="O852" s="109">
        <v>0.105</v>
      </c>
      <c r="P852" s="111">
        <v>0.1125</v>
      </c>
      <c r="Q852" s="109">
        <v>9.8799999999999999E-2</v>
      </c>
      <c r="R852" s="109">
        <v>0.1003</v>
      </c>
      <c r="S852" s="109">
        <v>0.1013</v>
      </c>
      <c r="U852" s="111">
        <v>0.10349999999999999</v>
      </c>
      <c r="V852" s="109">
        <v>8.4000000000000005E-2</v>
      </c>
      <c r="W852" s="20">
        <v>8.5500000000000007E-2</v>
      </c>
      <c r="X852" s="109">
        <v>8.7800000000000003E-2</v>
      </c>
    </row>
    <row r="853" spans="9:24" x14ac:dyDescent="0.3">
      <c r="I853" s="7">
        <v>44603</v>
      </c>
      <c r="J853" s="109">
        <v>8.3500000000000005E-2</v>
      </c>
      <c r="K853" s="109">
        <v>8.7499999999999994E-2</v>
      </c>
      <c r="L853" s="111">
        <v>0.09</v>
      </c>
      <c r="M853" s="109">
        <v>8.2299999999999998E-2</v>
      </c>
      <c r="N853" s="109">
        <v>9.0999999999999998E-2</v>
      </c>
      <c r="O853" s="109">
        <v>9.3799999999999994E-2</v>
      </c>
      <c r="P853" s="111">
        <v>9.5000000000000001E-2</v>
      </c>
      <c r="Q853" s="109">
        <v>9.8799999999999999E-2</v>
      </c>
      <c r="R853" s="109">
        <v>0.1003</v>
      </c>
      <c r="S853" s="109">
        <v>0.1013</v>
      </c>
      <c r="U853" s="111">
        <v>0.10349999999999999</v>
      </c>
      <c r="V853" s="20">
        <v>8.4000000000000005E-2</v>
      </c>
      <c r="W853" s="109">
        <v>8.5500000000000007E-2</v>
      </c>
      <c r="X853" s="109">
        <v>8.7800000000000003E-2</v>
      </c>
    </row>
    <row r="854" spans="9:24" x14ac:dyDescent="0.3">
      <c r="I854" s="7">
        <v>44602</v>
      </c>
      <c r="J854" s="109">
        <v>8.3500000000000005E-2</v>
      </c>
      <c r="K854" s="109">
        <v>8.7499999999999994E-2</v>
      </c>
      <c r="L854" s="111">
        <v>0.09</v>
      </c>
      <c r="M854" s="109">
        <v>8.2299999999999998E-2</v>
      </c>
      <c r="N854" s="109">
        <v>9.0999999999999998E-2</v>
      </c>
      <c r="O854" s="109">
        <v>9.3799999999999994E-2</v>
      </c>
      <c r="P854" s="111">
        <v>9.5000000000000001E-2</v>
      </c>
      <c r="Q854" s="109">
        <v>9.8799999999999999E-2</v>
      </c>
      <c r="R854" s="109">
        <v>0.1003</v>
      </c>
      <c r="S854" s="109">
        <v>0.1013</v>
      </c>
      <c r="U854" s="111">
        <v>0.10349999999999999</v>
      </c>
      <c r="V854" s="109">
        <v>8.4000000000000005E-2</v>
      </c>
      <c r="W854" s="109">
        <v>8.5500000000000007E-2</v>
      </c>
      <c r="X854" s="109">
        <v>8.7800000000000003E-2</v>
      </c>
    </row>
    <row r="855" spans="9:24" x14ac:dyDescent="0.3">
      <c r="I855" s="7">
        <v>44601</v>
      </c>
      <c r="J855" s="109">
        <v>8.3500000000000005E-2</v>
      </c>
      <c r="K855" s="109">
        <v>8.7499999999999994E-2</v>
      </c>
      <c r="L855" s="111">
        <v>0.09</v>
      </c>
      <c r="M855" s="109">
        <v>8.2299999999999998E-2</v>
      </c>
      <c r="N855" s="109">
        <v>9.0999999999999998E-2</v>
      </c>
      <c r="O855" s="109">
        <v>9.3799999999999994E-2</v>
      </c>
      <c r="P855" s="111">
        <v>9.5000000000000001E-2</v>
      </c>
      <c r="Q855" s="109">
        <v>9.6000000000000002E-2</v>
      </c>
      <c r="R855" s="109">
        <v>9.8500000000000004E-2</v>
      </c>
      <c r="S855" s="109">
        <v>0.10100000000000001</v>
      </c>
      <c r="U855" s="111">
        <v>0.10349999999999999</v>
      </c>
      <c r="V855" s="109">
        <v>8.4000000000000005E-2</v>
      </c>
      <c r="W855" s="109">
        <v>8.5500000000000007E-2</v>
      </c>
      <c r="X855" s="109">
        <v>8.7800000000000003E-2</v>
      </c>
    </row>
    <row r="856" spans="9:24" x14ac:dyDescent="0.3">
      <c r="I856" s="7">
        <v>44600</v>
      </c>
      <c r="J856" s="109">
        <v>8.2500000000000004E-2</v>
      </c>
      <c r="K856" s="109">
        <v>8.4500000000000006E-2</v>
      </c>
      <c r="L856" s="111">
        <v>8.6300000000000002E-2</v>
      </c>
      <c r="M856" s="109">
        <v>8.2299999999999998E-2</v>
      </c>
      <c r="N856" s="109">
        <v>9.0999999999999998E-2</v>
      </c>
      <c r="O856" s="109">
        <v>9.3799999999999994E-2</v>
      </c>
      <c r="P856" s="111">
        <v>9.5000000000000001E-2</v>
      </c>
      <c r="Q856" s="109">
        <v>9.6000000000000002E-2</v>
      </c>
      <c r="R856" s="109">
        <v>9.8500000000000004E-2</v>
      </c>
      <c r="S856" s="109">
        <v>0.10100000000000001</v>
      </c>
      <c r="U856" s="111">
        <v>0.10349999999999999</v>
      </c>
      <c r="V856" s="109">
        <v>8.4000000000000005E-2</v>
      </c>
      <c r="W856" s="109">
        <v>8.5500000000000007E-2</v>
      </c>
      <c r="X856" s="109">
        <v>8.7800000000000003E-2</v>
      </c>
    </row>
    <row r="857" spans="9:24" x14ac:dyDescent="0.3">
      <c r="I857" s="7">
        <v>44599</v>
      </c>
      <c r="J857" s="109">
        <v>8.2500000000000004E-2</v>
      </c>
      <c r="K857" s="109">
        <v>8.4500000000000006E-2</v>
      </c>
      <c r="L857" s="111">
        <v>8.6300000000000002E-2</v>
      </c>
      <c r="M857" s="109">
        <v>7.9000000000000001E-2</v>
      </c>
      <c r="N857" s="109">
        <v>8.8999999999999996E-2</v>
      </c>
      <c r="O857" s="109">
        <v>9.1300000000000006E-2</v>
      </c>
      <c r="P857" s="111">
        <v>9.4E-2</v>
      </c>
      <c r="Q857" s="109">
        <v>9.6000000000000002E-2</v>
      </c>
      <c r="R857" s="109">
        <v>9.8500000000000004E-2</v>
      </c>
      <c r="S857" s="109">
        <v>0.10100000000000001</v>
      </c>
      <c r="U857" s="111">
        <v>0.10349999999999999</v>
      </c>
      <c r="V857" s="109">
        <v>8.4000000000000005E-2</v>
      </c>
      <c r="W857" s="109">
        <v>8.5500000000000007E-2</v>
      </c>
      <c r="X857" s="109">
        <v>8.7800000000000003E-2</v>
      </c>
    </row>
    <row r="858" spans="9:24" x14ac:dyDescent="0.3">
      <c r="I858" s="7">
        <v>44598</v>
      </c>
      <c r="J858" s="109">
        <v>8.3799999999999999E-2</v>
      </c>
      <c r="K858" s="109">
        <v>8.5800000000000001E-2</v>
      </c>
      <c r="L858" s="111">
        <v>8.7499999999999994E-2</v>
      </c>
      <c r="M858" s="109">
        <v>7.9000000000000001E-2</v>
      </c>
      <c r="N858" s="109">
        <v>8.6999999999999994E-2</v>
      </c>
      <c r="O858" s="109">
        <v>9.1300000000000006E-2</v>
      </c>
      <c r="P858" s="111">
        <v>9.4E-2</v>
      </c>
      <c r="Q858" s="109">
        <v>9.6000000000000002E-2</v>
      </c>
      <c r="R858" s="109">
        <v>9.8500000000000004E-2</v>
      </c>
      <c r="S858" s="109">
        <v>0.10100000000000001</v>
      </c>
      <c r="U858" s="111">
        <v>0.10349999999999999</v>
      </c>
      <c r="V858" s="109">
        <v>8.4000000000000005E-2</v>
      </c>
      <c r="W858" s="109">
        <v>8.5500000000000007E-2</v>
      </c>
      <c r="X858" s="109">
        <v>8.7800000000000003E-2</v>
      </c>
    </row>
    <row r="859" spans="9:24" x14ac:dyDescent="0.3">
      <c r="I859" s="7">
        <v>44597</v>
      </c>
      <c r="J859" s="109">
        <v>7.5499999999999998E-2</v>
      </c>
      <c r="K859" s="109">
        <v>7.6300000000000007E-2</v>
      </c>
      <c r="L859" s="111">
        <v>7.8299999999999995E-2</v>
      </c>
      <c r="M859" s="109">
        <v>7.9000000000000001E-2</v>
      </c>
      <c r="N859" s="109">
        <v>8.6999999999999994E-2</v>
      </c>
      <c r="O859" s="109">
        <v>9.1300000000000006E-2</v>
      </c>
      <c r="P859" s="111">
        <v>9.4E-2</v>
      </c>
      <c r="Q859" s="109">
        <v>9.6000000000000002E-2</v>
      </c>
      <c r="R859" s="109">
        <v>9.8500000000000004E-2</v>
      </c>
      <c r="S859" s="109">
        <v>0.10100000000000001</v>
      </c>
      <c r="U859" s="111">
        <v>0.10349999999999999</v>
      </c>
      <c r="V859" s="109">
        <v>8.4000000000000005E-2</v>
      </c>
      <c r="W859" s="109">
        <v>8.5500000000000007E-2</v>
      </c>
      <c r="X859" s="109">
        <v>8.7800000000000003E-2</v>
      </c>
    </row>
    <row r="860" spans="9:24" x14ac:dyDescent="0.3">
      <c r="I860" s="7">
        <v>44596</v>
      </c>
      <c r="J860" s="109">
        <v>7.2999999999999995E-2</v>
      </c>
      <c r="K860" s="109">
        <v>7.3800000000000004E-2</v>
      </c>
      <c r="L860" s="111">
        <v>7.5800000000000006E-2</v>
      </c>
      <c r="M860" s="109">
        <v>7.9000000000000001E-2</v>
      </c>
      <c r="N860" s="109">
        <v>8.5999999999999993E-2</v>
      </c>
      <c r="O860" s="109">
        <v>9.1300000000000006E-2</v>
      </c>
      <c r="P860" s="111">
        <v>9.4E-2</v>
      </c>
      <c r="Q860" s="109">
        <v>9.6000000000000002E-2</v>
      </c>
      <c r="R860" s="109">
        <v>9.8500000000000004E-2</v>
      </c>
      <c r="S860" s="109">
        <v>0.10050000000000001</v>
      </c>
      <c r="U860" s="111">
        <v>0.10199999999999999</v>
      </c>
      <c r="V860" s="109">
        <v>8.4000000000000005E-2</v>
      </c>
      <c r="W860" s="109">
        <v>8.5500000000000007E-2</v>
      </c>
      <c r="X860" s="20">
        <v>8.7800000000000003E-2</v>
      </c>
    </row>
    <row r="861" spans="9:24" x14ac:dyDescent="0.3">
      <c r="I861" s="7">
        <v>44595</v>
      </c>
      <c r="J861" s="109">
        <v>7.2999999999999995E-2</v>
      </c>
      <c r="K861" s="109">
        <v>7.3800000000000004E-2</v>
      </c>
      <c r="L861" s="111">
        <v>7.5800000000000006E-2</v>
      </c>
      <c r="M861" s="109">
        <v>7.9000000000000001E-2</v>
      </c>
      <c r="N861" s="109">
        <v>8.5999999999999993E-2</v>
      </c>
      <c r="O861" s="109">
        <v>9.1300000000000006E-2</v>
      </c>
      <c r="P861" s="111">
        <v>9.4E-2</v>
      </c>
      <c r="Q861" s="109">
        <v>9.5000000000000001E-2</v>
      </c>
      <c r="R861" s="109">
        <v>9.7000000000000003E-2</v>
      </c>
      <c r="S861" s="109">
        <v>9.9000000000000005E-2</v>
      </c>
      <c r="U861" s="111">
        <v>0.10100000000000001</v>
      </c>
      <c r="V861" s="109">
        <v>8.4000000000000005E-2</v>
      </c>
      <c r="W861" s="20">
        <v>8.5500000000000007E-2</v>
      </c>
      <c r="X861" s="109">
        <v>8.7800000000000003E-2</v>
      </c>
    </row>
    <row r="862" spans="9:24" x14ac:dyDescent="0.3">
      <c r="I862" s="7">
        <v>44594</v>
      </c>
      <c r="J862" s="109">
        <v>7.2999999999999995E-2</v>
      </c>
      <c r="K862" s="109">
        <v>7.3800000000000004E-2</v>
      </c>
      <c r="L862" s="111">
        <v>7.5800000000000006E-2</v>
      </c>
      <c r="M862" s="109">
        <v>7.8299999999999995E-2</v>
      </c>
      <c r="N862" s="109">
        <v>8.4500000000000006E-2</v>
      </c>
      <c r="O862" s="109">
        <v>9.0499999999999997E-2</v>
      </c>
      <c r="P862" s="111">
        <v>9.4E-2</v>
      </c>
      <c r="Q862" s="109">
        <v>9.5000000000000001E-2</v>
      </c>
      <c r="R862" s="109">
        <v>9.7000000000000003E-2</v>
      </c>
      <c r="S862" s="109">
        <v>9.9000000000000005E-2</v>
      </c>
      <c r="U862" s="111">
        <v>0.10100000000000001</v>
      </c>
      <c r="V862" s="20">
        <v>8.4000000000000005E-2</v>
      </c>
      <c r="W862" s="109">
        <v>8.5500000000000007E-2</v>
      </c>
      <c r="X862" s="109">
        <v>8.7800000000000003E-2</v>
      </c>
    </row>
    <row r="863" spans="9:24" x14ac:dyDescent="0.3">
      <c r="I863" s="7">
        <v>44593</v>
      </c>
      <c r="J863" s="109">
        <v>7.2999999999999995E-2</v>
      </c>
      <c r="K863" s="109">
        <v>7.3800000000000004E-2</v>
      </c>
      <c r="L863" s="111">
        <v>7.5800000000000006E-2</v>
      </c>
      <c r="M863" s="109">
        <v>7.6300000000000007E-2</v>
      </c>
      <c r="N863" s="109">
        <v>8.3000000000000004E-2</v>
      </c>
      <c r="O863" s="109">
        <v>8.8999999999999996E-2</v>
      </c>
      <c r="P863" s="111">
        <v>9.2999999999999999E-2</v>
      </c>
      <c r="Q863" s="109">
        <v>9.7000000000000003E-2</v>
      </c>
      <c r="R863" s="109">
        <v>9.9000000000000005E-2</v>
      </c>
      <c r="S863" s="109">
        <v>0.1</v>
      </c>
      <c r="U863" s="111">
        <v>0.10199999999999999</v>
      </c>
      <c r="V863" s="109">
        <v>8.4000000000000005E-2</v>
      </c>
      <c r="W863" s="109">
        <v>8.5500000000000007E-2</v>
      </c>
      <c r="X863" s="109">
        <v>8.7800000000000003E-2</v>
      </c>
    </row>
    <row r="864" spans="9:24" x14ac:dyDescent="0.3">
      <c r="I864" s="7">
        <v>44592</v>
      </c>
      <c r="J864" s="109">
        <v>6.9500000000000006E-2</v>
      </c>
      <c r="K864" s="109">
        <v>7.0999999999999994E-2</v>
      </c>
      <c r="L864" s="111">
        <v>7.2800000000000004E-2</v>
      </c>
      <c r="M864" s="109">
        <v>7.6300000000000007E-2</v>
      </c>
      <c r="N864" s="109">
        <v>8.3000000000000004E-2</v>
      </c>
      <c r="O864" s="109">
        <v>8.8999999999999996E-2</v>
      </c>
      <c r="P864" s="111">
        <v>9.2999999999999999E-2</v>
      </c>
      <c r="Q864" s="109">
        <v>9.5000000000000001E-2</v>
      </c>
      <c r="R864" s="109">
        <v>9.6000000000000002E-2</v>
      </c>
      <c r="S864" s="109">
        <v>9.8000000000000004E-2</v>
      </c>
      <c r="U864" s="111">
        <v>0.1</v>
      </c>
      <c r="V864" s="109">
        <v>8.4000000000000005E-2</v>
      </c>
      <c r="W864" s="109">
        <v>8.5500000000000007E-2</v>
      </c>
      <c r="X864" s="109">
        <v>8.7800000000000003E-2</v>
      </c>
    </row>
    <row r="865" spans="9:24" x14ac:dyDescent="0.3">
      <c r="I865" s="7">
        <v>44591</v>
      </c>
      <c r="J865" s="109">
        <v>6.9500000000000006E-2</v>
      </c>
      <c r="K865" s="109">
        <v>7.0499999999999993E-2</v>
      </c>
      <c r="L865" s="111">
        <v>7.1800000000000003E-2</v>
      </c>
      <c r="M865" s="109">
        <v>7.8E-2</v>
      </c>
      <c r="N865" s="109">
        <v>8.5000000000000006E-2</v>
      </c>
      <c r="O865" s="109">
        <v>9.3799999999999994E-2</v>
      </c>
      <c r="P865" s="111">
        <v>9.6299999999999997E-2</v>
      </c>
      <c r="Q865" s="109">
        <v>9.4E-2</v>
      </c>
      <c r="R865" s="109">
        <v>9.5000000000000001E-2</v>
      </c>
      <c r="S865" s="109">
        <v>9.7000000000000003E-2</v>
      </c>
      <c r="U865" s="111">
        <v>9.9000000000000005E-2</v>
      </c>
      <c r="V865" s="109">
        <v>8.4000000000000005E-2</v>
      </c>
      <c r="W865" s="109">
        <v>8.5500000000000007E-2</v>
      </c>
      <c r="X865" s="109">
        <v>8.7800000000000003E-2</v>
      </c>
    </row>
    <row r="866" spans="9:24" x14ac:dyDescent="0.3">
      <c r="I866" s="7">
        <v>44590</v>
      </c>
      <c r="J866" s="109">
        <v>6.9500000000000006E-2</v>
      </c>
      <c r="K866" s="109">
        <v>7.0499999999999993E-2</v>
      </c>
      <c r="L866" s="111">
        <v>7.1800000000000003E-2</v>
      </c>
      <c r="M866" s="109">
        <v>7.6300000000000007E-2</v>
      </c>
      <c r="N866" s="109">
        <v>8.2000000000000003E-2</v>
      </c>
      <c r="O866" s="109">
        <v>8.7999999999999995E-2</v>
      </c>
      <c r="P866" s="111">
        <v>9.2999999999999999E-2</v>
      </c>
      <c r="Q866" s="109">
        <v>9.4E-2</v>
      </c>
      <c r="R866" s="109">
        <v>9.5000000000000001E-2</v>
      </c>
      <c r="S866" s="109">
        <v>9.7000000000000003E-2</v>
      </c>
      <c r="U866" s="111">
        <v>9.9000000000000005E-2</v>
      </c>
      <c r="V866" s="109">
        <v>8.4000000000000005E-2</v>
      </c>
      <c r="W866" s="109">
        <v>8.5500000000000007E-2</v>
      </c>
      <c r="X866" s="109">
        <v>8.7800000000000003E-2</v>
      </c>
    </row>
    <row r="867" spans="9:24" x14ac:dyDescent="0.3">
      <c r="I867" s="7">
        <v>44589</v>
      </c>
      <c r="J867" s="109">
        <v>6.9500000000000006E-2</v>
      </c>
      <c r="K867" s="109">
        <v>7.0499999999999993E-2</v>
      </c>
      <c r="L867" s="111">
        <v>7.1800000000000003E-2</v>
      </c>
      <c r="M867" s="109">
        <v>7.2999999999999995E-2</v>
      </c>
      <c r="N867" s="109">
        <v>8.1500000000000003E-2</v>
      </c>
      <c r="O867" s="109">
        <v>8.6999999999999994E-2</v>
      </c>
      <c r="P867" s="111">
        <v>9.2999999999999999E-2</v>
      </c>
      <c r="Q867" s="109">
        <v>9.2999999999999999E-2</v>
      </c>
      <c r="R867" s="109">
        <v>9.5000000000000001E-2</v>
      </c>
      <c r="S867" s="109">
        <v>9.7000000000000003E-2</v>
      </c>
      <c r="U867" s="111">
        <v>9.9000000000000005E-2</v>
      </c>
      <c r="V867" s="109">
        <v>8.4000000000000005E-2</v>
      </c>
      <c r="W867" s="109">
        <v>8.5500000000000007E-2</v>
      </c>
      <c r="X867" s="109">
        <v>8.7800000000000003E-2</v>
      </c>
    </row>
    <row r="868" spans="9:24" x14ac:dyDescent="0.3">
      <c r="I868" s="7">
        <v>44588</v>
      </c>
      <c r="J868" s="109">
        <v>6.9500000000000006E-2</v>
      </c>
      <c r="K868" s="109">
        <v>7.0499999999999993E-2</v>
      </c>
      <c r="L868" s="111">
        <v>7.1800000000000003E-2</v>
      </c>
      <c r="M868" s="109">
        <v>7.2999999999999995E-2</v>
      </c>
      <c r="N868" s="109">
        <v>8.1500000000000003E-2</v>
      </c>
      <c r="O868" s="109">
        <v>8.6999999999999994E-2</v>
      </c>
      <c r="P868" s="111">
        <v>9.2999999999999999E-2</v>
      </c>
      <c r="Q868" s="109">
        <v>9.2999999999999999E-2</v>
      </c>
      <c r="R868" s="109">
        <v>9.5000000000000001E-2</v>
      </c>
      <c r="S868" s="109">
        <v>9.7000000000000003E-2</v>
      </c>
      <c r="U868" s="111">
        <v>9.9000000000000005E-2</v>
      </c>
      <c r="V868" s="109">
        <v>8.4000000000000005E-2</v>
      </c>
      <c r="W868" s="109">
        <v>8.5500000000000007E-2</v>
      </c>
      <c r="X868" s="109">
        <v>8.7800000000000003E-2</v>
      </c>
    </row>
    <row r="869" spans="9:24" x14ac:dyDescent="0.3">
      <c r="I869" s="7">
        <v>44587</v>
      </c>
      <c r="J869" s="109">
        <v>6.3500000000000001E-2</v>
      </c>
      <c r="K869" s="109">
        <v>6.4000000000000001E-2</v>
      </c>
      <c r="L869" s="111">
        <v>6.7500000000000004E-2</v>
      </c>
      <c r="M869" s="109">
        <v>7.1499999999999994E-2</v>
      </c>
      <c r="N869" s="109">
        <v>0.08</v>
      </c>
      <c r="O869" s="109">
        <v>8.5999999999999993E-2</v>
      </c>
      <c r="P869" s="111">
        <v>0.09</v>
      </c>
      <c r="Q869" s="109">
        <v>9.2999999999999999E-2</v>
      </c>
      <c r="R869" s="109">
        <v>9.5000000000000001E-2</v>
      </c>
      <c r="S869" s="109">
        <v>9.7000000000000003E-2</v>
      </c>
      <c r="U869" s="111">
        <v>9.9000000000000005E-2</v>
      </c>
      <c r="V869" s="109">
        <v>8.4000000000000005E-2</v>
      </c>
      <c r="W869" s="109">
        <v>8.5500000000000007E-2</v>
      </c>
      <c r="X869" s="109">
        <v>8.7800000000000003E-2</v>
      </c>
    </row>
    <row r="870" spans="9:24" x14ac:dyDescent="0.3">
      <c r="I870" s="7">
        <v>44586</v>
      </c>
      <c r="J870" s="109">
        <v>6.3500000000000001E-2</v>
      </c>
      <c r="K870" s="109">
        <v>6.4000000000000001E-2</v>
      </c>
      <c r="L870" s="111">
        <v>6.7500000000000004E-2</v>
      </c>
      <c r="M870" s="109">
        <v>7.1499999999999994E-2</v>
      </c>
      <c r="N870" s="109">
        <v>0.08</v>
      </c>
      <c r="O870" s="109">
        <v>8.5999999999999993E-2</v>
      </c>
      <c r="P870" s="111">
        <v>0.09</v>
      </c>
      <c r="Q870" s="109">
        <v>9.2999999999999999E-2</v>
      </c>
      <c r="R870" s="109">
        <v>9.5000000000000001E-2</v>
      </c>
      <c r="S870" s="109">
        <v>9.7000000000000003E-2</v>
      </c>
      <c r="U870" s="111">
        <v>9.9000000000000005E-2</v>
      </c>
      <c r="V870" s="109">
        <v>8.4000000000000005E-2</v>
      </c>
      <c r="W870" s="109">
        <v>8.5500000000000007E-2</v>
      </c>
      <c r="X870" s="109">
        <v>8.7800000000000003E-2</v>
      </c>
    </row>
    <row r="871" spans="9:24" x14ac:dyDescent="0.3">
      <c r="I871" s="7">
        <v>44585</v>
      </c>
      <c r="J871" s="109">
        <v>6.3500000000000001E-2</v>
      </c>
      <c r="K871" s="109">
        <v>6.4000000000000001E-2</v>
      </c>
      <c r="L871" s="111">
        <v>6.7500000000000004E-2</v>
      </c>
      <c r="M871" s="109">
        <v>7.1499999999999994E-2</v>
      </c>
      <c r="N871" s="109">
        <v>0.08</v>
      </c>
      <c r="O871" s="109">
        <v>8.5999999999999993E-2</v>
      </c>
      <c r="P871" s="111">
        <v>0.09</v>
      </c>
      <c r="Q871" s="109">
        <v>9.2999999999999999E-2</v>
      </c>
      <c r="R871" s="109">
        <v>9.5000000000000001E-2</v>
      </c>
      <c r="S871" s="109">
        <v>9.7000000000000003E-2</v>
      </c>
      <c r="U871" s="111">
        <v>9.9000000000000005E-2</v>
      </c>
      <c r="V871" s="109">
        <v>8.4000000000000005E-2</v>
      </c>
      <c r="W871" s="109">
        <v>8.5500000000000007E-2</v>
      </c>
      <c r="X871" s="109">
        <v>8.7800000000000003E-2</v>
      </c>
    </row>
    <row r="872" spans="9:24" x14ac:dyDescent="0.3">
      <c r="I872" s="7">
        <v>44584</v>
      </c>
      <c r="J872" s="109">
        <v>6.3500000000000001E-2</v>
      </c>
      <c r="K872" s="109">
        <v>6.4000000000000001E-2</v>
      </c>
      <c r="L872" s="111">
        <v>6.7500000000000004E-2</v>
      </c>
      <c r="M872" s="109">
        <v>7.1499999999999994E-2</v>
      </c>
      <c r="N872" s="109">
        <v>8.1000000000000003E-2</v>
      </c>
      <c r="O872" s="109">
        <v>8.5999999999999993E-2</v>
      </c>
      <c r="P872" s="111">
        <v>0.09</v>
      </c>
      <c r="Q872" s="109">
        <v>9.2999999999999999E-2</v>
      </c>
      <c r="R872" s="109">
        <v>9.5000000000000001E-2</v>
      </c>
      <c r="S872" s="109">
        <v>9.7000000000000003E-2</v>
      </c>
      <c r="U872" s="111">
        <v>9.9000000000000005E-2</v>
      </c>
      <c r="V872" s="109">
        <v>8.4000000000000005E-2</v>
      </c>
      <c r="W872" s="109">
        <v>8.5500000000000007E-2</v>
      </c>
      <c r="X872" s="109">
        <v>8.7800000000000003E-2</v>
      </c>
    </row>
    <row r="873" spans="9:24" x14ac:dyDescent="0.3">
      <c r="I873" s="7">
        <v>44583</v>
      </c>
      <c r="J873" s="109">
        <v>6.3500000000000001E-2</v>
      </c>
      <c r="K873" s="109">
        <v>6.4000000000000001E-2</v>
      </c>
      <c r="L873" s="111">
        <v>6.6299999999999998E-2</v>
      </c>
      <c r="M873" s="109">
        <v>7.1499999999999994E-2</v>
      </c>
      <c r="N873" s="109">
        <v>8.1000000000000003E-2</v>
      </c>
      <c r="O873" s="109">
        <v>8.5999999999999993E-2</v>
      </c>
      <c r="P873" s="111">
        <v>0.09</v>
      </c>
      <c r="Q873" s="109">
        <v>9.2999999999999999E-2</v>
      </c>
      <c r="R873" s="109">
        <v>9.5000000000000001E-2</v>
      </c>
      <c r="S873" s="109">
        <v>9.7000000000000003E-2</v>
      </c>
      <c r="U873" s="111">
        <v>9.9000000000000005E-2</v>
      </c>
      <c r="V873" s="109">
        <v>8.4000000000000005E-2</v>
      </c>
      <c r="W873" s="109">
        <v>8.5500000000000007E-2</v>
      </c>
      <c r="X873" s="109">
        <v>8.7800000000000003E-2</v>
      </c>
    </row>
    <row r="874" spans="9:24" x14ac:dyDescent="0.3">
      <c r="I874" s="7">
        <v>44582</v>
      </c>
      <c r="J874" s="109">
        <v>6.13E-2</v>
      </c>
      <c r="K874" s="109">
        <v>6.2300000000000001E-2</v>
      </c>
      <c r="L874" s="111">
        <v>6.4000000000000001E-2</v>
      </c>
      <c r="M874" s="109">
        <v>7.1499999999999994E-2</v>
      </c>
      <c r="N874" s="109">
        <v>8.1000000000000003E-2</v>
      </c>
      <c r="O874" s="109">
        <v>8.5999999999999993E-2</v>
      </c>
      <c r="P874" s="111">
        <v>0.09</v>
      </c>
      <c r="Q874" s="109">
        <v>8.8499999999999995E-2</v>
      </c>
      <c r="R874" s="109">
        <v>9.0499999999999997E-2</v>
      </c>
      <c r="S874" s="109">
        <v>9.1499999999999998E-2</v>
      </c>
      <c r="U874" s="111">
        <v>9.3799999999999994E-2</v>
      </c>
      <c r="V874" s="109">
        <v>8.4000000000000005E-2</v>
      </c>
      <c r="W874" s="109">
        <v>8.5500000000000007E-2</v>
      </c>
      <c r="X874" s="109">
        <v>8.7800000000000003E-2</v>
      </c>
    </row>
    <row r="875" spans="9:24" x14ac:dyDescent="0.3">
      <c r="I875" s="7">
        <v>44581</v>
      </c>
      <c r="J875" s="109">
        <v>6.13E-2</v>
      </c>
      <c r="K875" s="109">
        <v>6.2300000000000001E-2</v>
      </c>
      <c r="L875" s="111">
        <v>6.4000000000000001E-2</v>
      </c>
      <c r="M875" s="109">
        <v>6.9500000000000006E-2</v>
      </c>
      <c r="N875" s="109">
        <v>8.1000000000000003E-2</v>
      </c>
      <c r="O875" s="109">
        <v>8.5999999999999993E-2</v>
      </c>
      <c r="P875" s="111">
        <v>0.09</v>
      </c>
      <c r="Q875" s="109">
        <v>8.8499999999999995E-2</v>
      </c>
      <c r="R875" s="109">
        <v>9.0499999999999997E-2</v>
      </c>
      <c r="S875" s="109">
        <v>9.1499999999999998E-2</v>
      </c>
      <c r="U875" s="111">
        <v>9.3799999999999994E-2</v>
      </c>
      <c r="V875" s="109">
        <v>8.4000000000000005E-2</v>
      </c>
      <c r="W875" s="109">
        <v>8.5500000000000007E-2</v>
      </c>
      <c r="X875" s="109">
        <v>8.7800000000000003E-2</v>
      </c>
    </row>
    <row r="876" spans="9:24" x14ac:dyDescent="0.3">
      <c r="I876" s="7">
        <v>44580</v>
      </c>
      <c r="J876" s="109">
        <v>0.06</v>
      </c>
      <c r="K876" s="109">
        <v>6.0999999999999999E-2</v>
      </c>
      <c r="L876" s="111">
        <v>6.2E-2</v>
      </c>
      <c r="M876" s="109">
        <v>6.9000000000000006E-2</v>
      </c>
      <c r="N876" s="109">
        <v>8.1000000000000003E-2</v>
      </c>
      <c r="O876" s="109">
        <v>8.5000000000000006E-2</v>
      </c>
      <c r="P876" s="111">
        <v>8.6499999999999994E-2</v>
      </c>
      <c r="Q876" s="109">
        <v>8.8499999999999995E-2</v>
      </c>
      <c r="R876" s="109">
        <v>9.0499999999999997E-2</v>
      </c>
      <c r="S876" s="109">
        <v>9.1499999999999998E-2</v>
      </c>
      <c r="U876" s="111">
        <v>9.3799999999999994E-2</v>
      </c>
      <c r="V876" s="109">
        <v>8.4000000000000005E-2</v>
      </c>
      <c r="W876" s="109">
        <v>8.5500000000000007E-2</v>
      </c>
      <c r="X876" s="109">
        <v>8.7800000000000003E-2</v>
      </c>
    </row>
    <row r="877" spans="9:24" x14ac:dyDescent="0.3">
      <c r="I877" s="7">
        <v>44579</v>
      </c>
      <c r="J877" s="109">
        <v>0.06</v>
      </c>
      <c r="K877" s="109">
        <v>6.0999999999999999E-2</v>
      </c>
      <c r="L877" s="111">
        <v>6.2E-2</v>
      </c>
      <c r="M877" s="109">
        <v>6.9000000000000006E-2</v>
      </c>
      <c r="N877" s="109">
        <v>8.1000000000000003E-2</v>
      </c>
      <c r="O877" s="109">
        <v>8.5000000000000006E-2</v>
      </c>
      <c r="P877" s="111">
        <v>8.6499999999999994E-2</v>
      </c>
      <c r="Q877" s="109">
        <v>8.8499999999999995E-2</v>
      </c>
      <c r="R877" s="109">
        <v>9.0499999999999997E-2</v>
      </c>
      <c r="S877" s="109">
        <v>9.1499999999999998E-2</v>
      </c>
      <c r="U877" s="111">
        <v>9.3799999999999994E-2</v>
      </c>
      <c r="V877" s="109">
        <v>8.4000000000000005E-2</v>
      </c>
      <c r="W877" s="109">
        <v>8.5500000000000007E-2</v>
      </c>
      <c r="X877" s="109">
        <v>8.7800000000000003E-2</v>
      </c>
    </row>
    <row r="878" spans="9:24" x14ac:dyDescent="0.3">
      <c r="I878" s="7">
        <v>44578</v>
      </c>
      <c r="J878" s="109">
        <v>0.06</v>
      </c>
      <c r="K878" s="109">
        <v>6.0999999999999999E-2</v>
      </c>
      <c r="L878" s="111">
        <v>6.2E-2</v>
      </c>
      <c r="M878" s="109">
        <v>6.9000000000000006E-2</v>
      </c>
      <c r="N878" s="109">
        <v>8.1000000000000003E-2</v>
      </c>
      <c r="O878" s="109">
        <v>8.5000000000000006E-2</v>
      </c>
      <c r="P878" s="111">
        <v>8.6499999999999994E-2</v>
      </c>
      <c r="Q878" s="109">
        <v>8.8499999999999995E-2</v>
      </c>
      <c r="R878" s="109">
        <v>9.0499999999999997E-2</v>
      </c>
      <c r="S878" s="109">
        <v>9.1499999999999998E-2</v>
      </c>
      <c r="U878" s="111">
        <v>9.3799999999999994E-2</v>
      </c>
      <c r="V878" s="109">
        <v>8.4000000000000005E-2</v>
      </c>
      <c r="W878" s="109">
        <v>8.5500000000000007E-2</v>
      </c>
      <c r="X878" s="109">
        <v>8.7800000000000003E-2</v>
      </c>
    </row>
    <row r="879" spans="9:24" x14ac:dyDescent="0.3">
      <c r="I879" s="7">
        <v>44577</v>
      </c>
      <c r="J879" s="109">
        <v>0.06</v>
      </c>
      <c r="K879" s="109">
        <v>6.0999999999999999E-2</v>
      </c>
      <c r="L879" s="111">
        <v>6.2E-2</v>
      </c>
      <c r="M879" s="109">
        <v>6.9000000000000006E-2</v>
      </c>
      <c r="N879" s="109">
        <v>8.1000000000000003E-2</v>
      </c>
      <c r="O879" s="109">
        <v>8.5000000000000006E-2</v>
      </c>
      <c r="P879" s="111">
        <v>8.6499999999999994E-2</v>
      </c>
      <c r="Q879" s="109">
        <v>8.8499999999999995E-2</v>
      </c>
      <c r="R879" s="109">
        <v>9.0499999999999997E-2</v>
      </c>
      <c r="S879" s="109">
        <v>9.1499999999999998E-2</v>
      </c>
      <c r="U879" s="111">
        <v>9.3799999999999994E-2</v>
      </c>
      <c r="V879" s="109">
        <v>8.4000000000000005E-2</v>
      </c>
      <c r="W879" s="109">
        <v>8.5500000000000007E-2</v>
      </c>
      <c r="X879" s="109">
        <v>8.7800000000000003E-2</v>
      </c>
    </row>
    <row r="880" spans="9:24" x14ac:dyDescent="0.3">
      <c r="I880" s="7">
        <v>44576</v>
      </c>
      <c r="J880" s="109">
        <v>0.06</v>
      </c>
      <c r="K880" s="109">
        <v>6.0999999999999999E-2</v>
      </c>
      <c r="L880" s="111">
        <v>6.2E-2</v>
      </c>
      <c r="M880" s="109">
        <v>6.9000000000000006E-2</v>
      </c>
      <c r="N880" s="109">
        <v>8.1000000000000003E-2</v>
      </c>
      <c r="O880" s="109">
        <v>8.5000000000000006E-2</v>
      </c>
      <c r="P880" s="111">
        <v>8.6499999999999994E-2</v>
      </c>
      <c r="Q880" s="109">
        <v>8.48E-2</v>
      </c>
      <c r="R880" s="109">
        <v>8.6300000000000002E-2</v>
      </c>
      <c r="S880" s="109">
        <v>8.9800000000000005E-2</v>
      </c>
      <c r="U880" s="111">
        <v>9.0800000000000006E-2</v>
      </c>
      <c r="V880" s="109">
        <v>8.4000000000000005E-2</v>
      </c>
      <c r="W880" s="109">
        <v>8.5500000000000007E-2</v>
      </c>
      <c r="X880" s="109">
        <v>8.7800000000000003E-2</v>
      </c>
    </row>
    <row r="881" spans="9:24" x14ac:dyDescent="0.3">
      <c r="I881" s="7">
        <v>44575</v>
      </c>
      <c r="J881" s="109">
        <v>0.06</v>
      </c>
      <c r="K881" s="109">
        <v>6.0999999999999999E-2</v>
      </c>
      <c r="L881" s="111">
        <v>6.2E-2</v>
      </c>
      <c r="M881" s="109">
        <v>6.9000000000000006E-2</v>
      </c>
      <c r="N881" s="109">
        <v>8.1000000000000003E-2</v>
      </c>
      <c r="O881" s="109">
        <v>8.5000000000000006E-2</v>
      </c>
      <c r="P881" s="111">
        <v>8.6499999999999994E-2</v>
      </c>
      <c r="Q881" s="109">
        <v>8.48E-2</v>
      </c>
      <c r="R881" s="109">
        <v>8.6300000000000002E-2</v>
      </c>
      <c r="S881" s="109">
        <v>8.9800000000000005E-2</v>
      </c>
      <c r="U881" s="111">
        <v>9.0800000000000006E-2</v>
      </c>
      <c r="V881" s="109">
        <v>8.4000000000000005E-2</v>
      </c>
      <c r="W881" s="109">
        <v>8.5500000000000007E-2</v>
      </c>
      <c r="X881" s="109">
        <v>8.7800000000000003E-2</v>
      </c>
    </row>
    <row r="882" spans="9:24" x14ac:dyDescent="0.3">
      <c r="I882" s="7">
        <v>44574</v>
      </c>
      <c r="J882" s="109">
        <v>0.06</v>
      </c>
      <c r="K882" s="109">
        <v>6.0999999999999999E-2</v>
      </c>
      <c r="L882" s="111">
        <v>6.2E-2</v>
      </c>
      <c r="M882" s="109">
        <v>6.9000000000000006E-2</v>
      </c>
      <c r="N882" s="109">
        <v>7.8E-2</v>
      </c>
      <c r="O882" s="109">
        <v>8.1000000000000003E-2</v>
      </c>
      <c r="P882" s="111">
        <v>8.3000000000000004E-2</v>
      </c>
      <c r="Q882" s="109">
        <v>8.48E-2</v>
      </c>
      <c r="R882" s="109">
        <v>8.6300000000000002E-2</v>
      </c>
      <c r="S882" s="109">
        <v>8.9800000000000005E-2</v>
      </c>
      <c r="U882" s="111">
        <v>9.0800000000000006E-2</v>
      </c>
      <c r="V882" s="109">
        <v>8.4000000000000005E-2</v>
      </c>
      <c r="W882" s="109">
        <v>8.5500000000000007E-2</v>
      </c>
      <c r="X882" s="109">
        <v>8.7800000000000003E-2</v>
      </c>
    </row>
    <row r="883" spans="9:24" x14ac:dyDescent="0.3">
      <c r="I883" s="7">
        <v>44573</v>
      </c>
      <c r="J883" s="109">
        <v>5.7799999999999997E-2</v>
      </c>
      <c r="K883" s="109">
        <v>5.8999999999999997E-2</v>
      </c>
      <c r="L883" s="111">
        <v>0.06</v>
      </c>
      <c r="M883" s="109">
        <v>6.9000000000000006E-2</v>
      </c>
      <c r="N883" s="109">
        <v>7.8E-2</v>
      </c>
      <c r="O883" s="109">
        <v>8.1000000000000003E-2</v>
      </c>
      <c r="P883" s="111">
        <v>8.3000000000000004E-2</v>
      </c>
      <c r="Q883" s="109">
        <v>8.48E-2</v>
      </c>
      <c r="R883" s="109">
        <v>8.6300000000000002E-2</v>
      </c>
      <c r="S883" s="109">
        <v>8.9800000000000005E-2</v>
      </c>
      <c r="U883" s="111">
        <v>9.0800000000000006E-2</v>
      </c>
      <c r="V883" s="109">
        <v>8.4000000000000005E-2</v>
      </c>
      <c r="W883" s="109">
        <v>8.5500000000000007E-2</v>
      </c>
      <c r="X883" s="109">
        <v>8.7800000000000003E-2</v>
      </c>
    </row>
    <row r="884" spans="9:24" x14ac:dyDescent="0.3">
      <c r="I884" s="7">
        <v>44572</v>
      </c>
      <c r="J884" s="109">
        <v>5.7799999999999997E-2</v>
      </c>
      <c r="K884" s="109">
        <v>5.8999999999999997E-2</v>
      </c>
      <c r="L884" s="111">
        <v>0.06</v>
      </c>
      <c r="M884" s="109">
        <v>6.9000000000000006E-2</v>
      </c>
      <c r="N884" s="109">
        <v>7.8E-2</v>
      </c>
      <c r="O884" s="109">
        <v>8.1000000000000003E-2</v>
      </c>
      <c r="P884" s="111">
        <v>8.3000000000000004E-2</v>
      </c>
      <c r="Q884" s="109">
        <v>8.48E-2</v>
      </c>
      <c r="R884" s="109">
        <v>8.6300000000000002E-2</v>
      </c>
      <c r="S884" s="109">
        <v>8.9800000000000005E-2</v>
      </c>
      <c r="U884" s="111">
        <v>9.0800000000000006E-2</v>
      </c>
      <c r="V884" s="109">
        <v>8.4000000000000005E-2</v>
      </c>
      <c r="W884" s="109">
        <v>8.5500000000000007E-2</v>
      </c>
      <c r="X884" s="109">
        <v>8.7800000000000003E-2</v>
      </c>
    </row>
    <row r="885" spans="9:24" x14ac:dyDescent="0.3">
      <c r="I885" s="7">
        <v>44571</v>
      </c>
      <c r="J885" s="109">
        <v>5.7799999999999997E-2</v>
      </c>
      <c r="K885" s="109">
        <v>5.8999999999999997E-2</v>
      </c>
      <c r="L885" s="111">
        <v>0.06</v>
      </c>
      <c r="M885" s="109">
        <v>6.9000000000000006E-2</v>
      </c>
      <c r="N885" s="109">
        <v>7.8E-2</v>
      </c>
      <c r="O885" s="109">
        <v>8.1000000000000003E-2</v>
      </c>
      <c r="P885" s="111">
        <v>8.3000000000000004E-2</v>
      </c>
      <c r="Q885" s="109">
        <v>8.3799999999999999E-2</v>
      </c>
      <c r="R885" s="109">
        <v>8.5300000000000001E-2</v>
      </c>
      <c r="S885" s="109">
        <v>8.8800000000000004E-2</v>
      </c>
      <c r="U885" s="111">
        <v>8.9800000000000005E-2</v>
      </c>
      <c r="V885" s="109">
        <v>8.4000000000000005E-2</v>
      </c>
      <c r="W885" s="109">
        <v>8.5500000000000007E-2</v>
      </c>
      <c r="X885" s="109">
        <v>8.7800000000000003E-2</v>
      </c>
    </row>
    <row r="886" spans="9:24" x14ac:dyDescent="0.3">
      <c r="I886" s="7">
        <v>44570</v>
      </c>
      <c r="J886" s="109">
        <v>5.7799999999999997E-2</v>
      </c>
      <c r="K886" s="109">
        <v>5.8999999999999997E-2</v>
      </c>
      <c r="L886" s="111">
        <v>0.06</v>
      </c>
      <c r="M886" s="109">
        <v>6.9000000000000006E-2</v>
      </c>
      <c r="N886" s="109">
        <v>7.8E-2</v>
      </c>
      <c r="O886" s="109">
        <v>8.1000000000000003E-2</v>
      </c>
      <c r="P886" s="111">
        <v>8.3000000000000004E-2</v>
      </c>
      <c r="Q886" s="109">
        <v>8.3799999999999999E-2</v>
      </c>
      <c r="R886" s="109">
        <v>8.5300000000000001E-2</v>
      </c>
      <c r="S886" s="109">
        <v>8.8800000000000004E-2</v>
      </c>
      <c r="U886" s="111">
        <v>8.9800000000000005E-2</v>
      </c>
      <c r="V886" s="109">
        <v>8.4000000000000005E-2</v>
      </c>
      <c r="W886" s="109">
        <v>8.5500000000000007E-2</v>
      </c>
      <c r="X886" s="109">
        <v>8.7800000000000003E-2</v>
      </c>
    </row>
    <row r="887" spans="9:24" x14ac:dyDescent="0.3">
      <c r="I887" s="7">
        <v>44569</v>
      </c>
      <c r="J887" s="109">
        <v>5.7799999999999997E-2</v>
      </c>
      <c r="K887" s="109">
        <v>5.8999999999999997E-2</v>
      </c>
      <c r="L887" s="111">
        <v>0.06</v>
      </c>
      <c r="M887" s="109">
        <v>6.5000000000000002E-2</v>
      </c>
      <c r="N887" s="109">
        <v>7.6999999999999999E-2</v>
      </c>
      <c r="O887" s="109">
        <v>0.08</v>
      </c>
      <c r="P887" s="111">
        <v>8.2799999999999999E-2</v>
      </c>
      <c r="Q887" s="109">
        <v>8.3799999999999999E-2</v>
      </c>
      <c r="R887" s="109">
        <v>8.5300000000000001E-2</v>
      </c>
      <c r="S887" s="109">
        <v>8.8800000000000004E-2</v>
      </c>
      <c r="U887" s="111">
        <v>8.9800000000000005E-2</v>
      </c>
      <c r="V887" s="109">
        <v>8.4000000000000005E-2</v>
      </c>
      <c r="W887" s="109">
        <v>8.5500000000000007E-2</v>
      </c>
      <c r="X887" s="109">
        <v>8.7800000000000003E-2</v>
      </c>
    </row>
    <row r="888" spans="9:24" x14ac:dyDescent="0.3">
      <c r="I888" s="7">
        <v>44568</v>
      </c>
      <c r="J888" s="109">
        <v>5.7799999999999997E-2</v>
      </c>
      <c r="K888" s="109">
        <v>5.8999999999999997E-2</v>
      </c>
      <c r="L888" s="111">
        <v>0.06</v>
      </c>
      <c r="M888" s="109">
        <v>6.5000000000000002E-2</v>
      </c>
      <c r="N888" s="109">
        <v>7.6999999999999999E-2</v>
      </c>
      <c r="O888" s="109">
        <v>0.08</v>
      </c>
      <c r="P888" s="111">
        <v>8.2799999999999999E-2</v>
      </c>
      <c r="Q888" s="109">
        <v>7.9500000000000001E-2</v>
      </c>
      <c r="R888" s="109">
        <v>8.2500000000000004E-2</v>
      </c>
      <c r="S888" s="109">
        <v>8.5000000000000006E-2</v>
      </c>
      <c r="U888" s="111">
        <v>8.8999999999999996E-2</v>
      </c>
      <c r="V888" s="109">
        <v>8.4000000000000005E-2</v>
      </c>
      <c r="W888" s="109">
        <v>8.5500000000000007E-2</v>
      </c>
      <c r="X888" s="109">
        <v>8.7800000000000003E-2</v>
      </c>
    </row>
    <row r="889" spans="9:24" x14ac:dyDescent="0.3">
      <c r="I889" s="7">
        <v>44567</v>
      </c>
      <c r="J889" s="109">
        <v>5.6500000000000002E-2</v>
      </c>
      <c r="K889" s="109">
        <v>5.7299999999999997E-2</v>
      </c>
      <c r="L889" s="111">
        <v>5.8299999999999998E-2</v>
      </c>
      <c r="M889" s="109">
        <v>6.5000000000000002E-2</v>
      </c>
      <c r="N889" s="109">
        <v>7.6999999999999999E-2</v>
      </c>
      <c r="O889" s="109">
        <v>0.08</v>
      </c>
      <c r="P889" s="111">
        <v>8.1500000000000003E-2</v>
      </c>
      <c r="Q889" s="109">
        <v>7.9500000000000001E-2</v>
      </c>
      <c r="R889" s="109">
        <v>8.2500000000000004E-2</v>
      </c>
      <c r="S889" s="109">
        <v>8.5000000000000006E-2</v>
      </c>
      <c r="U889" s="111">
        <v>8.8999999999999996E-2</v>
      </c>
      <c r="V889" s="109">
        <v>8.4000000000000005E-2</v>
      </c>
      <c r="W889" s="109">
        <v>8.5500000000000007E-2</v>
      </c>
      <c r="X889" s="109">
        <v>8.7800000000000003E-2</v>
      </c>
    </row>
    <row r="890" spans="9:24" x14ac:dyDescent="0.3">
      <c r="I890" s="7">
        <v>44566</v>
      </c>
      <c r="J890" s="109">
        <v>5.6500000000000002E-2</v>
      </c>
      <c r="K890" s="109">
        <v>5.7299999999999997E-2</v>
      </c>
      <c r="L890" s="111">
        <v>5.8299999999999998E-2</v>
      </c>
      <c r="M890" s="109">
        <v>6.2E-2</v>
      </c>
      <c r="N890" s="109">
        <v>7.0999999999999994E-2</v>
      </c>
      <c r="O890" s="109">
        <v>7.3499999999999996E-2</v>
      </c>
      <c r="P890" s="111">
        <v>7.5499999999999998E-2</v>
      </c>
      <c r="Q890" s="109">
        <v>7.9500000000000001E-2</v>
      </c>
      <c r="R890" s="109">
        <v>8.2500000000000004E-2</v>
      </c>
      <c r="S890" s="109">
        <v>8.5000000000000006E-2</v>
      </c>
      <c r="U890" s="111">
        <v>8.8999999999999996E-2</v>
      </c>
      <c r="V890" s="109">
        <v>8.4000000000000005E-2</v>
      </c>
      <c r="W890" s="109">
        <v>8.5500000000000007E-2</v>
      </c>
      <c r="X890" s="109">
        <v>8.7800000000000003E-2</v>
      </c>
    </row>
    <row r="891" spans="9:24" x14ac:dyDescent="0.3">
      <c r="I891" s="7">
        <v>44565</v>
      </c>
      <c r="J891" s="109">
        <v>5.6500000000000002E-2</v>
      </c>
      <c r="K891" s="109">
        <v>5.7299999999999997E-2</v>
      </c>
      <c r="L891" s="111">
        <v>5.8299999999999998E-2</v>
      </c>
      <c r="M891" s="109">
        <v>6.2E-2</v>
      </c>
      <c r="N891" s="109">
        <v>7.0999999999999994E-2</v>
      </c>
      <c r="O891" s="109">
        <v>7.3499999999999996E-2</v>
      </c>
      <c r="P891" s="111">
        <v>7.5499999999999998E-2</v>
      </c>
      <c r="Q891" s="109">
        <v>7.9500000000000001E-2</v>
      </c>
      <c r="R891" s="109">
        <v>8.2500000000000004E-2</v>
      </c>
      <c r="S891" s="109">
        <v>8.5000000000000006E-2</v>
      </c>
      <c r="U891" s="111">
        <v>8.8999999999999996E-2</v>
      </c>
      <c r="V891" s="109">
        <v>8.4000000000000005E-2</v>
      </c>
      <c r="W891" s="109">
        <v>8.5500000000000007E-2</v>
      </c>
      <c r="X891" s="109">
        <v>8.8300000000000003E-2</v>
      </c>
    </row>
    <row r="892" spans="9:24" x14ac:dyDescent="0.3">
      <c r="I892" s="7">
        <v>44564</v>
      </c>
      <c r="J892" s="109">
        <v>5.6500000000000002E-2</v>
      </c>
      <c r="K892" s="109">
        <v>5.7299999999999997E-2</v>
      </c>
      <c r="L892" s="111">
        <v>5.8299999999999998E-2</v>
      </c>
      <c r="M892" s="109">
        <v>6.1499999999999999E-2</v>
      </c>
      <c r="N892" s="109">
        <v>7.0000000000000007E-2</v>
      </c>
      <c r="O892" s="109">
        <v>7.3499999999999996E-2</v>
      </c>
      <c r="P892" s="111">
        <v>7.5499999999999998E-2</v>
      </c>
      <c r="Q892" s="109">
        <v>7.9500000000000001E-2</v>
      </c>
      <c r="R892" s="109">
        <v>8.2500000000000004E-2</v>
      </c>
      <c r="S892" s="109">
        <v>8.5000000000000006E-2</v>
      </c>
      <c r="U892" s="111">
        <v>8.8999999999999996E-2</v>
      </c>
      <c r="V892" s="109">
        <v>8.4000000000000005E-2</v>
      </c>
      <c r="W892" s="109">
        <v>8.5999999999999993E-2</v>
      </c>
      <c r="X892" s="109">
        <v>8.8300000000000003E-2</v>
      </c>
    </row>
    <row r="893" spans="9:24" x14ac:dyDescent="0.3">
      <c r="I893" s="7">
        <v>44563</v>
      </c>
      <c r="J893" s="109">
        <v>5.6500000000000002E-2</v>
      </c>
      <c r="K893" s="109">
        <v>5.7299999999999997E-2</v>
      </c>
      <c r="L893" s="111">
        <v>5.8299999999999998E-2</v>
      </c>
      <c r="M893" s="109">
        <v>6.1499999999999999E-2</v>
      </c>
      <c r="N893" s="109">
        <v>7.0000000000000007E-2</v>
      </c>
      <c r="O893" s="109">
        <v>7.3499999999999996E-2</v>
      </c>
      <c r="P893" s="111">
        <v>7.5499999999999998E-2</v>
      </c>
      <c r="Q893" s="109">
        <v>7.9500000000000001E-2</v>
      </c>
      <c r="R893" s="109">
        <v>8.2500000000000004E-2</v>
      </c>
      <c r="S893" s="109">
        <v>8.5000000000000006E-2</v>
      </c>
      <c r="U893" s="111">
        <v>8.8999999999999996E-2</v>
      </c>
      <c r="V893" s="109">
        <v>8.4500000000000006E-2</v>
      </c>
      <c r="W893" s="109">
        <v>8.5999999999999993E-2</v>
      </c>
      <c r="X893" s="109">
        <v>8.8300000000000003E-2</v>
      </c>
    </row>
    <row r="894" spans="9:24" x14ac:dyDescent="0.3">
      <c r="I894" s="7">
        <v>44562</v>
      </c>
      <c r="J894" s="109">
        <v>5.6500000000000002E-2</v>
      </c>
      <c r="K894" s="109">
        <v>5.7299999999999997E-2</v>
      </c>
      <c r="L894" s="111">
        <v>5.8299999999999998E-2</v>
      </c>
      <c r="M894" s="109">
        <v>6.1499999999999999E-2</v>
      </c>
      <c r="N894" s="109">
        <v>7.0000000000000007E-2</v>
      </c>
      <c r="O894" s="109">
        <v>7.3499999999999996E-2</v>
      </c>
      <c r="P894" s="111">
        <v>7.5499999999999998E-2</v>
      </c>
      <c r="Q894" s="109">
        <v>7.9500000000000001E-2</v>
      </c>
      <c r="R894" s="109">
        <v>8.2500000000000004E-2</v>
      </c>
      <c r="S894" s="109">
        <v>8.5000000000000006E-2</v>
      </c>
      <c r="U894" s="111">
        <v>8.8999999999999996E-2</v>
      </c>
      <c r="V894" s="109">
        <v>8.4500000000000006E-2</v>
      </c>
      <c r="W894" s="109">
        <v>8.5999999999999993E-2</v>
      </c>
      <c r="X894" s="109">
        <v>8.8300000000000003E-2</v>
      </c>
    </row>
    <row r="895" spans="9:24" x14ac:dyDescent="0.3">
      <c r="I895" s="7">
        <v>44561</v>
      </c>
      <c r="J895" s="109">
        <v>5.6500000000000002E-2</v>
      </c>
      <c r="K895" s="109">
        <v>5.7299999999999997E-2</v>
      </c>
      <c r="L895" s="111">
        <v>5.8299999999999998E-2</v>
      </c>
      <c r="M895" s="109">
        <v>6.1499999999999999E-2</v>
      </c>
      <c r="N895" s="109">
        <v>6.8500000000000005E-2</v>
      </c>
      <c r="O895" s="109">
        <v>7.3499999999999996E-2</v>
      </c>
      <c r="P895" s="111">
        <v>7.5499999999999998E-2</v>
      </c>
      <c r="Q895" s="109">
        <v>7.9500000000000001E-2</v>
      </c>
      <c r="R895" s="109">
        <v>8.2500000000000004E-2</v>
      </c>
      <c r="S895" s="109">
        <v>8.5000000000000006E-2</v>
      </c>
      <c r="U895" s="111">
        <v>8.8999999999999996E-2</v>
      </c>
      <c r="V895" s="109">
        <v>8.4500000000000006E-2</v>
      </c>
      <c r="W895" s="109">
        <v>8.5999999999999993E-2</v>
      </c>
      <c r="X895" s="109">
        <v>8.8300000000000003E-2</v>
      </c>
    </row>
    <row r="896" spans="9:24" x14ac:dyDescent="0.3">
      <c r="I896" s="7">
        <v>44560</v>
      </c>
      <c r="J896" s="109">
        <v>5.6500000000000002E-2</v>
      </c>
      <c r="K896" s="109">
        <v>5.7299999999999997E-2</v>
      </c>
      <c r="L896" s="111">
        <v>5.8299999999999998E-2</v>
      </c>
      <c r="M896" s="109">
        <v>6.1499999999999999E-2</v>
      </c>
      <c r="N896" s="109">
        <v>6.8500000000000005E-2</v>
      </c>
      <c r="O896" s="109">
        <v>7.3499999999999996E-2</v>
      </c>
      <c r="P896" s="111">
        <v>7.5499999999999998E-2</v>
      </c>
      <c r="Q896" s="109">
        <v>7.9500000000000001E-2</v>
      </c>
      <c r="R896" s="109">
        <v>8.2500000000000004E-2</v>
      </c>
      <c r="S896" s="109">
        <v>8.5000000000000006E-2</v>
      </c>
      <c r="U896" s="111">
        <v>8.8999999999999996E-2</v>
      </c>
      <c r="V896" s="109">
        <v>8.4500000000000006E-2</v>
      </c>
      <c r="W896" s="109">
        <v>8.5999999999999993E-2</v>
      </c>
      <c r="X896" s="109">
        <v>8.8300000000000003E-2</v>
      </c>
    </row>
    <row r="897" spans="9:24" x14ac:dyDescent="0.3">
      <c r="I897" s="7">
        <v>44559</v>
      </c>
      <c r="J897" s="109">
        <v>5.2499999999999998E-2</v>
      </c>
      <c r="K897" s="109">
        <v>5.2999999999999999E-2</v>
      </c>
      <c r="L897" s="111">
        <v>5.3999999999999999E-2</v>
      </c>
      <c r="M897" s="109">
        <v>6.1499999999999999E-2</v>
      </c>
      <c r="N897" s="109">
        <v>6.8500000000000005E-2</v>
      </c>
      <c r="O897" s="109">
        <v>7.3499999999999996E-2</v>
      </c>
      <c r="P897" s="111">
        <v>7.5499999999999998E-2</v>
      </c>
      <c r="Q897" s="109">
        <v>7.9500000000000001E-2</v>
      </c>
      <c r="R897" s="109">
        <v>8.2500000000000004E-2</v>
      </c>
      <c r="S897" s="109">
        <v>8.5000000000000006E-2</v>
      </c>
      <c r="U897" s="111">
        <v>8.8999999999999996E-2</v>
      </c>
      <c r="V897" s="109">
        <v>8.4500000000000006E-2</v>
      </c>
      <c r="W897" s="109">
        <v>8.5999999999999993E-2</v>
      </c>
      <c r="X897" s="109">
        <v>8.8300000000000003E-2</v>
      </c>
    </row>
    <row r="898" spans="9:24" x14ac:dyDescent="0.3">
      <c r="I898" s="7">
        <v>44558</v>
      </c>
      <c r="J898" s="109">
        <v>5.2499999999999998E-2</v>
      </c>
      <c r="K898" s="109">
        <v>5.2999999999999999E-2</v>
      </c>
      <c r="L898" s="111">
        <v>5.3999999999999999E-2</v>
      </c>
      <c r="M898" s="109">
        <v>6.1499999999999999E-2</v>
      </c>
      <c r="N898" s="109">
        <v>6.8500000000000005E-2</v>
      </c>
      <c r="O898" s="109">
        <v>7.3499999999999996E-2</v>
      </c>
      <c r="P898" s="111">
        <v>7.5499999999999998E-2</v>
      </c>
      <c r="Q898" s="109">
        <v>7.9500000000000001E-2</v>
      </c>
      <c r="R898" s="109">
        <v>8.2500000000000004E-2</v>
      </c>
      <c r="S898" s="109">
        <v>8.5000000000000006E-2</v>
      </c>
      <c r="U898" s="111">
        <v>8.8999999999999996E-2</v>
      </c>
      <c r="V898" s="109">
        <v>8.4500000000000006E-2</v>
      </c>
      <c r="W898" s="109">
        <v>8.5999999999999993E-2</v>
      </c>
      <c r="X898" s="109">
        <v>8.8300000000000003E-2</v>
      </c>
    </row>
    <row r="899" spans="9:24" x14ac:dyDescent="0.3">
      <c r="I899" s="7">
        <v>44557</v>
      </c>
      <c r="J899" s="109">
        <v>5.2499999999999998E-2</v>
      </c>
      <c r="K899" s="109">
        <v>5.2999999999999999E-2</v>
      </c>
      <c r="L899" s="111">
        <v>5.3999999999999999E-2</v>
      </c>
      <c r="M899" s="109">
        <v>6.1499999999999999E-2</v>
      </c>
      <c r="N899" s="109">
        <v>6.8500000000000005E-2</v>
      </c>
      <c r="O899" s="109">
        <v>7.3499999999999996E-2</v>
      </c>
      <c r="P899" s="111">
        <v>7.5499999999999998E-2</v>
      </c>
      <c r="Q899" s="109">
        <v>7.9500000000000001E-2</v>
      </c>
      <c r="R899" s="109">
        <v>8.2500000000000004E-2</v>
      </c>
      <c r="S899" s="109">
        <v>8.5000000000000006E-2</v>
      </c>
      <c r="U899" s="111">
        <v>8.7499999999999994E-2</v>
      </c>
      <c r="V899" s="109">
        <v>8.4500000000000006E-2</v>
      </c>
      <c r="W899" s="109">
        <v>8.5999999999999993E-2</v>
      </c>
      <c r="X899" s="109">
        <v>8.8300000000000003E-2</v>
      </c>
    </row>
    <row r="900" spans="9:24" x14ac:dyDescent="0.3">
      <c r="I900" s="7">
        <v>44556</v>
      </c>
      <c r="J900" s="109">
        <v>5.2499999999999998E-2</v>
      </c>
      <c r="K900" s="109">
        <v>5.2999999999999999E-2</v>
      </c>
      <c r="L900" s="111">
        <v>5.3999999999999999E-2</v>
      </c>
      <c r="M900" s="109">
        <v>6.1499999999999999E-2</v>
      </c>
      <c r="N900" s="109">
        <v>6.8500000000000005E-2</v>
      </c>
      <c r="O900" s="109">
        <v>7.3499999999999996E-2</v>
      </c>
      <c r="P900" s="111">
        <v>7.5499999999999998E-2</v>
      </c>
      <c r="Q900" s="109">
        <v>7.9500000000000001E-2</v>
      </c>
      <c r="R900" s="109">
        <v>8.2500000000000004E-2</v>
      </c>
      <c r="S900" s="109">
        <v>8.5000000000000006E-2</v>
      </c>
      <c r="U900" s="111">
        <v>8.7499999999999994E-2</v>
      </c>
      <c r="V900" s="109">
        <v>8.4500000000000006E-2</v>
      </c>
      <c r="W900" s="109">
        <v>8.5999999999999993E-2</v>
      </c>
      <c r="X900" s="109">
        <v>8.8300000000000003E-2</v>
      </c>
    </row>
    <row r="901" spans="9:24" x14ac:dyDescent="0.3">
      <c r="I901" s="7">
        <v>44555</v>
      </c>
      <c r="J901" s="109">
        <v>5.0999999999999997E-2</v>
      </c>
      <c r="K901" s="109">
        <v>5.1999999999999998E-2</v>
      </c>
      <c r="L901" s="111">
        <v>5.3999999999999999E-2</v>
      </c>
      <c r="M901" s="109">
        <v>6.1499999999999999E-2</v>
      </c>
      <c r="N901" s="109">
        <v>6.7500000000000004E-2</v>
      </c>
      <c r="O901" s="109">
        <v>7.2499999999999995E-2</v>
      </c>
      <c r="P901" s="111">
        <v>7.4499999999999997E-2</v>
      </c>
      <c r="Q901" s="20">
        <v>7.9500000000000001E-2</v>
      </c>
      <c r="R901" s="20">
        <v>8.2500000000000004E-2</v>
      </c>
      <c r="S901" s="20">
        <v>8.5000000000000006E-2</v>
      </c>
      <c r="U901" s="20">
        <v>8.7499999999999994E-2</v>
      </c>
      <c r="V901" s="109">
        <v>8.4500000000000006E-2</v>
      </c>
      <c r="W901" s="109">
        <v>8.5999999999999993E-2</v>
      </c>
      <c r="X901" s="109">
        <v>8.8300000000000003E-2</v>
      </c>
    </row>
    <row r="902" spans="9:24" x14ac:dyDescent="0.3">
      <c r="I902" s="7">
        <v>44554</v>
      </c>
      <c r="J902" s="109">
        <v>5.0999999999999997E-2</v>
      </c>
      <c r="K902" s="109">
        <v>5.1999999999999998E-2</v>
      </c>
      <c r="L902" s="111">
        <v>5.3999999999999999E-2</v>
      </c>
      <c r="M902" s="109">
        <v>6.1499999999999999E-2</v>
      </c>
      <c r="N902" s="109">
        <v>6.7500000000000004E-2</v>
      </c>
      <c r="O902" s="109">
        <v>7.2499999999999995E-2</v>
      </c>
      <c r="P902" s="111">
        <v>7.4499999999999997E-2</v>
      </c>
      <c r="Q902" s="109">
        <v>7.9500000000000001E-2</v>
      </c>
      <c r="R902" s="109">
        <v>8.2500000000000004E-2</v>
      </c>
      <c r="S902" s="109">
        <v>8.5000000000000006E-2</v>
      </c>
      <c r="U902" s="111">
        <v>8.7499999999999994E-2</v>
      </c>
      <c r="V902" s="109">
        <v>8.4500000000000006E-2</v>
      </c>
      <c r="W902" s="109">
        <v>8.5999999999999993E-2</v>
      </c>
      <c r="X902" s="109">
        <v>8.8300000000000003E-2</v>
      </c>
    </row>
    <row r="903" spans="9:24" x14ac:dyDescent="0.3">
      <c r="I903" s="7">
        <v>44553</v>
      </c>
      <c r="J903" s="109">
        <v>5.0999999999999997E-2</v>
      </c>
      <c r="K903" s="109">
        <v>5.1999999999999998E-2</v>
      </c>
      <c r="L903" s="111">
        <v>5.3999999999999999E-2</v>
      </c>
      <c r="M903" s="20">
        <v>6.1499999999999999E-2</v>
      </c>
      <c r="N903" s="20">
        <v>6.7500000000000004E-2</v>
      </c>
      <c r="O903" s="20">
        <v>7.2499999999999995E-2</v>
      </c>
      <c r="P903" s="20">
        <v>7.4499999999999997E-2</v>
      </c>
      <c r="Q903" s="109">
        <v>7.9500000000000001E-2</v>
      </c>
      <c r="R903" s="109">
        <v>8.2500000000000004E-2</v>
      </c>
      <c r="S903" s="109">
        <v>8.5000000000000006E-2</v>
      </c>
      <c r="U903" s="111">
        <v>8.7499999999999994E-2</v>
      </c>
      <c r="V903" s="109">
        <v>8.4500000000000006E-2</v>
      </c>
      <c r="W903" s="109">
        <v>8.5999999999999993E-2</v>
      </c>
      <c r="X903" s="109">
        <v>8.8300000000000003E-2</v>
      </c>
    </row>
    <row r="904" spans="9:24" x14ac:dyDescent="0.3">
      <c r="I904" s="7">
        <v>44552</v>
      </c>
      <c r="J904" s="109">
        <v>5.0999999999999997E-2</v>
      </c>
      <c r="K904" s="109">
        <v>5.1999999999999998E-2</v>
      </c>
      <c r="L904" s="111">
        <v>5.3999999999999999E-2</v>
      </c>
      <c r="M904" s="109">
        <v>6.1499999999999999E-2</v>
      </c>
      <c r="N904" s="109">
        <v>6.7500000000000004E-2</v>
      </c>
      <c r="O904" s="109">
        <v>7.2499999999999995E-2</v>
      </c>
      <c r="P904" s="111">
        <v>7.4499999999999997E-2</v>
      </c>
      <c r="Q904" s="109">
        <v>7.7499999999999999E-2</v>
      </c>
      <c r="R904" s="109">
        <v>8.0500000000000002E-2</v>
      </c>
      <c r="S904" s="109">
        <v>8.2500000000000004E-2</v>
      </c>
      <c r="U904" s="111">
        <v>8.3500000000000005E-2</v>
      </c>
      <c r="V904" s="109">
        <v>8.4500000000000006E-2</v>
      </c>
      <c r="W904" s="109">
        <v>8.5999999999999993E-2</v>
      </c>
      <c r="X904" s="109">
        <v>8.8300000000000003E-2</v>
      </c>
    </row>
    <row r="905" spans="9:24" x14ac:dyDescent="0.3">
      <c r="I905" s="7">
        <v>44551</v>
      </c>
      <c r="J905" s="109">
        <v>5.0999999999999997E-2</v>
      </c>
      <c r="K905" s="109">
        <v>5.1999999999999998E-2</v>
      </c>
      <c r="L905" s="111">
        <v>5.3999999999999999E-2</v>
      </c>
      <c r="M905" s="109">
        <v>6.1499999999999999E-2</v>
      </c>
      <c r="N905" s="109">
        <v>6.7500000000000004E-2</v>
      </c>
      <c r="O905" s="109">
        <v>7.2499999999999995E-2</v>
      </c>
      <c r="P905" s="111">
        <v>7.4499999999999997E-2</v>
      </c>
      <c r="Q905" s="109">
        <v>7.7499999999999999E-2</v>
      </c>
      <c r="R905" s="109">
        <v>8.0500000000000002E-2</v>
      </c>
      <c r="S905" s="109">
        <v>8.2500000000000004E-2</v>
      </c>
      <c r="U905" s="111">
        <v>8.3500000000000005E-2</v>
      </c>
      <c r="V905" s="109">
        <v>8.4500000000000006E-2</v>
      </c>
      <c r="W905" s="109">
        <v>8.5999999999999993E-2</v>
      </c>
      <c r="X905" s="109">
        <v>8.8300000000000003E-2</v>
      </c>
    </row>
    <row r="906" spans="9:24" x14ac:dyDescent="0.3">
      <c r="I906" s="7">
        <v>44550</v>
      </c>
      <c r="J906" s="109">
        <v>5.0999999999999997E-2</v>
      </c>
      <c r="K906" s="109">
        <v>5.1999999999999998E-2</v>
      </c>
      <c r="L906" s="111">
        <v>5.3999999999999999E-2</v>
      </c>
      <c r="M906" s="109">
        <v>6.1499999999999999E-2</v>
      </c>
      <c r="N906" s="109">
        <v>6.7000000000000004E-2</v>
      </c>
      <c r="O906" s="109">
        <v>7.0999999999999994E-2</v>
      </c>
      <c r="P906" s="111">
        <v>7.4999999999999997E-2</v>
      </c>
      <c r="Q906" s="109">
        <v>7.7499999999999999E-2</v>
      </c>
      <c r="R906" s="109">
        <v>8.0500000000000002E-2</v>
      </c>
      <c r="S906" s="109">
        <v>8.2500000000000004E-2</v>
      </c>
      <c r="U906" s="111">
        <v>8.3500000000000005E-2</v>
      </c>
      <c r="V906" s="109">
        <v>8.4500000000000006E-2</v>
      </c>
      <c r="W906" s="109">
        <v>8.5999999999999993E-2</v>
      </c>
      <c r="X906" s="109">
        <v>8.7300000000000003E-2</v>
      </c>
    </row>
    <row r="907" spans="9:24" x14ac:dyDescent="0.3">
      <c r="I907" s="7">
        <v>44549</v>
      </c>
      <c r="J907" s="109">
        <v>5.0999999999999997E-2</v>
      </c>
      <c r="K907" s="109">
        <v>5.1999999999999998E-2</v>
      </c>
      <c r="L907" s="111">
        <v>5.3999999999999999E-2</v>
      </c>
      <c r="M907" s="109">
        <v>6.1499999999999999E-2</v>
      </c>
      <c r="N907" s="109">
        <v>6.7000000000000004E-2</v>
      </c>
      <c r="O907" s="109">
        <v>7.0999999999999994E-2</v>
      </c>
      <c r="P907" s="111">
        <v>7.4999999999999997E-2</v>
      </c>
      <c r="Q907" s="109">
        <v>7.6499999999999999E-2</v>
      </c>
      <c r="R907" s="109">
        <v>7.9500000000000001E-2</v>
      </c>
      <c r="S907" s="109">
        <v>8.1500000000000003E-2</v>
      </c>
      <c r="U907" s="111">
        <v>8.2500000000000004E-2</v>
      </c>
      <c r="V907" s="109">
        <v>8.4500000000000006E-2</v>
      </c>
      <c r="W907" s="109">
        <v>8.5000000000000006E-2</v>
      </c>
      <c r="X907" s="109">
        <v>8.6300000000000002E-2</v>
      </c>
    </row>
    <row r="908" spans="9:24" x14ac:dyDescent="0.3">
      <c r="I908" s="7">
        <v>44548</v>
      </c>
      <c r="J908" s="109">
        <v>5.0999999999999997E-2</v>
      </c>
      <c r="K908" s="109">
        <v>5.1999999999999998E-2</v>
      </c>
      <c r="L908" s="111">
        <v>5.3999999999999999E-2</v>
      </c>
      <c r="M908" s="109">
        <v>6.1499999999999999E-2</v>
      </c>
      <c r="N908" s="109">
        <v>6.7000000000000004E-2</v>
      </c>
      <c r="O908" s="109">
        <v>7.0999999999999994E-2</v>
      </c>
      <c r="P908" s="111">
        <v>7.4999999999999997E-2</v>
      </c>
      <c r="Q908" s="109">
        <v>7.6499999999999999E-2</v>
      </c>
      <c r="R908" s="109">
        <v>7.9500000000000001E-2</v>
      </c>
      <c r="S908" s="109">
        <v>8.1500000000000003E-2</v>
      </c>
      <c r="U908" s="111">
        <v>8.2500000000000004E-2</v>
      </c>
      <c r="V908" s="109">
        <v>8.3500000000000005E-2</v>
      </c>
      <c r="W908" s="109">
        <v>8.4000000000000005E-2</v>
      </c>
      <c r="X908" s="109">
        <v>8.6300000000000002E-2</v>
      </c>
    </row>
    <row r="909" spans="9:24" x14ac:dyDescent="0.3">
      <c r="I909" s="7">
        <v>44547</v>
      </c>
      <c r="J909" s="109">
        <v>5.0999999999999997E-2</v>
      </c>
      <c r="K909" s="109">
        <v>5.1999999999999998E-2</v>
      </c>
      <c r="L909" s="111">
        <v>5.3999999999999999E-2</v>
      </c>
      <c r="M909" s="109">
        <v>6.0499999999999998E-2</v>
      </c>
      <c r="N909" s="109">
        <v>6.6299999999999998E-2</v>
      </c>
      <c r="O909" s="109">
        <v>7.0000000000000007E-2</v>
      </c>
      <c r="P909" s="111">
        <v>7.3999999999999996E-2</v>
      </c>
      <c r="Q909" s="109">
        <v>7.6499999999999999E-2</v>
      </c>
      <c r="R909" s="109">
        <v>7.9500000000000001E-2</v>
      </c>
      <c r="S909" s="109">
        <v>8.1500000000000003E-2</v>
      </c>
      <c r="U909" s="111">
        <v>8.2500000000000004E-2</v>
      </c>
      <c r="V909" s="109">
        <v>8.2500000000000004E-2</v>
      </c>
      <c r="W909" s="109">
        <v>8.4000000000000005E-2</v>
      </c>
      <c r="X909" s="109">
        <v>8.6300000000000002E-2</v>
      </c>
    </row>
    <row r="910" spans="9:24" x14ac:dyDescent="0.3">
      <c r="I910" s="7">
        <v>44546</v>
      </c>
      <c r="J910" s="20">
        <v>5.0999999999999997E-2</v>
      </c>
      <c r="K910" s="20">
        <v>5.1999999999999998E-2</v>
      </c>
      <c r="L910" s="20">
        <v>5.3999999999999999E-2</v>
      </c>
      <c r="M910" s="109">
        <v>0.06</v>
      </c>
      <c r="N910" s="109">
        <v>6.4500000000000002E-2</v>
      </c>
      <c r="O910" s="109">
        <v>7.0000000000000007E-2</v>
      </c>
      <c r="P910" s="111">
        <v>7.3999999999999996E-2</v>
      </c>
      <c r="Q910" s="109">
        <v>7.6499999999999999E-2</v>
      </c>
      <c r="R910" s="109">
        <v>7.9500000000000001E-2</v>
      </c>
      <c r="S910" s="109">
        <v>8.1500000000000003E-2</v>
      </c>
      <c r="U910" s="111">
        <v>8.2500000000000004E-2</v>
      </c>
      <c r="V910" s="109">
        <v>8.2500000000000004E-2</v>
      </c>
      <c r="W910" s="109">
        <v>8.4000000000000005E-2</v>
      </c>
      <c r="X910" s="109">
        <v>8.6300000000000002E-2</v>
      </c>
    </row>
    <row r="911" spans="9:24" x14ac:dyDescent="0.3">
      <c r="I911" s="7">
        <v>44545</v>
      </c>
      <c r="J911" s="109">
        <v>5.0999999999999997E-2</v>
      </c>
      <c r="K911" s="109">
        <v>5.1999999999999998E-2</v>
      </c>
      <c r="L911" s="111">
        <v>5.3999999999999999E-2</v>
      </c>
      <c r="M911" s="109">
        <v>0.06</v>
      </c>
      <c r="N911" s="109">
        <v>6.4500000000000002E-2</v>
      </c>
      <c r="O911" s="109">
        <v>7.0000000000000007E-2</v>
      </c>
      <c r="P911" s="111">
        <v>7.3999999999999996E-2</v>
      </c>
      <c r="Q911" s="109">
        <v>7.6499999999999999E-2</v>
      </c>
      <c r="R911" s="109">
        <v>7.9500000000000001E-2</v>
      </c>
      <c r="S911" s="109">
        <v>8.1500000000000003E-2</v>
      </c>
      <c r="U911" s="111">
        <v>8.2500000000000004E-2</v>
      </c>
      <c r="V911" s="109">
        <v>8.2500000000000004E-2</v>
      </c>
      <c r="W911" s="109">
        <v>8.4000000000000005E-2</v>
      </c>
      <c r="X911" s="109">
        <v>8.6300000000000002E-2</v>
      </c>
    </row>
    <row r="912" spans="9:24" x14ac:dyDescent="0.3">
      <c r="I912" s="7">
        <v>44544</v>
      </c>
      <c r="J912" s="109">
        <v>5.0999999999999997E-2</v>
      </c>
      <c r="K912" s="109">
        <v>5.1999999999999998E-2</v>
      </c>
      <c r="L912" s="111">
        <v>5.3999999999999999E-2</v>
      </c>
      <c r="M912" s="109">
        <v>0.06</v>
      </c>
      <c r="N912" s="109">
        <v>6.4500000000000002E-2</v>
      </c>
      <c r="O912" s="109">
        <v>7.0000000000000007E-2</v>
      </c>
      <c r="P912" s="111">
        <v>7.3999999999999996E-2</v>
      </c>
      <c r="Q912" s="109">
        <v>7.6499999999999999E-2</v>
      </c>
      <c r="R912" s="109">
        <v>7.9500000000000001E-2</v>
      </c>
      <c r="S912" s="109">
        <v>8.1500000000000003E-2</v>
      </c>
      <c r="U912" s="111">
        <v>8.2500000000000004E-2</v>
      </c>
      <c r="V912" s="109">
        <v>8.2500000000000004E-2</v>
      </c>
      <c r="W912" s="109">
        <v>8.4000000000000005E-2</v>
      </c>
      <c r="X912" s="109">
        <v>8.6300000000000002E-2</v>
      </c>
    </row>
    <row r="913" spans="9:24" x14ac:dyDescent="0.3">
      <c r="I913" s="7">
        <v>44543</v>
      </c>
      <c r="J913" s="109">
        <v>5.0999999999999997E-2</v>
      </c>
      <c r="K913" s="109">
        <v>5.1999999999999998E-2</v>
      </c>
      <c r="L913" s="111">
        <v>5.3999999999999999E-2</v>
      </c>
      <c r="M913" s="109">
        <v>0.06</v>
      </c>
      <c r="N913" s="109">
        <v>6.4500000000000002E-2</v>
      </c>
      <c r="O913" s="109">
        <v>7.0000000000000007E-2</v>
      </c>
      <c r="P913" s="111">
        <v>7.3999999999999996E-2</v>
      </c>
      <c r="Q913" s="109">
        <v>7.6499999999999999E-2</v>
      </c>
      <c r="R913" s="109">
        <v>7.9500000000000001E-2</v>
      </c>
      <c r="S913" s="109">
        <v>8.1500000000000003E-2</v>
      </c>
      <c r="U913" s="111">
        <v>8.2500000000000004E-2</v>
      </c>
      <c r="V913" s="109">
        <v>8.2500000000000004E-2</v>
      </c>
      <c r="W913" s="109">
        <v>8.4000000000000005E-2</v>
      </c>
      <c r="X913" s="109">
        <v>8.6300000000000002E-2</v>
      </c>
    </row>
    <row r="914" spans="9:24" x14ac:dyDescent="0.3">
      <c r="I914" s="7">
        <v>44542</v>
      </c>
      <c r="J914" s="109">
        <v>5.0999999999999997E-2</v>
      </c>
      <c r="K914" s="109">
        <v>5.1999999999999998E-2</v>
      </c>
      <c r="L914" s="111">
        <v>5.3999999999999999E-2</v>
      </c>
      <c r="M914" s="109">
        <v>6.0499999999999998E-2</v>
      </c>
      <c r="N914" s="109">
        <v>6.6000000000000003E-2</v>
      </c>
      <c r="O914" s="109">
        <v>7.0000000000000007E-2</v>
      </c>
      <c r="P914" s="111">
        <v>7.3999999999999996E-2</v>
      </c>
      <c r="Q914" s="20">
        <v>7.6499999999999999E-2</v>
      </c>
      <c r="R914" s="20">
        <v>7.9500000000000001E-2</v>
      </c>
      <c r="S914" s="20">
        <v>8.1500000000000003E-2</v>
      </c>
      <c r="U914" s="20">
        <v>8.2500000000000004E-2</v>
      </c>
      <c r="V914" s="109">
        <v>8.2500000000000004E-2</v>
      </c>
      <c r="W914" s="109">
        <v>8.4000000000000005E-2</v>
      </c>
      <c r="X914" s="109">
        <v>8.6300000000000002E-2</v>
      </c>
    </row>
    <row r="915" spans="9:24" x14ac:dyDescent="0.3">
      <c r="I915" s="7">
        <v>44541</v>
      </c>
      <c r="J915" s="109">
        <v>5.0999999999999997E-2</v>
      </c>
      <c r="K915" s="109">
        <v>5.1999999999999998E-2</v>
      </c>
      <c r="L915" s="111">
        <v>5.3999999999999999E-2</v>
      </c>
      <c r="M915" s="109">
        <v>6.0499999999999998E-2</v>
      </c>
      <c r="N915" s="109">
        <v>6.6000000000000003E-2</v>
      </c>
      <c r="O915" s="109">
        <v>7.0000000000000007E-2</v>
      </c>
      <c r="P915" s="111">
        <v>7.3999999999999996E-2</v>
      </c>
      <c r="Q915" s="109">
        <v>7.6499999999999999E-2</v>
      </c>
      <c r="R915" s="109">
        <v>7.9500000000000001E-2</v>
      </c>
      <c r="S915" s="109">
        <v>8.1500000000000003E-2</v>
      </c>
      <c r="U915" s="111">
        <v>8.2500000000000004E-2</v>
      </c>
      <c r="V915" s="109">
        <v>8.2500000000000004E-2</v>
      </c>
      <c r="W915" s="109">
        <v>8.4000000000000005E-2</v>
      </c>
      <c r="X915" s="109">
        <v>8.6300000000000002E-2</v>
      </c>
    </row>
    <row r="916" spans="9:24" x14ac:dyDescent="0.3">
      <c r="I916" s="7">
        <v>44540</v>
      </c>
      <c r="J916" s="109">
        <v>5.0999999999999997E-2</v>
      </c>
      <c r="K916" s="109">
        <v>5.1999999999999998E-2</v>
      </c>
      <c r="L916" s="111">
        <v>5.3999999999999999E-2</v>
      </c>
      <c r="M916" s="20">
        <v>6.0499999999999998E-2</v>
      </c>
      <c r="N916" s="20">
        <v>6.6000000000000003E-2</v>
      </c>
      <c r="O916" s="20">
        <v>7.0000000000000007E-2</v>
      </c>
      <c r="P916" s="20">
        <v>7.3999999999999996E-2</v>
      </c>
      <c r="Q916" s="109">
        <v>7.6499999999999999E-2</v>
      </c>
      <c r="R916" s="109">
        <v>7.9500000000000001E-2</v>
      </c>
      <c r="S916" s="109">
        <v>8.1500000000000003E-2</v>
      </c>
      <c r="U916" s="111">
        <v>8.2500000000000004E-2</v>
      </c>
      <c r="V916" s="109">
        <v>8.2500000000000004E-2</v>
      </c>
      <c r="W916" s="109">
        <v>8.4000000000000005E-2</v>
      </c>
      <c r="X916" s="109">
        <v>8.6300000000000002E-2</v>
      </c>
    </row>
    <row r="917" spans="9:24" x14ac:dyDescent="0.3">
      <c r="I917" s="7">
        <v>44539</v>
      </c>
      <c r="J917" s="109">
        <v>5.0999999999999997E-2</v>
      </c>
      <c r="K917" s="109">
        <v>5.1999999999999998E-2</v>
      </c>
      <c r="L917" s="111">
        <v>5.3999999999999999E-2</v>
      </c>
      <c r="M917" s="109">
        <v>6.0499999999999998E-2</v>
      </c>
      <c r="N917" s="109">
        <v>6.6000000000000003E-2</v>
      </c>
      <c r="O917" s="109">
        <v>7.0000000000000007E-2</v>
      </c>
      <c r="P917" s="111">
        <v>7.3999999999999996E-2</v>
      </c>
      <c r="Q917" s="109">
        <v>7.6499999999999999E-2</v>
      </c>
      <c r="R917" s="109">
        <v>7.9500000000000001E-2</v>
      </c>
      <c r="S917" s="109">
        <v>8.1500000000000003E-2</v>
      </c>
      <c r="U917" s="111">
        <v>8.2500000000000004E-2</v>
      </c>
      <c r="V917" s="109">
        <v>8.2500000000000004E-2</v>
      </c>
      <c r="W917" s="109">
        <v>8.4000000000000005E-2</v>
      </c>
      <c r="X917" s="109">
        <v>8.6300000000000002E-2</v>
      </c>
    </row>
    <row r="918" spans="9:24" x14ac:dyDescent="0.3">
      <c r="I918" s="7">
        <v>44538</v>
      </c>
      <c r="J918" s="109">
        <v>5.0999999999999997E-2</v>
      </c>
      <c r="K918" s="109">
        <v>5.1999999999999998E-2</v>
      </c>
      <c r="L918" s="111">
        <v>5.3999999999999999E-2</v>
      </c>
      <c r="M918" s="109">
        <v>6.0499999999999998E-2</v>
      </c>
      <c r="N918" s="109">
        <v>6.6000000000000003E-2</v>
      </c>
      <c r="O918" s="109">
        <v>7.0000000000000007E-2</v>
      </c>
      <c r="P918" s="111">
        <v>7.3999999999999996E-2</v>
      </c>
      <c r="Q918" s="109">
        <v>7.6499999999999999E-2</v>
      </c>
      <c r="R918" s="109">
        <v>7.9500000000000001E-2</v>
      </c>
      <c r="S918" s="109">
        <v>8.1500000000000003E-2</v>
      </c>
      <c r="U918" s="111">
        <v>8.2500000000000004E-2</v>
      </c>
      <c r="V918" s="109">
        <v>8.2500000000000004E-2</v>
      </c>
      <c r="W918" s="109">
        <v>8.4000000000000005E-2</v>
      </c>
      <c r="X918" s="109">
        <v>8.6300000000000002E-2</v>
      </c>
    </row>
    <row r="919" spans="9:24" x14ac:dyDescent="0.3">
      <c r="I919" s="7">
        <v>44537</v>
      </c>
      <c r="J919" s="109">
        <v>5.0999999999999997E-2</v>
      </c>
      <c r="K919" s="109">
        <v>5.1999999999999998E-2</v>
      </c>
      <c r="L919" s="111">
        <v>5.3999999999999999E-2</v>
      </c>
      <c r="M919" s="109">
        <v>6.0499999999999998E-2</v>
      </c>
      <c r="N919" s="109">
        <v>6.6000000000000003E-2</v>
      </c>
      <c r="O919" s="109">
        <v>7.0499999999999993E-2</v>
      </c>
      <c r="P919" s="111">
        <v>7.3999999999999996E-2</v>
      </c>
      <c r="Q919" s="20">
        <v>7.6499999999999999E-2</v>
      </c>
      <c r="R919" s="20">
        <v>7.9500000000000001E-2</v>
      </c>
      <c r="S919" s="20">
        <v>8.1500000000000003E-2</v>
      </c>
      <c r="U919" s="20">
        <v>8.2500000000000004E-2</v>
      </c>
      <c r="V919" s="109">
        <v>8.2500000000000004E-2</v>
      </c>
      <c r="W919" s="109">
        <v>8.4000000000000005E-2</v>
      </c>
      <c r="X919" s="109">
        <v>8.6300000000000002E-2</v>
      </c>
    </row>
    <row r="920" spans="9:24" x14ac:dyDescent="0.3">
      <c r="I920" s="7">
        <v>44536</v>
      </c>
      <c r="J920" s="109">
        <v>5.0999999999999997E-2</v>
      </c>
      <c r="K920" s="109">
        <v>5.1999999999999998E-2</v>
      </c>
      <c r="L920" s="111">
        <v>5.3999999999999999E-2</v>
      </c>
      <c r="M920" s="109">
        <v>6.0499999999999998E-2</v>
      </c>
      <c r="N920" s="109">
        <v>6.6000000000000003E-2</v>
      </c>
      <c r="O920" s="109">
        <v>7.0499999999999993E-2</v>
      </c>
      <c r="P920" s="111">
        <v>7.3999999999999996E-2</v>
      </c>
      <c r="Q920" s="109">
        <v>7.6499999999999999E-2</v>
      </c>
      <c r="R920" s="109">
        <v>7.9500000000000001E-2</v>
      </c>
      <c r="S920" s="109">
        <v>8.1500000000000003E-2</v>
      </c>
      <c r="U920" s="111">
        <v>8.2500000000000004E-2</v>
      </c>
      <c r="V920" s="109">
        <v>8.2500000000000004E-2</v>
      </c>
      <c r="W920" s="109">
        <v>8.4000000000000005E-2</v>
      </c>
      <c r="X920" s="109">
        <v>8.6300000000000002E-2</v>
      </c>
    </row>
    <row r="921" spans="9:24" x14ac:dyDescent="0.3">
      <c r="I921" s="7">
        <v>44535</v>
      </c>
      <c r="J921" s="109">
        <v>5.0999999999999997E-2</v>
      </c>
      <c r="K921" s="109">
        <v>5.1999999999999998E-2</v>
      </c>
      <c r="L921" s="111">
        <v>5.3999999999999999E-2</v>
      </c>
      <c r="M921" s="20">
        <v>6.0499999999999998E-2</v>
      </c>
      <c r="N921" s="20">
        <v>6.6000000000000003E-2</v>
      </c>
      <c r="O921" s="20">
        <v>7.0499999999999993E-2</v>
      </c>
      <c r="P921" s="20">
        <v>7.3999999999999996E-2</v>
      </c>
      <c r="Q921" s="109">
        <v>7.6499999999999999E-2</v>
      </c>
      <c r="R921" s="109">
        <v>7.9500000000000001E-2</v>
      </c>
      <c r="S921" s="109">
        <v>8.1500000000000003E-2</v>
      </c>
      <c r="U921" s="111">
        <v>8.2500000000000004E-2</v>
      </c>
      <c r="V921" s="109">
        <v>8.2500000000000004E-2</v>
      </c>
      <c r="W921" s="109">
        <v>8.4000000000000005E-2</v>
      </c>
      <c r="X921" s="109">
        <v>8.6300000000000002E-2</v>
      </c>
    </row>
    <row r="922" spans="9:24" x14ac:dyDescent="0.3">
      <c r="I922" s="7">
        <v>44534</v>
      </c>
      <c r="J922" s="109">
        <v>5.0999999999999997E-2</v>
      </c>
      <c r="K922" s="109">
        <v>5.1999999999999998E-2</v>
      </c>
      <c r="L922" s="111">
        <v>5.3999999999999999E-2</v>
      </c>
      <c r="M922" s="109">
        <v>6.1499999999999999E-2</v>
      </c>
      <c r="N922" s="109">
        <v>6.7000000000000004E-2</v>
      </c>
      <c r="O922" s="109">
        <v>7.1499999999999994E-2</v>
      </c>
      <c r="P922" s="111">
        <v>7.3999999999999996E-2</v>
      </c>
      <c r="Q922" s="109">
        <v>7.6499999999999999E-2</v>
      </c>
      <c r="R922" s="109">
        <v>7.9500000000000001E-2</v>
      </c>
      <c r="S922" s="109">
        <v>8.1500000000000003E-2</v>
      </c>
      <c r="U922" s="111">
        <v>8.2500000000000004E-2</v>
      </c>
      <c r="V922" s="109">
        <v>8.2500000000000004E-2</v>
      </c>
      <c r="W922" s="109">
        <v>8.4000000000000005E-2</v>
      </c>
      <c r="X922" s="109">
        <v>8.6300000000000002E-2</v>
      </c>
    </row>
    <row r="923" spans="9:24" x14ac:dyDescent="0.3">
      <c r="I923" s="7">
        <v>44533</v>
      </c>
      <c r="J923" s="20">
        <v>5.0999999999999997E-2</v>
      </c>
      <c r="K923" s="20">
        <v>5.1999999999999998E-2</v>
      </c>
      <c r="L923" s="20">
        <v>5.3999999999999999E-2</v>
      </c>
      <c r="M923" s="109">
        <v>6.1499999999999999E-2</v>
      </c>
      <c r="N923" s="109">
        <v>6.7000000000000004E-2</v>
      </c>
      <c r="O923" s="109">
        <v>7.1499999999999994E-2</v>
      </c>
      <c r="P923" s="111">
        <v>7.3999999999999996E-2</v>
      </c>
      <c r="Q923" s="109">
        <v>7.5499999999999998E-2</v>
      </c>
      <c r="R923" s="109">
        <v>7.9500000000000001E-2</v>
      </c>
      <c r="S923" s="109">
        <v>8.1500000000000003E-2</v>
      </c>
      <c r="U923" s="111">
        <v>8.2500000000000004E-2</v>
      </c>
      <c r="V923" s="109">
        <v>8.2500000000000004E-2</v>
      </c>
      <c r="W923" s="109">
        <v>8.4000000000000005E-2</v>
      </c>
      <c r="X923" s="109">
        <v>8.6300000000000002E-2</v>
      </c>
    </row>
    <row r="924" spans="9:24" x14ac:dyDescent="0.3">
      <c r="I924" s="7">
        <v>44532</v>
      </c>
      <c r="J924" s="109">
        <v>5.0999999999999997E-2</v>
      </c>
      <c r="K924" s="109">
        <v>5.1999999999999998E-2</v>
      </c>
      <c r="L924" s="111">
        <v>5.3999999999999999E-2</v>
      </c>
      <c r="M924" s="109">
        <v>6.1499999999999999E-2</v>
      </c>
      <c r="N924" s="109">
        <v>6.7000000000000004E-2</v>
      </c>
      <c r="O924" s="109">
        <v>7.1499999999999994E-2</v>
      </c>
      <c r="P924" s="111">
        <v>7.3999999999999996E-2</v>
      </c>
      <c r="Q924" s="109">
        <v>7.5499999999999998E-2</v>
      </c>
      <c r="R924" s="109">
        <v>7.9500000000000001E-2</v>
      </c>
      <c r="S924" s="109">
        <v>8.1500000000000003E-2</v>
      </c>
      <c r="U924" s="111">
        <v>8.2500000000000004E-2</v>
      </c>
      <c r="V924" s="109">
        <v>8.2500000000000004E-2</v>
      </c>
      <c r="W924" s="109">
        <v>8.4000000000000005E-2</v>
      </c>
      <c r="X924" s="109">
        <v>8.6300000000000002E-2</v>
      </c>
    </row>
    <row r="925" spans="9:24" x14ac:dyDescent="0.3">
      <c r="I925" s="7">
        <v>44531</v>
      </c>
      <c r="J925" s="109">
        <v>5.0999999999999997E-2</v>
      </c>
      <c r="K925" s="109">
        <v>5.1999999999999998E-2</v>
      </c>
      <c r="L925" s="111">
        <v>5.3999999999999999E-2</v>
      </c>
      <c r="M925" s="109">
        <v>6.08E-2</v>
      </c>
      <c r="N925" s="109">
        <v>6.5500000000000003E-2</v>
      </c>
      <c r="O925" s="109">
        <v>6.9500000000000006E-2</v>
      </c>
      <c r="P925" s="111">
        <v>7.2999999999999995E-2</v>
      </c>
      <c r="Q925" s="109">
        <v>7.5499999999999998E-2</v>
      </c>
      <c r="R925" s="109">
        <v>7.9500000000000001E-2</v>
      </c>
      <c r="S925" s="109">
        <v>8.1500000000000003E-2</v>
      </c>
      <c r="U925" s="111">
        <v>8.2500000000000004E-2</v>
      </c>
      <c r="V925" s="109">
        <v>8.2500000000000004E-2</v>
      </c>
      <c r="W925" s="109">
        <v>8.4000000000000005E-2</v>
      </c>
      <c r="X925" s="109">
        <v>8.6300000000000002E-2</v>
      </c>
    </row>
    <row r="926" spans="9:24" x14ac:dyDescent="0.3">
      <c r="I926" s="7">
        <v>44530</v>
      </c>
      <c r="J926" s="109">
        <v>5.0999999999999997E-2</v>
      </c>
      <c r="K926" s="109">
        <v>5.1999999999999998E-2</v>
      </c>
      <c r="L926" s="111">
        <v>5.3999999999999999E-2</v>
      </c>
      <c r="M926" s="109">
        <v>6.08E-2</v>
      </c>
      <c r="N926" s="109">
        <v>6.5500000000000003E-2</v>
      </c>
      <c r="O926" s="109">
        <v>6.9500000000000006E-2</v>
      </c>
      <c r="P926" s="111">
        <v>7.2999999999999995E-2</v>
      </c>
      <c r="Q926" s="109">
        <v>7.5499999999999998E-2</v>
      </c>
      <c r="R926" s="109">
        <v>7.9500000000000001E-2</v>
      </c>
      <c r="S926" s="109">
        <v>8.1500000000000003E-2</v>
      </c>
      <c r="U926" s="111">
        <v>8.2500000000000004E-2</v>
      </c>
      <c r="V926" s="109">
        <v>8.2500000000000004E-2</v>
      </c>
      <c r="W926" s="109">
        <v>8.4000000000000005E-2</v>
      </c>
      <c r="X926" s="109">
        <v>8.5300000000000001E-2</v>
      </c>
    </row>
    <row r="927" spans="9:24" x14ac:dyDescent="0.3">
      <c r="I927" s="7">
        <v>44529</v>
      </c>
      <c r="J927" s="109">
        <v>5.0999999999999997E-2</v>
      </c>
      <c r="K927" s="109">
        <v>5.1999999999999998E-2</v>
      </c>
      <c r="L927" s="111">
        <v>5.3999999999999999E-2</v>
      </c>
      <c r="M927" s="109">
        <v>6.08E-2</v>
      </c>
      <c r="N927" s="109">
        <v>6.5500000000000003E-2</v>
      </c>
      <c r="O927" s="109">
        <v>6.9500000000000006E-2</v>
      </c>
      <c r="P927" s="111">
        <v>7.2999999999999995E-2</v>
      </c>
      <c r="Q927" s="109">
        <v>7.5499999999999998E-2</v>
      </c>
      <c r="R927" s="109">
        <v>7.9500000000000001E-2</v>
      </c>
      <c r="S927" s="109">
        <v>8.1500000000000003E-2</v>
      </c>
      <c r="U927" s="111">
        <v>8.2500000000000004E-2</v>
      </c>
      <c r="V927" s="109">
        <v>8.2500000000000004E-2</v>
      </c>
      <c r="W927" s="109">
        <v>8.3000000000000004E-2</v>
      </c>
      <c r="X927" s="109">
        <v>8.5300000000000001E-2</v>
      </c>
    </row>
    <row r="928" spans="9:24" x14ac:dyDescent="0.3">
      <c r="I928" s="7">
        <v>44528</v>
      </c>
      <c r="J928" s="20">
        <v>5.0999999999999997E-2</v>
      </c>
      <c r="K928" s="20">
        <v>5.1999999999999998E-2</v>
      </c>
      <c r="L928" s="20">
        <v>5.3999999999999999E-2</v>
      </c>
      <c r="M928" s="109">
        <v>6.08E-2</v>
      </c>
      <c r="N928" s="109">
        <v>6.5500000000000003E-2</v>
      </c>
      <c r="O928" s="109">
        <v>6.9500000000000006E-2</v>
      </c>
      <c r="P928" s="111">
        <v>7.2999999999999995E-2</v>
      </c>
      <c r="Q928" s="20">
        <v>7.5499999999999998E-2</v>
      </c>
      <c r="R928" s="20">
        <v>7.9500000000000001E-2</v>
      </c>
      <c r="S928" s="20">
        <v>8.1500000000000003E-2</v>
      </c>
      <c r="U928" s="20">
        <v>8.2500000000000004E-2</v>
      </c>
      <c r="V928" s="109">
        <v>8.1799999999999998E-2</v>
      </c>
      <c r="W928" s="109">
        <v>8.3000000000000004E-2</v>
      </c>
      <c r="X928" s="109">
        <v>8.5300000000000001E-2</v>
      </c>
    </row>
    <row r="929" spans="9:24" x14ac:dyDescent="0.3">
      <c r="I929" s="7">
        <v>44527</v>
      </c>
      <c r="J929" s="109">
        <v>5.0999999999999997E-2</v>
      </c>
      <c r="K929" s="109">
        <v>5.1999999999999998E-2</v>
      </c>
      <c r="L929" s="111">
        <v>5.3999999999999999E-2</v>
      </c>
      <c r="M929" s="109">
        <v>6.08E-2</v>
      </c>
      <c r="N929" s="109">
        <v>6.5500000000000003E-2</v>
      </c>
      <c r="O929" s="109">
        <v>6.9500000000000006E-2</v>
      </c>
      <c r="P929" s="111">
        <v>7.2999999999999995E-2</v>
      </c>
      <c r="Q929" s="109">
        <v>7.5499999999999998E-2</v>
      </c>
      <c r="R929" s="109">
        <v>7.9500000000000001E-2</v>
      </c>
      <c r="S929" s="109">
        <v>8.1500000000000003E-2</v>
      </c>
      <c r="U929" s="111">
        <v>8.2500000000000004E-2</v>
      </c>
      <c r="V929" s="109">
        <v>8.1799999999999998E-2</v>
      </c>
      <c r="W929" s="109">
        <v>8.3000000000000004E-2</v>
      </c>
      <c r="X929" s="109">
        <v>8.5300000000000001E-2</v>
      </c>
    </row>
    <row r="930" spans="9:24" x14ac:dyDescent="0.3">
      <c r="I930" s="7">
        <v>44526</v>
      </c>
      <c r="J930" s="109">
        <v>5.0999999999999997E-2</v>
      </c>
      <c r="K930" s="109">
        <v>5.1999999999999998E-2</v>
      </c>
      <c r="L930" s="111">
        <v>5.3999999999999999E-2</v>
      </c>
      <c r="M930" s="20">
        <v>6.08E-2</v>
      </c>
      <c r="N930" s="20">
        <v>6.5500000000000003E-2</v>
      </c>
      <c r="O930" s="20">
        <v>6.9500000000000006E-2</v>
      </c>
      <c r="P930" s="20">
        <v>7.2999999999999995E-2</v>
      </c>
      <c r="Q930" s="109">
        <v>7.5499999999999998E-2</v>
      </c>
      <c r="R930" s="109">
        <v>7.9500000000000001E-2</v>
      </c>
      <c r="S930" s="109">
        <v>8.1500000000000003E-2</v>
      </c>
      <c r="U930" s="111">
        <v>8.2500000000000004E-2</v>
      </c>
      <c r="V930" s="109">
        <v>8.1799999999999998E-2</v>
      </c>
      <c r="W930" s="109">
        <v>8.3000000000000004E-2</v>
      </c>
      <c r="X930" s="109">
        <v>8.5300000000000001E-2</v>
      </c>
    </row>
    <row r="931" spans="9:24" x14ac:dyDescent="0.3">
      <c r="I931" s="7">
        <v>44525</v>
      </c>
      <c r="J931" s="109">
        <v>5.0999999999999997E-2</v>
      </c>
      <c r="K931" s="109">
        <v>5.1999999999999998E-2</v>
      </c>
      <c r="L931" s="111">
        <v>5.3999999999999999E-2</v>
      </c>
      <c r="M931" s="109">
        <v>6.08E-2</v>
      </c>
      <c r="N931" s="109">
        <v>6.5500000000000003E-2</v>
      </c>
      <c r="O931" s="109">
        <v>6.9500000000000006E-2</v>
      </c>
      <c r="P931" s="111">
        <v>7.2999999999999995E-2</v>
      </c>
      <c r="Q931" s="109">
        <v>7.5499999999999998E-2</v>
      </c>
      <c r="R931" s="109">
        <v>7.9500000000000001E-2</v>
      </c>
      <c r="S931" s="109">
        <v>8.1500000000000003E-2</v>
      </c>
      <c r="U931" s="111">
        <v>8.2500000000000004E-2</v>
      </c>
      <c r="V931" s="109">
        <v>8.1799999999999998E-2</v>
      </c>
      <c r="W931" s="109">
        <v>8.3000000000000004E-2</v>
      </c>
      <c r="X931" s="109">
        <v>8.5300000000000001E-2</v>
      </c>
    </row>
    <row r="932" spans="9:24" x14ac:dyDescent="0.3">
      <c r="I932" s="7">
        <v>44524</v>
      </c>
      <c r="J932" s="109">
        <v>5.0999999999999997E-2</v>
      </c>
      <c r="K932" s="109">
        <v>5.1999999999999998E-2</v>
      </c>
      <c r="L932" s="111">
        <v>5.3999999999999999E-2</v>
      </c>
      <c r="M932" s="109">
        <v>6.08E-2</v>
      </c>
      <c r="N932" s="109">
        <v>6.5500000000000003E-2</v>
      </c>
      <c r="O932" s="109">
        <v>6.9500000000000006E-2</v>
      </c>
      <c r="P932" s="111">
        <v>7.2999999999999995E-2</v>
      </c>
      <c r="Q932" s="109">
        <v>7.5499999999999998E-2</v>
      </c>
      <c r="R932" s="109">
        <v>7.9500000000000001E-2</v>
      </c>
      <c r="S932" s="109">
        <v>8.1500000000000003E-2</v>
      </c>
      <c r="U932" s="111">
        <v>8.2500000000000004E-2</v>
      </c>
      <c r="V932" s="109">
        <v>8.1799999999999998E-2</v>
      </c>
      <c r="W932" s="109">
        <v>8.3000000000000004E-2</v>
      </c>
      <c r="X932" s="109">
        <v>8.5300000000000001E-2</v>
      </c>
    </row>
    <row r="933" spans="9:24" x14ac:dyDescent="0.3">
      <c r="I933" s="7">
        <v>44523</v>
      </c>
      <c r="J933" s="109">
        <v>5.0999999999999997E-2</v>
      </c>
      <c r="K933" s="109">
        <v>5.1999999999999998E-2</v>
      </c>
      <c r="L933" s="111">
        <v>5.3999999999999999E-2</v>
      </c>
      <c r="M933" s="109">
        <v>6.13E-2</v>
      </c>
      <c r="N933" s="109">
        <v>6.5500000000000003E-2</v>
      </c>
      <c r="O933" s="109">
        <v>7.0000000000000007E-2</v>
      </c>
      <c r="P933" s="111">
        <v>7.2999999999999995E-2</v>
      </c>
      <c r="Q933" s="109">
        <v>7.5499999999999998E-2</v>
      </c>
      <c r="R933" s="109">
        <v>7.9500000000000001E-2</v>
      </c>
      <c r="S933" s="109">
        <v>8.1500000000000003E-2</v>
      </c>
      <c r="U933" s="111">
        <v>8.2500000000000004E-2</v>
      </c>
      <c r="V933" s="109">
        <v>8.1799999999999998E-2</v>
      </c>
      <c r="W933" s="109">
        <v>8.3000000000000004E-2</v>
      </c>
      <c r="X933" s="109">
        <v>8.5300000000000001E-2</v>
      </c>
    </row>
    <row r="934" spans="9:24" x14ac:dyDescent="0.3">
      <c r="I934" s="7">
        <v>44522</v>
      </c>
      <c r="J934" s="109">
        <v>5.0999999999999997E-2</v>
      </c>
      <c r="K934" s="109">
        <v>5.1999999999999998E-2</v>
      </c>
      <c r="L934" s="111">
        <v>5.3999999999999999E-2</v>
      </c>
      <c r="M934" s="109">
        <v>6.13E-2</v>
      </c>
      <c r="N934" s="109">
        <v>6.5500000000000003E-2</v>
      </c>
      <c r="O934" s="109">
        <v>7.0000000000000007E-2</v>
      </c>
      <c r="P934" s="111">
        <v>7.2999999999999995E-2</v>
      </c>
      <c r="Q934" s="109">
        <v>7.5499999999999998E-2</v>
      </c>
      <c r="R934" s="109">
        <v>7.9500000000000001E-2</v>
      </c>
      <c r="S934" s="109">
        <v>8.1500000000000003E-2</v>
      </c>
      <c r="U934" s="111">
        <v>8.2500000000000004E-2</v>
      </c>
      <c r="V934" s="109">
        <v>8.1799999999999998E-2</v>
      </c>
      <c r="W934" s="109">
        <v>8.3000000000000004E-2</v>
      </c>
      <c r="X934" s="109">
        <v>8.5300000000000001E-2</v>
      </c>
    </row>
    <row r="935" spans="9:24" x14ac:dyDescent="0.3">
      <c r="I935" s="7">
        <v>44521</v>
      </c>
      <c r="J935" s="109">
        <v>5.0999999999999997E-2</v>
      </c>
      <c r="K935" s="109">
        <v>5.1999999999999998E-2</v>
      </c>
      <c r="L935" s="111">
        <v>5.3999999999999999E-2</v>
      </c>
      <c r="M935" s="109">
        <v>6.13E-2</v>
      </c>
      <c r="N935" s="109">
        <v>6.5500000000000003E-2</v>
      </c>
      <c r="O935" s="109">
        <v>7.0000000000000007E-2</v>
      </c>
      <c r="P935" s="111">
        <v>7.2999999999999995E-2</v>
      </c>
      <c r="Q935" s="109">
        <v>7.5499999999999998E-2</v>
      </c>
      <c r="R935" s="109">
        <v>7.9500000000000001E-2</v>
      </c>
      <c r="S935" s="109">
        <v>8.1500000000000003E-2</v>
      </c>
      <c r="U935" s="111">
        <v>8.2500000000000004E-2</v>
      </c>
      <c r="V935" s="109">
        <v>8.1799999999999998E-2</v>
      </c>
      <c r="W935" s="109">
        <v>8.3000000000000004E-2</v>
      </c>
      <c r="X935" s="109">
        <v>8.5300000000000001E-2</v>
      </c>
    </row>
    <row r="936" spans="9:24" x14ac:dyDescent="0.3">
      <c r="I936" s="7">
        <v>44520</v>
      </c>
      <c r="J936" s="109">
        <v>5.0999999999999997E-2</v>
      </c>
      <c r="K936" s="109">
        <v>5.1999999999999998E-2</v>
      </c>
      <c r="L936" s="111">
        <v>5.3999999999999999E-2</v>
      </c>
      <c r="M936" s="109">
        <v>6.13E-2</v>
      </c>
      <c r="N936" s="109">
        <v>6.5500000000000003E-2</v>
      </c>
      <c r="O936" s="109">
        <v>7.0000000000000007E-2</v>
      </c>
      <c r="P936" s="111">
        <v>7.2999999999999995E-2</v>
      </c>
      <c r="Q936" s="109">
        <v>7.5499999999999998E-2</v>
      </c>
      <c r="R936" s="109">
        <v>7.9500000000000001E-2</v>
      </c>
      <c r="S936" s="109">
        <v>8.1500000000000003E-2</v>
      </c>
      <c r="U936" s="111">
        <v>8.2500000000000004E-2</v>
      </c>
      <c r="V936" s="109">
        <v>8.1799999999999998E-2</v>
      </c>
      <c r="W936" s="109">
        <v>8.3000000000000004E-2</v>
      </c>
      <c r="X936" s="109">
        <v>8.5300000000000001E-2</v>
      </c>
    </row>
    <row r="937" spans="9:24" x14ac:dyDescent="0.3">
      <c r="I937" s="7">
        <v>44519</v>
      </c>
      <c r="J937" s="20">
        <v>5.0999999999999997E-2</v>
      </c>
      <c r="K937" s="20">
        <v>5.1999999999999998E-2</v>
      </c>
      <c r="L937" s="20">
        <v>5.3999999999999999E-2</v>
      </c>
      <c r="M937" s="109">
        <v>6.1400000000000003E-2</v>
      </c>
      <c r="N937" s="109">
        <v>6.5500000000000003E-2</v>
      </c>
      <c r="O937" s="109">
        <v>7.0000000000000007E-2</v>
      </c>
      <c r="P937" s="111">
        <v>7.2999999999999995E-2</v>
      </c>
      <c r="Q937" s="109">
        <v>7.5499999999999998E-2</v>
      </c>
      <c r="R937" s="109">
        <v>7.9500000000000001E-2</v>
      </c>
      <c r="S937" s="109">
        <v>8.1500000000000003E-2</v>
      </c>
      <c r="U937" s="111">
        <v>8.2500000000000004E-2</v>
      </c>
      <c r="V937" s="109">
        <v>8.1799999999999998E-2</v>
      </c>
      <c r="W937" s="109">
        <v>8.3000000000000004E-2</v>
      </c>
      <c r="X937" s="109">
        <v>8.6300000000000002E-2</v>
      </c>
    </row>
    <row r="938" spans="9:24" x14ac:dyDescent="0.3">
      <c r="I938" s="7">
        <v>44518</v>
      </c>
      <c r="J938" s="109">
        <v>5.0999999999999997E-2</v>
      </c>
      <c r="K938" s="109">
        <v>5.1999999999999998E-2</v>
      </c>
      <c r="L938" s="111">
        <v>5.3999999999999999E-2</v>
      </c>
      <c r="M938" s="109">
        <v>6.1400000000000003E-2</v>
      </c>
      <c r="N938" s="109">
        <v>6.5500000000000003E-2</v>
      </c>
      <c r="O938" s="109">
        <v>7.0000000000000007E-2</v>
      </c>
      <c r="P938" s="111">
        <v>7.2999999999999995E-2</v>
      </c>
      <c r="Q938" s="109">
        <v>7.5499999999999998E-2</v>
      </c>
      <c r="R938" s="109">
        <v>7.9500000000000001E-2</v>
      </c>
      <c r="S938" s="109">
        <v>8.1500000000000003E-2</v>
      </c>
      <c r="U938" s="111">
        <v>8.2500000000000004E-2</v>
      </c>
      <c r="V938" s="109">
        <v>8.1799999999999998E-2</v>
      </c>
      <c r="W938" s="109">
        <v>8.4000000000000005E-2</v>
      </c>
      <c r="X938" s="109">
        <v>8.6300000000000002E-2</v>
      </c>
    </row>
    <row r="939" spans="9:24" x14ac:dyDescent="0.3">
      <c r="I939" s="7">
        <v>44517</v>
      </c>
      <c r="J939" s="109">
        <v>5.0999999999999997E-2</v>
      </c>
      <c r="K939" s="109">
        <v>5.1999999999999998E-2</v>
      </c>
      <c r="L939" s="111">
        <v>5.3999999999999999E-2</v>
      </c>
      <c r="M939" s="109">
        <v>6.1400000000000003E-2</v>
      </c>
      <c r="N939" s="109">
        <v>6.5500000000000003E-2</v>
      </c>
      <c r="O939" s="109">
        <v>7.0000000000000007E-2</v>
      </c>
      <c r="P939" s="111">
        <v>7.2999999999999995E-2</v>
      </c>
      <c r="Q939" s="109">
        <v>7.5499999999999998E-2</v>
      </c>
      <c r="R939" s="109">
        <v>7.9500000000000001E-2</v>
      </c>
      <c r="S939" s="109">
        <v>8.1500000000000003E-2</v>
      </c>
      <c r="U939" s="111">
        <v>8.2500000000000004E-2</v>
      </c>
      <c r="V939" s="109">
        <v>8.2799999999999999E-2</v>
      </c>
      <c r="W939" s="109">
        <v>8.4000000000000005E-2</v>
      </c>
      <c r="X939" s="109">
        <v>8.6300000000000002E-2</v>
      </c>
    </row>
    <row r="940" spans="9:24" x14ac:dyDescent="0.3">
      <c r="I940" s="7">
        <v>44516</v>
      </c>
      <c r="J940" s="109">
        <v>5.0999999999999997E-2</v>
      </c>
      <c r="K940" s="109">
        <v>5.1999999999999998E-2</v>
      </c>
      <c r="L940" s="111">
        <v>5.3999999999999999E-2</v>
      </c>
      <c r="M940" s="109">
        <v>6.1400000000000003E-2</v>
      </c>
      <c r="N940" s="109">
        <v>6.5500000000000003E-2</v>
      </c>
      <c r="O940" s="109">
        <v>7.0000000000000007E-2</v>
      </c>
      <c r="P940" s="111">
        <v>7.2999999999999995E-2</v>
      </c>
      <c r="Q940" s="109">
        <v>7.5499999999999998E-2</v>
      </c>
      <c r="R940" s="109">
        <v>7.9500000000000001E-2</v>
      </c>
      <c r="S940" s="109">
        <v>8.1500000000000003E-2</v>
      </c>
      <c r="U940" s="111">
        <v>8.2500000000000004E-2</v>
      </c>
      <c r="V940" s="109">
        <v>8.2799999999999999E-2</v>
      </c>
      <c r="W940" s="109">
        <v>8.4000000000000005E-2</v>
      </c>
      <c r="X940" s="109">
        <v>8.6300000000000002E-2</v>
      </c>
    </row>
    <row r="941" spans="9:24" x14ac:dyDescent="0.3">
      <c r="I941" s="7">
        <v>44515</v>
      </c>
      <c r="J941" s="109">
        <v>5.0999999999999997E-2</v>
      </c>
      <c r="K941" s="109">
        <v>5.1999999999999998E-2</v>
      </c>
      <c r="L941" s="111">
        <v>5.3999999999999999E-2</v>
      </c>
      <c r="M941" s="109">
        <v>6.1400000000000003E-2</v>
      </c>
      <c r="N941" s="109">
        <v>6.5500000000000003E-2</v>
      </c>
      <c r="O941" s="109">
        <v>7.0000000000000007E-2</v>
      </c>
      <c r="P941" s="111">
        <v>7.2999999999999995E-2</v>
      </c>
      <c r="Q941" s="109">
        <v>7.6499999999999999E-2</v>
      </c>
      <c r="R941" s="109">
        <v>7.85E-2</v>
      </c>
      <c r="S941" s="109">
        <v>8.1500000000000003E-2</v>
      </c>
      <c r="U941" s="111">
        <v>8.2500000000000004E-2</v>
      </c>
      <c r="V941" s="109">
        <v>8.2000000000000003E-2</v>
      </c>
      <c r="W941" s="109">
        <v>8.4000000000000005E-2</v>
      </c>
      <c r="X941" s="109">
        <v>8.6300000000000002E-2</v>
      </c>
    </row>
    <row r="942" spans="9:24" x14ac:dyDescent="0.3">
      <c r="I942" s="7">
        <v>44514</v>
      </c>
      <c r="J942" s="109">
        <v>5.0999999999999997E-2</v>
      </c>
      <c r="K942" s="109">
        <v>5.1999999999999998E-2</v>
      </c>
      <c r="L942" s="111">
        <v>5.3999999999999999E-2</v>
      </c>
      <c r="M942" s="109">
        <v>6.1400000000000003E-2</v>
      </c>
      <c r="N942" s="109">
        <v>6.5500000000000003E-2</v>
      </c>
      <c r="O942" s="109">
        <v>7.0000000000000007E-2</v>
      </c>
      <c r="P942" s="111">
        <v>7.2999999999999995E-2</v>
      </c>
      <c r="Q942" s="109">
        <v>7.6499999999999999E-2</v>
      </c>
      <c r="R942" s="109">
        <v>7.85E-2</v>
      </c>
      <c r="S942" s="109">
        <v>8.1500000000000003E-2</v>
      </c>
      <c r="U942" s="111">
        <v>8.2500000000000004E-2</v>
      </c>
      <c r="V942" s="109">
        <v>8.2000000000000003E-2</v>
      </c>
      <c r="W942" s="109">
        <v>8.4000000000000005E-2</v>
      </c>
      <c r="X942" s="109">
        <v>8.6300000000000002E-2</v>
      </c>
    </row>
    <row r="943" spans="9:24" x14ac:dyDescent="0.3">
      <c r="I943" s="7">
        <v>44513</v>
      </c>
      <c r="J943" s="109">
        <v>5.0999999999999997E-2</v>
      </c>
      <c r="K943" s="109">
        <v>5.1999999999999998E-2</v>
      </c>
      <c r="L943" s="111">
        <v>5.3999999999999999E-2</v>
      </c>
      <c r="M943" s="109">
        <v>0.06</v>
      </c>
      <c r="N943" s="109">
        <v>6.5500000000000003E-2</v>
      </c>
      <c r="O943" s="109">
        <v>6.9500000000000006E-2</v>
      </c>
      <c r="P943" s="111">
        <v>7.2999999999999995E-2</v>
      </c>
      <c r="Q943" s="109">
        <v>7.6499999999999999E-2</v>
      </c>
      <c r="R943" s="109">
        <v>7.85E-2</v>
      </c>
      <c r="S943" s="109">
        <v>8.1500000000000003E-2</v>
      </c>
      <c r="U943" s="111">
        <v>8.2500000000000004E-2</v>
      </c>
      <c r="V943" s="109">
        <v>8.2000000000000003E-2</v>
      </c>
      <c r="W943" s="109">
        <v>8.4000000000000005E-2</v>
      </c>
      <c r="X943" s="109">
        <v>8.6300000000000002E-2</v>
      </c>
    </row>
    <row r="944" spans="9:24" x14ac:dyDescent="0.3">
      <c r="I944" s="7">
        <v>44512</v>
      </c>
      <c r="J944" s="109">
        <v>5.0999999999999997E-2</v>
      </c>
      <c r="K944" s="109">
        <v>5.1999999999999998E-2</v>
      </c>
      <c r="L944" s="111">
        <v>5.3999999999999999E-2</v>
      </c>
      <c r="M944" s="109">
        <v>0.06</v>
      </c>
      <c r="N944" s="109">
        <v>6.5500000000000003E-2</v>
      </c>
      <c r="O944" s="109">
        <v>6.9500000000000006E-2</v>
      </c>
      <c r="P944" s="111">
        <v>7.2999999999999995E-2</v>
      </c>
      <c r="Q944" s="109">
        <v>7.6499999999999999E-2</v>
      </c>
      <c r="R944" s="109">
        <v>7.85E-2</v>
      </c>
      <c r="S944" s="109">
        <v>8.1500000000000003E-2</v>
      </c>
      <c r="U944" s="111">
        <v>8.2500000000000004E-2</v>
      </c>
      <c r="V944" s="109">
        <v>8.2000000000000003E-2</v>
      </c>
      <c r="W944" s="109">
        <v>8.4000000000000005E-2</v>
      </c>
      <c r="X944" s="109">
        <v>8.6300000000000002E-2</v>
      </c>
    </row>
    <row r="945" spans="9:24" x14ac:dyDescent="0.3">
      <c r="I945" s="7">
        <v>44511</v>
      </c>
      <c r="J945" s="109">
        <v>5.0999999999999997E-2</v>
      </c>
      <c r="K945" s="109">
        <v>5.1999999999999998E-2</v>
      </c>
      <c r="L945" s="111">
        <v>5.3999999999999999E-2</v>
      </c>
      <c r="M945" s="109">
        <v>0.06</v>
      </c>
      <c r="N945" s="109">
        <v>6.5500000000000003E-2</v>
      </c>
      <c r="O945" s="109">
        <v>6.9500000000000006E-2</v>
      </c>
      <c r="P945" s="111">
        <v>7.2999999999999995E-2</v>
      </c>
      <c r="Q945" s="109">
        <v>7.6499999999999999E-2</v>
      </c>
      <c r="R945" s="109">
        <v>7.85E-2</v>
      </c>
      <c r="S945" s="109">
        <v>8.1500000000000003E-2</v>
      </c>
      <c r="U945" s="111">
        <v>8.2500000000000004E-2</v>
      </c>
      <c r="V945" s="109">
        <v>8.2000000000000003E-2</v>
      </c>
      <c r="W945" s="109">
        <v>8.4000000000000005E-2</v>
      </c>
      <c r="X945" s="109">
        <v>8.2299999999999998E-2</v>
      </c>
    </row>
    <row r="946" spans="9:24" x14ac:dyDescent="0.3">
      <c r="I946" s="7">
        <v>44510</v>
      </c>
      <c r="J946" s="109">
        <v>5.0999999999999997E-2</v>
      </c>
      <c r="K946" s="109">
        <v>5.1999999999999998E-2</v>
      </c>
      <c r="L946" s="111">
        <v>5.3999999999999999E-2</v>
      </c>
      <c r="M946" s="109">
        <v>0.06</v>
      </c>
      <c r="N946" s="109">
        <v>6.5500000000000003E-2</v>
      </c>
      <c r="O946" s="109">
        <v>6.9500000000000006E-2</v>
      </c>
      <c r="P946" s="111">
        <v>7.2999999999999995E-2</v>
      </c>
      <c r="Q946" s="109">
        <v>7.6499999999999999E-2</v>
      </c>
      <c r="R946" s="109">
        <v>7.85E-2</v>
      </c>
      <c r="S946" s="109">
        <v>8.1500000000000003E-2</v>
      </c>
      <c r="U946" s="111">
        <v>8.2500000000000004E-2</v>
      </c>
      <c r="V946" s="109">
        <v>8.2000000000000003E-2</v>
      </c>
      <c r="W946" s="109">
        <v>8.1000000000000003E-2</v>
      </c>
      <c r="X946" s="109">
        <v>8.2299999999999998E-2</v>
      </c>
    </row>
    <row r="947" spans="9:24" x14ac:dyDescent="0.3">
      <c r="I947" s="7">
        <v>44509</v>
      </c>
      <c r="J947" s="109">
        <v>5.0999999999999997E-2</v>
      </c>
      <c r="K947" s="109">
        <v>5.1999999999999998E-2</v>
      </c>
      <c r="L947" s="111">
        <v>5.3999999999999999E-2</v>
      </c>
      <c r="M947" s="109">
        <v>0.06</v>
      </c>
      <c r="N947" s="109">
        <v>6.5500000000000003E-2</v>
      </c>
      <c r="O947" s="109">
        <v>6.9500000000000006E-2</v>
      </c>
      <c r="P947" s="111">
        <v>7.2999999999999995E-2</v>
      </c>
      <c r="Q947" s="109">
        <v>7.6499999999999999E-2</v>
      </c>
      <c r="R947" s="109">
        <v>7.85E-2</v>
      </c>
      <c r="S947" s="109">
        <v>8.1500000000000003E-2</v>
      </c>
      <c r="U947" s="111">
        <v>8.2500000000000004E-2</v>
      </c>
      <c r="V947" s="109">
        <v>7.9500000000000001E-2</v>
      </c>
      <c r="W947" s="109">
        <v>8.1000000000000003E-2</v>
      </c>
      <c r="X947" s="109">
        <v>8.2299999999999998E-2</v>
      </c>
    </row>
    <row r="948" spans="9:24" x14ac:dyDescent="0.3">
      <c r="I948" s="7">
        <v>44508</v>
      </c>
      <c r="J948" s="109">
        <v>5.0999999999999997E-2</v>
      </c>
      <c r="K948" s="109">
        <v>5.1999999999999998E-2</v>
      </c>
      <c r="L948" s="111">
        <v>5.3999999999999999E-2</v>
      </c>
      <c r="M948" s="109">
        <v>0.06</v>
      </c>
      <c r="N948" s="109">
        <v>6.5500000000000003E-2</v>
      </c>
      <c r="O948" s="109">
        <v>6.9500000000000006E-2</v>
      </c>
      <c r="P948" s="111">
        <v>7.2999999999999995E-2</v>
      </c>
      <c r="Q948" s="109">
        <v>7.6499999999999999E-2</v>
      </c>
      <c r="R948" s="109">
        <v>7.85E-2</v>
      </c>
      <c r="S948" s="109">
        <v>8.1500000000000003E-2</v>
      </c>
      <c r="U948" s="111">
        <v>8.2500000000000004E-2</v>
      </c>
      <c r="V948" s="109">
        <v>7.9500000000000001E-2</v>
      </c>
      <c r="W948" s="109">
        <v>8.1000000000000003E-2</v>
      </c>
      <c r="X948" s="109">
        <v>8.1799999999999998E-2</v>
      </c>
    </row>
    <row r="949" spans="9:24" x14ac:dyDescent="0.3">
      <c r="I949" s="7">
        <v>44507</v>
      </c>
      <c r="J949" s="109">
        <v>5.0999999999999997E-2</v>
      </c>
      <c r="K949" s="109">
        <v>5.1999999999999998E-2</v>
      </c>
      <c r="L949" s="111">
        <v>5.3999999999999999E-2</v>
      </c>
      <c r="M949" s="109">
        <v>0.06</v>
      </c>
      <c r="N949" s="109">
        <v>6.5500000000000003E-2</v>
      </c>
      <c r="O949" s="109">
        <v>6.9500000000000006E-2</v>
      </c>
      <c r="P949" s="111">
        <v>7.2999999999999995E-2</v>
      </c>
      <c r="Q949" s="109">
        <v>7.6499999999999999E-2</v>
      </c>
      <c r="R949" s="109">
        <v>7.85E-2</v>
      </c>
      <c r="S949" s="109">
        <v>8.1500000000000003E-2</v>
      </c>
      <c r="U949" s="111">
        <v>8.2500000000000004E-2</v>
      </c>
      <c r="V949" s="109">
        <v>7.9500000000000001E-2</v>
      </c>
      <c r="W949" s="109">
        <v>8.0500000000000002E-2</v>
      </c>
      <c r="X949" s="109">
        <v>8.1799999999999998E-2</v>
      </c>
    </row>
    <row r="950" spans="9:24" x14ac:dyDescent="0.3">
      <c r="I950" s="7">
        <v>44506</v>
      </c>
      <c r="J950" s="109">
        <v>5.0999999999999997E-2</v>
      </c>
      <c r="K950" s="109">
        <v>5.1999999999999998E-2</v>
      </c>
      <c r="L950" s="111">
        <v>5.3999999999999999E-2</v>
      </c>
      <c r="M950" s="109">
        <v>0.06</v>
      </c>
      <c r="N950" s="109">
        <v>6.5000000000000002E-2</v>
      </c>
      <c r="O950" s="109">
        <v>6.9000000000000006E-2</v>
      </c>
      <c r="P950" s="111">
        <v>7.2999999999999995E-2</v>
      </c>
      <c r="Q950" s="109">
        <v>7.6499999999999999E-2</v>
      </c>
      <c r="R950" s="109">
        <v>7.85E-2</v>
      </c>
      <c r="S950" s="109">
        <v>8.1500000000000003E-2</v>
      </c>
      <c r="U950" s="111">
        <v>8.2500000000000004E-2</v>
      </c>
      <c r="V950" s="109">
        <v>7.9000000000000001E-2</v>
      </c>
      <c r="W950" s="109">
        <v>8.0500000000000002E-2</v>
      </c>
      <c r="X950" s="109">
        <v>8.1799999999999998E-2</v>
      </c>
    </row>
    <row r="951" spans="9:24" x14ac:dyDescent="0.3">
      <c r="I951" s="7">
        <v>44505</v>
      </c>
      <c r="J951" s="109">
        <v>5.0999999999999997E-2</v>
      </c>
      <c r="K951" s="109">
        <v>5.1999999999999998E-2</v>
      </c>
      <c r="L951" s="111">
        <v>5.3999999999999999E-2</v>
      </c>
      <c r="M951" s="109">
        <v>0.06</v>
      </c>
      <c r="N951" s="109">
        <v>6.5000000000000002E-2</v>
      </c>
      <c r="O951" s="109">
        <v>6.9000000000000006E-2</v>
      </c>
      <c r="P951" s="111">
        <v>7.2999999999999995E-2</v>
      </c>
      <c r="Q951" s="109">
        <v>7.6499999999999999E-2</v>
      </c>
      <c r="R951" s="109">
        <v>7.85E-2</v>
      </c>
      <c r="S951" s="109">
        <v>8.1500000000000003E-2</v>
      </c>
      <c r="U951" s="111">
        <v>8.2500000000000004E-2</v>
      </c>
      <c r="V951" s="109">
        <v>7.9000000000000001E-2</v>
      </c>
      <c r="W951" s="109">
        <v>8.0500000000000002E-2</v>
      </c>
      <c r="X951" s="109">
        <v>8.1799999999999998E-2</v>
      </c>
    </row>
    <row r="952" spans="9:24" x14ac:dyDescent="0.3">
      <c r="I952" s="7">
        <v>44504</v>
      </c>
      <c r="J952" s="109">
        <v>5.0999999999999997E-2</v>
      </c>
      <c r="K952" s="109">
        <v>5.1999999999999998E-2</v>
      </c>
      <c r="L952" s="111">
        <v>5.3999999999999999E-2</v>
      </c>
      <c r="M952" s="109">
        <v>0.06</v>
      </c>
      <c r="N952" s="109">
        <v>6.5000000000000002E-2</v>
      </c>
      <c r="O952" s="109">
        <v>6.9000000000000006E-2</v>
      </c>
      <c r="P952" s="111">
        <v>7.2999999999999995E-2</v>
      </c>
      <c r="Q952" s="109">
        <v>7.6499999999999999E-2</v>
      </c>
      <c r="R952" s="109">
        <v>7.85E-2</v>
      </c>
      <c r="S952" s="109">
        <v>8.1500000000000003E-2</v>
      </c>
      <c r="U952" s="111">
        <v>8.2500000000000004E-2</v>
      </c>
      <c r="V952" s="109">
        <v>7.9000000000000001E-2</v>
      </c>
      <c r="W952" s="109">
        <v>8.0500000000000002E-2</v>
      </c>
      <c r="X952" s="109">
        <v>8.1799999999999998E-2</v>
      </c>
    </row>
    <row r="953" spans="9:24" x14ac:dyDescent="0.3">
      <c r="I953" s="7">
        <v>44503</v>
      </c>
      <c r="J953" s="109">
        <v>5.0999999999999997E-2</v>
      </c>
      <c r="K953" s="109">
        <v>5.1999999999999998E-2</v>
      </c>
      <c r="L953" s="111">
        <v>5.3999999999999999E-2</v>
      </c>
      <c r="M953" s="109">
        <v>6.0999999999999999E-2</v>
      </c>
      <c r="N953" s="109">
        <v>6.5500000000000003E-2</v>
      </c>
      <c r="O953" s="109">
        <v>7.0000000000000007E-2</v>
      </c>
      <c r="P953" s="111">
        <v>7.2999999999999995E-2</v>
      </c>
      <c r="Q953" s="109">
        <v>7.6499999999999999E-2</v>
      </c>
      <c r="R953" s="109">
        <v>7.85E-2</v>
      </c>
      <c r="S953" s="109">
        <v>8.1500000000000003E-2</v>
      </c>
      <c r="U953" s="111">
        <v>8.2500000000000004E-2</v>
      </c>
      <c r="V953" s="109">
        <v>7.9000000000000001E-2</v>
      </c>
      <c r="W953" s="109">
        <v>8.0500000000000002E-2</v>
      </c>
      <c r="X953" s="109">
        <v>8.1799999999999998E-2</v>
      </c>
    </row>
    <row r="954" spans="9:24" x14ac:dyDescent="0.3">
      <c r="I954" s="7">
        <v>44502</v>
      </c>
      <c r="J954" s="109">
        <v>5.0999999999999997E-2</v>
      </c>
      <c r="K954" s="109">
        <v>5.1999999999999998E-2</v>
      </c>
      <c r="L954" s="111">
        <v>5.3999999999999999E-2</v>
      </c>
      <c r="M954" s="109">
        <v>6.0999999999999999E-2</v>
      </c>
      <c r="N954" s="109">
        <v>6.5500000000000003E-2</v>
      </c>
      <c r="O954" s="109">
        <v>7.0000000000000007E-2</v>
      </c>
      <c r="P954" s="111">
        <v>7.2999999999999995E-2</v>
      </c>
      <c r="Q954" s="109">
        <v>7.6499999999999999E-2</v>
      </c>
      <c r="R954" s="109">
        <v>7.85E-2</v>
      </c>
      <c r="S954" s="109">
        <v>8.1500000000000003E-2</v>
      </c>
      <c r="U954" s="111">
        <v>8.2500000000000004E-2</v>
      </c>
      <c r="V954" s="109">
        <v>7.9000000000000001E-2</v>
      </c>
      <c r="W954" s="109">
        <v>8.0500000000000002E-2</v>
      </c>
      <c r="X954" s="109">
        <v>8.1799999999999998E-2</v>
      </c>
    </row>
    <row r="955" spans="9:24" x14ac:dyDescent="0.3">
      <c r="I955" s="7">
        <v>44501</v>
      </c>
      <c r="J955" s="109">
        <v>5.0999999999999997E-2</v>
      </c>
      <c r="K955" s="109">
        <v>5.1999999999999998E-2</v>
      </c>
      <c r="L955" s="111">
        <v>5.3999999999999999E-2</v>
      </c>
      <c r="M955" s="109">
        <v>6.0999999999999999E-2</v>
      </c>
      <c r="N955" s="109">
        <v>6.5500000000000003E-2</v>
      </c>
      <c r="O955" s="109">
        <v>7.0499999999999993E-2</v>
      </c>
      <c r="P955" s="111">
        <v>7.2999999999999995E-2</v>
      </c>
      <c r="Q955" s="109">
        <v>7.6499999999999999E-2</v>
      </c>
      <c r="R955" s="109">
        <v>7.85E-2</v>
      </c>
      <c r="S955" s="109">
        <v>8.1500000000000003E-2</v>
      </c>
      <c r="U955" s="111">
        <v>8.2500000000000004E-2</v>
      </c>
      <c r="V955" s="109">
        <v>7.9000000000000001E-2</v>
      </c>
      <c r="W955" s="109">
        <v>8.0500000000000002E-2</v>
      </c>
      <c r="X955" s="109">
        <v>8.1299999999999997E-2</v>
      </c>
    </row>
    <row r="956" spans="9:24" x14ac:dyDescent="0.3">
      <c r="I956" s="7">
        <v>44500</v>
      </c>
      <c r="J956" s="109">
        <v>5.0999999999999997E-2</v>
      </c>
      <c r="K956" s="109">
        <v>5.1999999999999998E-2</v>
      </c>
      <c r="L956" s="111">
        <v>5.3999999999999999E-2</v>
      </c>
      <c r="M956" s="109">
        <v>6.0999999999999999E-2</v>
      </c>
      <c r="N956" s="109">
        <v>6.5500000000000003E-2</v>
      </c>
      <c r="O956" s="109">
        <v>7.0499999999999993E-2</v>
      </c>
      <c r="P956" s="111">
        <v>7.2999999999999995E-2</v>
      </c>
      <c r="Q956" s="109">
        <v>7.6499999999999999E-2</v>
      </c>
      <c r="R956" s="109">
        <v>7.85E-2</v>
      </c>
      <c r="S956" s="109">
        <v>8.1500000000000003E-2</v>
      </c>
      <c r="U956" s="111">
        <v>8.2500000000000004E-2</v>
      </c>
      <c r="V956" s="109">
        <v>7.9000000000000001E-2</v>
      </c>
      <c r="W956" s="109">
        <v>0.08</v>
      </c>
      <c r="X956" s="109">
        <v>8.1299999999999997E-2</v>
      </c>
    </row>
    <row r="957" spans="9:24" x14ac:dyDescent="0.3">
      <c r="I957" s="7">
        <v>44499</v>
      </c>
      <c r="J957" s="109">
        <v>5.0999999999999997E-2</v>
      </c>
      <c r="K957" s="109">
        <v>5.1999999999999998E-2</v>
      </c>
      <c r="L957" s="111">
        <v>5.3999999999999999E-2</v>
      </c>
      <c r="M957" s="109">
        <v>6.1499999999999999E-2</v>
      </c>
      <c r="N957" s="109">
        <v>6.5500000000000003E-2</v>
      </c>
      <c r="O957" s="109">
        <v>6.9500000000000006E-2</v>
      </c>
      <c r="P957" s="111">
        <v>7.2999999999999995E-2</v>
      </c>
      <c r="Q957" s="109">
        <v>7.6499999999999999E-2</v>
      </c>
      <c r="R957" s="109">
        <v>7.85E-2</v>
      </c>
      <c r="S957" s="109">
        <v>8.1500000000000003E-2</v>
      </c>
      <c r="U957" s="111">
        <v>8.2500000000000004E-2</v>
      </c>
      <c r="V957" s="109">
        <v>7.85E-2</v>
      </c>
      <c r="W957" s="109">
        <v>0.08</v>
      </c>
      <c r="X957" s="109">
        <v>7.7299999999999994E-2</v>
      </c>
    </row>
    <row r="958" spans="9:24" x14ac:dyDescent="0.3">
      <c r="I958" s="7">
        <v>44498</v>
      </c>
      <c r="J958" s="109">
        <v>5.0999999999999997E-2</v>
      </c>
      <c r="K958" s="109">
        <v>5.1999999999999998E-2</v>
      </c>
      <c r="L958" s="111">
        <v>5.3999999999999999E-2</v>
      </c>
      <c r="M958" s="109">
        <v>6.2E-2</v>
      </c>
      <c r="N958" s="109">
        <v>6.5500000000000003E-2</v>
      </c>
      <c r="O958" s="109">
        <v>6.9500000000000006E-2</v>
      </c>
      <c r="P958" s="111">
        <v>7.2999999999999995E-2</v>
      </c>
      <c r="Q958" s="109">
        <v>7.6499999999999999E-2</v>
      </c>
      <c r="R958" s="109">
        <v>7.85E-2</v>
      </c>
      <c r="S958" s="109">
        <v>8.1500000000000003E-2</v>
      </c>
      <c r="U958" s="111">
        <v>8.2500000000000004E-2</v>
      </c>
      <c r="V958" s="109">
        <v>7.85E-2</v>
      </c>
      <c r="W958" s="109">
        <v>7.6999999999999999E-2</v>
      </c>
      <c r="X958" s="109">
        <v>7.7299999999999994E-2</v>
      </c>
    </row>
    <row r="959" spans="9:24" x14ac:dyDescent="0.3">
      <c r="I959" s="7">
        <v>44497</v>
      </c>
      <c r="J959" s="109">
        <v>5.0999999999999997E-2</v>
      </c>
      <c r="K959" s="109">
        <v>5.1999999999999998E-2</v>
      </c>
      <c r="L959" s="111">
        <v>5.3999999999999999E-2</v>
      </c>
      <c r="M959" s="109">
        <v>6.3E-2</v>
      </c>
      <c r="N959" s="109">
        <v>6.7000000000000004E-2</v>
      </c>
      <c r="O959" s="109">
        <v>7.0499999999999993E-2</v>
      </c>
      <c r="P959" s="111">
        <v>7.3499999999999996E-2</v>
      </c>
      <c r="Q959" s="109">
        <v>7.6999999999999999E-2</v>
      </c>
      <c r="R959" s="109">
        <v>7.9000000000000001E-2</v>
      </c>
      <c r="S959" s="109">
        <v>8.2000000000000003E-2</v>
      </c>
      <c r="U959" s="111">
        <v>8.3000000000000004E-2</v>
      </c>
      <c r="V959" s="109">
        <v>7.6499999999999999E-2</v>
      </c>
      <c r="W959" s="109">
        <v>7.6999999999999999E-2</v>
      </c>
      <c r="X959" s="109">
        <v>7.7299999999999994E-2</v>
      </c>
    </row>
    <row r="960" spans="9:24" x14ac:dyDescent="0.3">
      <c r="I960" s="7">
        <v>44496</v>
      </c>
      <c r="J960" s="109">
        <v>5.0999999999999997E-2</v>
      </c>
      <c r="K960" s="109">
        <v>5.1999999999999998E-2</v>
      </c>
      <c r="L960" s="111">
        <v>5.3999999999999999E-2</v>
      </c>
      <c r="M960" s="109">
        <v>6.3E-2</v>
      </c>
      <c r="N960" s="109">
        <v>6.7000000000000004E-2</v>
      </c>
      <c r="O960" s="109">
        <v>7.0499999999999993E-2</v>
      </c>
      <c r="P960" s="111">
        <v>7.3499999999999996E-2</v>
      </c>
      <c r="Q960" s="109">
        <v>7.6999999999999999E-2</v>
      </c>
      <c r="R960" s="109">
        <v>7.9000000000000001E-2</v>
      </c>
      <c r="S960" s="109">
        <v>8.2000000000000003E-2</v>
      </c>
      <c r="U960" s="111">
        <v>8.3000000000000004E-2</v>
      </c>
      <c r="V960" s="109">
        <v>7.6499999999999999E-2</v>
      </c>
      <c r="W960" s="109">
        <v>7.6999999999999999E-2</v>
      </c>
      <c r="X960" s="109">
        <v>7.7299999999999994E-2</v>
      </c>
    </row>
    <row r="961" spans="9:24" x14ac:dyDescent="0.3">
      <c r="I961" s="7">
        <v>44495</v>
      </c>
      <c r="J961" s="109">
        <v>5.0999999999999997E-2</v>
      </c>
      <c r="K961" s="109">
        <v>5.1999999999999998E-2</v>
      </c>
      <c r="L961" s="111">
        <v>5.3999999999999999E-2</v>
      </c>
      <c r="M961" s="109">
        <v>6.3500000000000001E-2</v>
      </c>
      <c r="N961" s="109">
        <v>6.7500000000000004E-2</v>
      </c>
      <c r="O961" s="109">
        <v>7.0999999999999994E-2</v>
      </c>
      <c r="P961" s="111">
        <v>7.3999999999999996E-2</v>
      </c>
      <c r="Q961" s="109">
        <v>7.6999999999999999E-2</v>
      </c>
      <c r="R961" s="109">
        <v>7.9000000000000001E-2</v>
      </c>
      <c r="S961" s="109">
        <v>8.2000000000000003E-2</v>
      </c>
      <c r="U961" s="111">
        <v>8.3000000000000004E-2</v>
      </c>
      <c r="V961" s="109">
        <v>7.6499999999999999E-2</v>
      </c>
      <c r="W961" s="109">
        <v>7.6999999999999999E-2</v>
      </c>
      <c r="X961" s="109">
        <v>7.7299999999999994E-2</v>
      </c>
    </row>
    <row r="962" spans="9:24" x14ac:dyDescent="0.3">
      <c r="I962" s="7">
        <v>44494</v>
      </c>
      <c r="J962" s="109">
        <v>5.0999999999999997E-2</v>
      </c>
      <c r="K962" s="109">
        <v>5.1999999999999998E-2</v>
      </c>
      <c r="L962" s="111">
        <v>5.3999999999999999E-2</v>
      </c>
      <c r="M962" s="109">
        <v>6.4000000000000001E-2</v>
      </c>
      <c r="N962" s="109">
        <v>6.7500000000000004E-2</v>
      </c>
      <c r="O962" s="109">
        <v>7.0999999999999994E-2</v>
      </c>
      <c r="P962" s="111">
        <v>7.3999999999999996E-2</v>
      </c>
      <c r="Q962" s="109">
        <v>7.6999999999999999E-2</v>
      </c>
      <c r="R962" s="109">
        <v>7.9000000000000001E-2</v>
      </c>
      <c r="S962" s="109">
        <v>8.2000000000000003E-2</v>
      </c>
      <c r="U962" s="111">
        <v>8.3000000000000004E-2</v>
      </c>
      <c r="V962" s="109">
        <v>7.6499999999999999E-2</v>
      </c>
      <c r="W962" s="109">
        <v>7.6999999999999999E-2</v>
      </c>
      <c r="X962" s="109">
        <v>7.7799999999999994E-2</v>
      </c>
    </row>
    <row r="963" spans="9:24" x14ac:dyDescent="0.3">
      <c r="I963" s="7">
        <v>44493</v>
      </c>
      <c r="J963" s="109">
        <v>5.0999999999999997E-2</v>
      </c>
      <c r="K963" s="109">
        <v>5.1999999999999998E-2</v>
      </c>
      <c r="L963" s="111">
        <v>5.3999999999999999E-2</v>
      </c>
      <c r="M963" s="109">
        <v>6.4000000000000001E-2</v>
      </c>
      <c r="N963" s="109">
        <v>6.7500000000000004E-2</v>
      </c>
      <c r="O963" s="109">
        <v>7.0999999999999994E-2</v>
      </c>
      <c r="P963" s="111">
        <v>7.3999999999999996E-2</v>
      </c>
      <c r="Q963" s="109">
        <v>7.6999999999999999E-2</v>
      </c>
      <c r="R963" s="109">
        <v>7.9000000000000001E-2</v>
      </c>
      <c r="S963" s="109">
        <v>8.2000000000000003E-2</v>
      </c>
      <c r="U963" s="111">
        <v>8.3000000000000004E-2</v>
      </c>
      <c r="V963" s="109">
        <v>7.6499999999999999E-2</v>
      </c>
      <c r="W963" s="109">
        <v>7.7499999999999999E-2</v>
      </c>
      <c r="X963" s="109">
        <v>7.8299999999999995E-2</v>
      </c>
    </row>
    <row r="964" spans="9:24" x14ac:dyDescent="0.3">
      <c r="I964" s="7">
        <v>44492</v>
      </c>
      <c r="J964" s="109">
        <v>5.0999999999999997E-2</v>
      </c>
      <c r="K964" s="109">
        <v>5.1999999999999998E-2</v>
      </c>
      <c r="L964" s="111">
        <v>5.3999999999999999E-2</v>
      </c>
      <c r="M964" s="109">
        <v>6.4000000000000001E-2</v>
      </c>
      <c r="N964" s="109">
        <v>6.7500000000000004E-2</v>
      </c>
      <c r="O964" s="109">
        <v>7.0999999999999994E-2</v>
      </c>
      <c r="P964" s="111">
        <v>7.3999999999999996E-2</v>
      </c>
      <c r="Q964" s="109">
        <v>7.6999999999999999E-2</v>
      </c>
      <c r="R964" s="109">
        <v>7.9000000000000001E-2</v>
      </c>
      <c r="S964" s="109">
        <v>8.2000000000000003E-2</v>
      </c>
      <c r="U964" s="111">
        <v>8.3000000000000004E-2</v>
      </c>
      <c r="V964" s="109">
        <v>7.6999999999999999E-2</v>
      </c>
      <c r="W964" s="109">
        <v>7.8E-2</v>
      </c>
      <c r="X964" s="109">
        <v>7.8299999999999995E-2</v>
      </c>
    </row>
    <row r="965" spans="9:24" x14ac:dyDescent="0.3">
      <c r="I965" s="7">
        <v>44491</v>
      </c>
      <c r="J965" s="109">
        <v>5.0999999999999997E-2</v>
      </c>
      <c r="K965" s="109">
        <v>5.1999999999999998E-2</v>
      </c>
      <c r="L965" s="111">
        <v>5.3999999999999999E-2</v>
      </c>
      <c r="M965" s="109">
        <v>6.4000000000000001E-2</v>
      </c>
      <c r="N965" s="109">
        <v>6.7500000000000004E-2</v>
      </c>
      <c r="O965" s="109">
        <v>7.0999999999999994E-2</v>
      </c>
      <c r="P965" s="111">
        <v>7.3999999999999996E-2</v>
      </c>
      <c r="Q965" s="109">
        <v>7.6999999999999999E-2</v>
      </c>
      <c r="R965" s="109">
        <v>7.9000000000000001E-2</v>
      </c>
      <c r="S965" s="109">
        <v>8.2000000000000003E-2</v>
      </c>
      <c r="U965" s="111">
        <v>8.3000000000000004E-2</v>
      </c>
      <c r="V965" s="109">
        <v>7.7499999999999999E-2</v>
      </c>
      <c r="W965" s="109">
        <v>7.8E-2</v>
      </c>
      <c r="X965" s="109">
        <v>7.8299999999999995E-2</v>
      </c>
    </row>
    <row r="966" spans="9:24" x14ac:dyDescent="0.3">
      <c r="I966" s="7">
        <v>44490</v>
      </c>
      <c r="J966" s="109">
        <v>5.0999999999999997E-2</v>
      </c>
      <c r="K966" s="109">
        <v>5.1999999999999998E-2</v>
      </c>
      <c r="L966" s="111">
        <v>5.3999999999999999E-2</v>
      </c>
      <c r="M966" s="109">
        <v>6.4000000000000001E-2</v>
      </c>
      <c r="N966" s="109">
        <v>6.7500000000000004E-2</v>
      </c>
      <c r="O966" s="109">
        <v>7.0999999999999994E-2</v>
      </c>
      <c r="P966" s="111">
        <v>7.3999999999999996E-2</v>
      </c>
      <c r="Q966" s="109">
        <v>7.6999999999999999E-2</v>
      </c>
      <c r="R966" s="109">
        <v>7.9000000000000001E-2</v>
      </c>
      <c r="S966" s="109">
        <v>8.2000000000000003E-2</v>
      </c>
      <c r="U966" s="111">
        <v>8.3000000000000004E-2</v>
      </c>
      <c r="V966" s="109">
        <v>7.7499999999999999E-2</v>
      </c>
      <c r="W966" s="109">
        <v>7.8E-2</v>
      </c>
      <c r="X966" s="109">
        <v>7.8299999999999995E-2</v>
      </c>
    </row>
    <row r="967" spans="9:24" x14ac:dyDescent="0.3">
      <c r="I967" s="7">
        <v>44489</v>
      </c>
      <c r="J967" s="109">
        <v>5.0999999999999997E-2</v>
      </c>
      <c r="K967" s="109">
        <v>5.1999999999999998E-2</v>
      </c>
      <c r="L967" s="111">
        <v>5.3999999999999999E-2</v>
      </c>
      <c r="M967" s="109">
        <v>6.4000000000000001E-2</v>
      </c>
      <c r="N967" s="109">
        <v>6.7500000000000004E-2</v>
      </c>
      <c r="O967" s="109">
        <v>7.0999999999999994E-2</v>
      </c>
      <c r="P967" s="111">
        <v>7.3999999999999996E-2</v>
      </c>
      <c r="Q967" s="109">
        <v>7.8E-2</v>
      </c>
      <c r="R967" s="109">
        <v>7.9000000000000001E-2</v>
      </c>
      <c r="S967" s="109">
        <v>8.2000000000000003E-2</v>
      </c>
      <c r="U967" s="111">
        <v>8.3000000000000004E-2</v>
      </c>
      <c r="V967" s="109">
        <v>7.7499999999999999E-2</v>
      </c>
      <c r="W967" s="109">
        <v>7.8E-2</v>
      </c>
      <c r="X967" s="109">
        <v>7.8299999999999995E-2</v>
      </c>
    </row>
    <row r="968" spans="9:24" x14ac:dyDescent="0.3">
      <c r="I968" s="7">
        <v>44488</v>
      </c>
      <c r="J968" s="109">
        <v>5.0999999999999997E-2</v>
      </c>
      <c r="K968" s="109">
        <v>5.1999999999999998E-2</v>
      </c>
      <c r="L968" s="111">
        <v>5.3999999999999999E-2</v>
      </c>
      <c r="M968" s="109">
        <v>6.4000000000000001E-2</v>
      </c>
      <c r="N968" s="109">
        <v>6.7500000000000004E-2</v>
      </c>
      <c r="O968" s="109">
        <v>7.0999999999999994E-2</v>
      </c>
      <c r="P968" s="111">
        <v>7.3999999999999996E-2</v>
      </c>
      <c r="Q968" s="109">
        <v>7.8E-2</v>
      </c>
      <c r="R968" s="109">
        <v>7.9000000000000001E-2</v>
      </c>
      <c r="S968" s="109">
        <v>8.2000000000000003E-2</v>
      </c>
      <c r="U968" s="111">
        <v>8.3000000000000004E-2</v>
      </c>
      <c r="V968" s="109">
        <v>7.7499999999999999E-2</v>
      </c>
      <c r="W968" s="109">
        <v>7.8E-2</v>
      </c>
      <c r="X968" s="109">
        <v>7.8299999999999995E-2</v>
      </c>
    </row>
    <row r="969" spans="9:24" x14ac:dyDescent="0.3">
      <c r="I969" s="7">
        <v>44487</v>
      </c>
      <c r="J969" s="109">
        <v>5.0999999999999997E-2</v>
      </c>
      <c r="K969" s="109">
        <v>5.1999999999999998E-2</v>
      </c>
      <c r="L969" s="111">
        <v>5.3999999999999999E-2</v>
      </c>
      <c r="M969" s="109">
        <v>6.3500000000000001E-2</v>
      </c>
      <c r="N969" s="109">
        <v>6.7500000000000004E-2</v>
      </c>
      <c r="O969" s="109">
        <v>7.0499999999999993E-2</v>
      </c>
      <c r="P969" s="111">
        <v>7.2999999999999995E-2</v>
      </c>
      <c r="Q969" s="109">
        <v>7.8E-2</v>
      </c>
      <c r="R969" s="109">
        <v>7.9000000000000001E-2</v>
      </c>
      <c r="S969" s="109">
        <v>8.2000000000000003E-2</v>
      </c>
      <c r="U969" s="111">
        <v>8.3000000000000004E-2</v>
      </c>
      <c r="V969" s="109">
        <v>7.7499999999999999E-2</v>
      </c>
      <c r="W969" s="109">
        <v>7.8E-2</v>
      </c>
      <c r="X969" s="109">
        <v>7.8799999999999995E-2</v>
      </c>
    </row>
    <row r="970" spans="9:24" x14ac:dyDescent="0.3">
      <c r="I970" s="7">
        <v>44486</v>
      </c>
      <c r="J970" s="109">
        <v>5.0999999999999997E-2</v>
      </c>
      <c r="K970" s="109">
        <v>5.1999999999999998E-2</v>
      </c>
      <c r="L970" s="111">
        <v>5.3999999999999999E-2</v>
      </c>
      <c r="M970" s="109">
        <v>6.3500000000000001E-2</v>
      </c>
      <c r="N970" s="109">
        <v>6.7500000000000004E-2</v>
      </c>
      <c r="O970" s="109">
        <v>7.0499999999999993E-2</v>
      </c>
      <c r="P970" s="111">
        <v>7.2999999999999995E-2</v>
      </c>
      <c r="Q970" s="109">
        <v>7.8E-2</v>
      </c>
      <c r="R970" s="109">
        <v>7.9000000000000001E-2</v>
      </c>
      <c r="S970" s="109">
        <v>8.2000000000000003E-2</v>
      </c>
      <c r="U970" s="111">
        <v>8.3000000000000004E-2</v>
      </c>
      <c r="V970" s="109">
        <v>7.7499999999999999E-2</v>
      </c>
      <c r="W970" s="109">
        <v>7.85E-2</v>
      </c>
      <c r="X970" s="109">
        <v>7.8799999999999995E-2</v>
      </c>
    </row>
    <row r="971" spans="9:24" x14ac:dyDescent="0.3">
      <c r="I971" s="7">
        <v>44485</v>
      </c>
      <c r="J971" s="109">
        <v>5.0999999999999997E-2</v>
      </c>
      <c r="K971" s="109">
        <v>5.1999999999999998E-2</v>
      </c>
      <c r="L971" s="111">
        <v>5.3999999999999999E-2</v>
      </c>
      <c r="M971" s="109">
        <v>6.3E-2</v>
      </c>
      <c r="N971" s="109">
        <v>6.7500000000000004E-2</v>
      </c>
      <c r="O971" s="109">
        <v>7.0499999999999993E-2</v>
      </c>
      <c r="P971" s="111">
        <v>7.2999999999999995E-2</v>
      </c>
      <c r="Q971" s="109">
        <v>7.8E-2</v>
      </c>
      <c r="R971" s="109">
        <v>7.9000000000000001E-2</v>
      </c>
      <c r="S971" s="109">
        <v>8.2000000000000003E-2</v>
      </c>
      <c r="U971" s="111">
        <v>8.3000000000000004E-2</v>
      </c>
      <c r="V971" s="109">
        <v>7.8E-2</v>
      </c>
      <c r="W971" s="109">
        <v>7.85E-2</v>
      </c>
      <c r="X971" s="109">
        <v>7.8799999999999995E-2</v>
      </c>
    </row>
    <row r="972" spans="9:24" x14ac:dyDescent="0.3">
      <c r="I972" s="7">
        <v>44484</v>
      </c>
      <c r="J972" s="109">
        <v>5.0999999999999997E-2</v>
      </c>
      <c r="K972" s="109">
        <v>5.1999999999999998E-2</v>
      </c>
      <c r="L972" s="111">
        <v>5.3999999999999999E-2</v>
      </c>
      <c r="M972" s="109">
        <v>6.3E-2</v>
      </c>
      <c r="N972" s="109">
        <v>6.7500000000000004E-2</v>
      </c>
      <c r="O972" s="109">
        <v>7.0499999999999993E-2</v>
      </c>
      <c r="P972" s="111">
        <v>7.2999999999999995E-2</v>
      </c>
      <c r="Q972" s="109">
        <v>7.8E-2</v>
      </c>
      <c r="R972" s="109">
        <v>7.9000000000000001E-2</v>
      </c>
      <c r="S972" s="109">
        <v>8.2000000000000003E-2</v>
      </c>
      <c r="U972" s="111">
        <v>8.3000000000000004E-2</v>
      </c>
      <c r="V972" s="109">
        <v>7.8E-2</v>
      </c>
      <c r="W972" s="109">
        <v>7.85E-2</v>
      </c>
      <c r="X972" s="109">
        <v>7.8799999999999995E-2</v>
      </c>
    </row>
    <row r="973" spans="9:24" x14ac:dyDescent="0.3">
      <c r="I973" s="7">
        <v>44483</v>
      </c>
      <c r="J973" s="109">
        <v>5.0999999999999997E-2</v>
      </c>
      <c r="K973" s="109">
        <v>5.1999999999999998E-2</v>
      </c>
      <c r="L973" s="111">
        <v>5.3999999999999999E-2</v>
      </c>
      <c r="M973" s="109">
        <v>6.3E-2</v>
      </c>
      <c r="N973" s="109">
        <v>6.7500000000000004E-2</v>
      </c>
      <c r="O973" s="109">
        <v>7.0499999999999993E-2</v>
      </c>
      <c r="P973" s="111">
        <v>7.3499999999999996E-2</v>
      </c>
      <c r="Q973" s="109">
        <v>7.8E-2</v>
      </c>
      <c r="R973" s="109">
        <v>7.9000000000000001E-2</v>
      </c>
      <c r="S973" s="109">
        <v>8.2000000000000003E-2</v>
      </c>
      <c r="U973" s="111">
        <v>8.3000000000000004E-2</v>
      </c>
      <c r="V973" s="109">
        <v>7.8E-2</v>
      </c>
      <c r="W973" s="109">
        <v>7.85E-2</v>
      </c>
      <c r="X973" s="109">
        <v>7.8799999999999995E-2</v>
      </c>
    </row>
    <row r="974" spans="9:24" x14ac:dyDescent="0.3">
      <c r="I974" s="7">
        <v>44482</v>
      </c>
      <c r="J974" s="109">
        <v>5.0999999999999997E-2</v>
      </c>
      <c r="K974" s="109">
        <v>5.1999999999999998E-2</v>
      </c>
      <c r="L974" s="111">
        <v>5.3999999999999999E-2</v>
      </c>
      <c r="M974" s="109">
        <v>6.2799999999999995E-2</v>
      </c>
      <c r="N974" s="109">
        <v>6.7500000000000004E-2</v>
      </c>
      <c r="O974" s="109">
        <v>7.0499999999999993E-2</v>
      </c>
      <c r="P974" s="111">
        <v>7.2999999999999995E-2</v>
      </c>
      <c r="Q974" s="109">
        <v>7.6999999999999999E-2</v>
      </c>
      <c r="R974" s="109">
        <v>7.8E-2</v>
      </c>
      <c r="S974" s="109">
        <v>8.1000000000000003E-2</v>
      </c>
      <c r="U974" s="111">
        <v>8.2000000000000003E-2</v>
      </c>
      <c r="V974" s="109">
        <v>7.8E-2</v>
      </c>
      <c r="W974" s="109">
        <v>7.85E-2</v>
      </c>
      <c r="X974" s="109">
        <v>7.8799999999999995E-2</v>
      </c>
    </row>
    <row r="975" spans="9:24" x14ac:dyDescent="0.3">
      <c r="I975" s="7">
        <v>44481</v>
      </c>
      <c r="J975" s="109">
        <v>5.0999999999999997E-2</v>
      </c>
      <c r="K975" s="109">
        <v>5.1999999999999998E-2</v>
      </c>
      <c r="L975" s="111">
        <v>5.3999999999999999E-2</v>
      </c>
      <c r="M975" s="109">
        <v>6.2799999999999995E-2</v>
      </c>
      <c r="N975" s="109">
        <v>6.7500000000000004E-2</v>
      </c>
      <c r="O975" s="109">
        <v>7.0499999999999993E-2</v>
      </c>
      <c r="P975" s="111">
        <v>7.2999999999999995E-2</v>
      </c>
      <c r="Q975" s="109">
        <v>7.4800000000000005E-2</v>
      </c>
      <c r="R975" s="109">
        <v>7.6499999999999999E-2</v>
      </c>
      <c r="S975" s="109">
        <v>7.9000000000000001E-2</v>
      </c>
      <c r="U975" s="111">
        <v>8.1000000000000003E-2</v>
      </c>
      <c r="V975" s="109">
        <v>7.8E-2</v>
      </c>
      <c r="W975" s="109">
        <v>7.85E-2</v>
      </c>
      <c r="X975" s="109">
        <v>7.8799999999999995E-2</v>
      </c>
    </row>
    <row r="976" spans="9:24" x14ac:dyDescent="0.3">
      <c r="I976" s="7">
        <v>44480</v>
      </c>
      <c r="J976" s="109">
        <v>5.0500000000000003E-2</v>
      </c>
      <c r="K976" s="109">
        <v>5.1499999999999997E-2</v>
      </c>
      <c r="L976" s="111">
        <v>5.2999999999999999E-2</v>
      </c>
      <c r="M976" s="109">
        <v>6.25E-2</v>
      </c>
      <c r="N976" s="109">
        <v>6.6000000000000003E-2</v>
      </c>
      <c r="O976" s="109">
        <v>6.93E-2</v>
      </c>
      <c r="P976" s="111">
        <v>7.1999999999999995E-2</v>
      </c>
      <c r="Q976" s="109">
        <v>7.4800000000000005E-2</v>
      </c>
      <c r="R976" s="109">
        <v>7.6499999999999999E-2</v>
      </c>
      <c r="S976" s="109">
        <v>7.9000000000000001E-2</v>
      </c>
      <c r="U976" s="111">
        <v>8.1000000000000003E-2</v>
      </c>
      <c r="V976" s="109">
        <v>7.8E-2</v>
      </c>
      <c r="W976" s="109">
        <v>7.85E-2</v>
      </c>
      <c r="X976" s="109">
        <v>7.8799999999999995E-2</v>
      </c>
    </row>
    <row r="977" spans="9:24" x14ac:dyDescent="0.3">
      <c r="I977" s="7">
        <v>44479</v>
      </c>
      <c r="J977" s="109">
        <v>5.0500000000000003E-2</v>
      </c>
      <c r="K977" s="109">
        <v>5.1499999999999997E-2</v>
      </c>
      <c r="L977" s="111">
        <v>5.2999999999999999E-2</v>
      </c>
      <c r="M977" s="109">
        <v>6.25E-2</v>
      </c>
      <c r="N977" s="109">
        <v>6.6000000000000003E-2</v>
      </c>
      <c r="O977" s="109">
        <v>6.93E-2</v>
      </c>
      <c r="P977" s="111">
        <v>7.0999999999999994E-2</v>
      </c>
      <c r="Q977" s="109">
        <v>7.3499999999999996E-2</v>
      </c>
      <c r="R977" s="109">
        <v>7.6499999999999999E-2</v>
      </c>
      <c r="S977" s="109">
        <v>7.9000000000000001E-2</v>
      </c>
      <c r="U977" s="111">
        <v>8.1000000000000003E-2</v>
      </c>
      <c r="V977" s="109">
        <v>7.8E-2</v>
      </c>
      <c r="W977" s="109">
        <v>7.85E-2</v>
      </c>
      <c r="X977" s="109">
        <v>7.8799999999999995E-2</v>
      </c>
    </row>
    <row r="978" spans="9:24" x14ac:dyDescent="0.3">
      <c r="I978" s="7">
        <v>44478</v>
      </c>
      <c r="J978" s="109">
        <v>5.0500000000000003E-2</v>
      </c>
      <c r="K978" s="109">
        <v>5.1499999999999997E-2</v>
      </c>
      <c r="L978" s="111">
        <v>5.2999999999999999E-2</v>
      </c>
      <c r="M978" s="109">
        <v>6.25E-2</v>
      </c>
      <c r="N978" s="109">
        <v>6.6000000000000003E-2</v>
      </c>
      <c r="O978" s="109">
        <v>6.93E-2</v>
      </c>
      <c r="P978" s="111">
        <v>7.0999999999999994E-2</v>
      </c>
      <c r="Q978" s="109">
        <v>7.3499999999999996E-2</v>
      </c>
      <c r="R978" s="109">
        <v>7.6499999999999999E-2</v>
      </c>
      <c r="S978" s="109">
        <v>7.9000000000000001E-2</v>
      </c>
      <c r="U978" s="111">
        <v>8.1000000000000003E-2</v>
      </c>
      <c r="V978" s="109">
        <v>7.8E-2</v>
      </c>
      <c r="W978" s="109">
        <v>7.85E-2</v>
      </c>
      <c r="X978" s="109">
        <v>7.8799999999999995E-2</v>
      </c>
    </row>
    <row r="979" spans="9:24" x14ac:dyDescent="0.3">
      <c r="I979" s="7">
        <v>44477</v>
      </c>
      <c r="J979" s="109">
        <v>5.0500000000000003E-2</v>
      </c>
      <c r="K979" s="109">
        <v>5.1499999999999997E-2</v>
      </c>
      <c r="L979" s="111">
        <v>5.2999999999999999E-2</v>
      </c>
      <c r="M979" s="109">
        <v>6.0499999999999998E-2</v>
      </c>
      <c r="N979" s="109">
        <v>6.4500000000000002E-2</v>
      </c>
      <c r="O979" s="109">
        <v>6.8500000000000005E-2</v>
      </c>
      <c r="P979" s="111">
        <v>7.0000000000000007E-2</v>
      </c>
      <c r="Q979" s="109">
        <v>7.3499999999999996E-2</v>
      </c>
      <c r="R979" s="109">
        <v>7.6499999999999999E-2</v>
      </c>
      <c r="S979" s="109">
        <v>7.9000000000000001E-2</v>
      </c>
      <c r="U979" s="111">
        <v>8.1000000000000003E-2</v>
      </c>
      <c r="V979" s="109">
        <v>7.8E-2</v>
      </c>
      <c r="W979" s="109">
        <v>7.85E-2</v>
      </c>
      <c r="X979" s="109">
        <v>7.8799999999999995E-2</v>
      </c>
    </row>
    <row r="980" spans="9:24" x14ac:dyDescent="0.3">
      <c r="I980" s="7">
        <v>44476</v>
      </c>
      <c r="J980" s="109">
        <v>5.0500000000000003E-2</v>
      </c>
      <c r="K980" s="109">
        <v>5.1499999999999997E-2</v>
      </c>
      <c r="L980" s="111">
        <v>5.2999999999999999E-2</v>
      </c>
      <c r="M980" s="109">
        <v>6.0499999999999998E-2</v>
      </c>
      <c r="N980" s="109">
        <v>6.4500000000000002E-2</v>
      </c>
      <c r="O980" s="109">
        <v>6.8500000000000005E-2</v>
      </c>
      <c r="P980" s="111">
        <v>7.0000000000000007E-2</v>
      </c>
      <c r="Q980" s="109">
        <v>7.3499999999999996E-2</v>
      </c>
      <c r="R980" s="109">
        <v>7.6499999999999999E-2</v>
      </c>
      <c r="S980" s="109">
        <v>7.9000000000000001E-2</v>
      </c>
      <c r="U980" s="111">
        <v>8.1000000000000003E-2</v>
      </c>
      <c r="V980" s="109">
        <v>7.8E-2</v>
      </c>
      <c r="W980" s="109">
        <v>7.85E-2</v>
      </c>
      <c r="X980" s="109">
        <v>7.8299999999999995E-2</v>
      </c>
    </row>
    <row r="981" spans="9:24" x14ac:dyDescent="0.3">
      <c r="I981" s="7">
        <v>44475</v>
      </c>
      <c r="J981" s="109">
        <v>5.0500000000000003E-2</v>
      </c>
      <c r="K981" s="109">
        <v>5.1499999999999997E-2</v>
      </c>
      <c r="L981" s="111">
        <v>5.2999999999999999E-2</v>
      </c>
      <c r="M981" s="109">
        <v>6.0499999999999998E-2</v>
      </c>
      <c r="N981" s="109">
        <v>6.4500000000000002E-2</v>
      </c>
      <c r="O981" s="109">
        <v>6.8500000000000005E-2</v>
      </c>
      <c r="P981" s="111">
        <v>7.0000000000000007E-2</v>
      </c>
      <c r="Q981" s="109">
        <v>7.3499999999999996E-2</v>
      </c>
      <c r="R981" s="109">
        <v>7.6499999999999999E-2</v>
      </c>
      <c r="S981" s="109">
        <v>7.9000000000000001E-2</v>
      </c>
      <c r="U981" s="111">
        <v>8.1000000000000003E-2</v>
      </c>
      <c r="V981" s="109">
        <v>7.8E-2</v>
      </c>
      <c r="W981" s="109">
        <v>7.8E-2</v>
      </c>
      <c r="X981" s="109">
        <v>7.8299999999999995E-2</v>
      </c>
    </row>
    <row r="982" spans="9:24" x14ac:dyDescent="0.3">
      <c r="I982" s="7">
        <v>44474</v>
      </c>
      <c r="J982" s="109">
        <v>5.0500000000000003E-2</v>
      </c>
      <c r="K982" s="109">
        <v>5.1499999999999997E-2</v>
      </c>
      <c r="L982" s="111">
        <v>5.2999999999999999E-2</v>
      </c>
      <c r="M982" s="109">
        <v>6.0499999999999998E-2</v>
      </c>
      <c r="N982" s="109">
        <v>6.4500000000000002E-2</v>
      </c>
      <c r="O982" s="109">
        <v>6.8500000000000005E-2</v>
      </c>
      <c r="P982" s="111">
        <v>7.0000000000000007E-2</v>
      </c>
      <c r="Q982" s="109">
        <v>7.3499999999999996E-2</v>
      </c>
      <c r="R982" s="109">
        <v>7.6499999999999999E-2</v>
      </c>
      <c r="S982" s="109">
        <v>7.9000000000000001E-2</v>
      </c>
      <c r="U982" s="111">
        <v>8.1000000000000003E-2</v>
      </c>
      <c r="V982" s="109">
        <v>7.7299999999999994E-2</v>
      </c>
      <c r="W982" s="109">
        <v>7.8E-2</v>
      </c>
      <c r="X982" s="109">
        <v>7.8299999999999995E-2</v>
      </c>
    </row>
    <row r="983" spans="9:24" x14ac:dyDescent="0.3">
      <c r="I983" s="7">
        <v>44473</v>
      </c>
      <c r="J983" s="109">
        <v>5.0500000000000003E-2</v>
      </c>
      <c r="K983" s="109">
        <v>5.1499999999999997E-2</v>
      </c>
      <c r="L983" s="111">
        <v>5.2299999999999999E-2</v>
      </c>
      <c r="M983" s="109">
        <v>6.0499999999999998E-2</v>
      </c>
      <c r="N983" s="109">
        <v>6.4500000000000002E-2</v>
      </c>
      <c r="O983" s="109">
        <v>6.8500000000000005E-2</v>
      </c>
      <c r="P983" s="111">
        <v>7.0000000000000007E-2</v>
      </c>
      <c r="Q983" s="109">
        <v>7.3499999999999996E-2</v>
      </c>
      <c r="R983" s="109">
        <v>7.6499999999999999E-2</v>
      </c>
      <c r="S983" s="109">
        <v>7.9000000000000001E-2</v>
      </c>
      <c r="U983" s="111">
        <v>8.1000000000000003E-2</v>
      </c>
      <c r="V983" s="109">
        <v>7.7299999999999994E-2</v>
      </c>
      <c r="W983" s="109">
        <v>7.8E-2</v>
      </c>
      <c r="X983" s="109">
        <v>7.8299999999999995E-2</v>
      </c>
    </row>
    <row r="984" spans="9:24" x14ac:dyDescent="0.3">
      <c r="I984" s="7">
        <v>44472</v>
      </c>
      <c r="J984" s="109">
        <v>5.0500000000000003E-2</v>
      </c>
      <c r="K984" s="109">
        <v>5.1499999999999997E-2</v>
      </c>
      <c r="L984" s="111">
        <v>5.2299999999999999E-2</v>
      </c>
      <c r="M984" s="109">
        <v>6.0499999999999998E-2</v>
      </c>
      <c r="N984" s="109">
        <v>6.4500000000000002E-2</v>
      </c>
      <c r="O984" s="109">
        <v>6.8500000000000005E-2</v>
      </c>
      <c r="P984" s="111">
        <v>7.0000000000000007E-2</v>
      </c>
      <c r="Q984" s="109">
        <v>7.3499999999999996E-2</v>
      </c>
      <c r="R984" s="109">
        <v>7.6499999999999999E-2</v>
      </c>
      <c r="S984" s="109">
        <v>0.08</v>
      </c>
      <c r="U984" s="111">
        <v>8.1299999999999997E-2</v>
      </c>
      <c r="V984" s="109">
        <v>7.7299999999999994E-2</v>
      </c>
      <c r="W984" s="109">
        <v>7.8E-2</v>
      </c>
      <c r="X984" s="109">
        <v>7.8299999999999995E-2</v>
      </c>
    </row>
    <row r="985" spans="9:24" x14ac:dyDescent="0.3">
      <c r="I985" s="7">
        <v>44471</v>
      </c>
      <c r="J985" s="109">
        <v>5.0500000000000003E-2</v>
      </c>
      <c r="K985" s="109">
        <v>5.1499999999999997E-2</v>
      </c>
      <c r="L985" s="111">
        <v>5.2299999999999999E-2</v>
      </c>
      <c r="M985" s="109">
        <v>6.0499999999999998E-2</v>
      </c>
      <c r="N985" s="109">
        <v>6.4500000000000002E-2</v>
      </c>
      <c r="O985" s="109">
        <v>6.8500000000000005E-2</v>
      </c>
      <c r="P985" s="111">
        <v>7.0000000000000007E-2</v>
      </c>
      <c r="Q985" s="109">
        <v>7.3499999999999996E-2</v>
      </c>
      <c r="R985" s="109">
        <v>7.6499999999999999E-2</v>
      </c>
      <c r="S985" s="109">
        <v>0.08</v>
      </c>
      <c r="U985" s="111">
        <v>8.1299999999999997E-2</v>
      </c>
      <c r="V985" s="109">
        <v>7.7299999999999994E-2</v>
      </c>
      <c r="W985" s="109">
        <v>7.8E-2</v>
      </c>
      <c r="X985" s="109">
        <v>7.8299999999999995E-2</v>
      </c>
    </row>
    <row r="986" spans="9:24" x14ac:dyDescent="0.3">
      <c r="I986" s="7">
        <v>44470</v>
      </c>
      <c r="J986" s="109">
        <v>4.8500000000000001E-2</v>
      </c>
      <c r="K986" s="109">
        <v>4.9500000000000002E-2</v>
      </c>
      <c r="L986" s="111">
        <v>5.1499999999999997E-2</v>
      </c>
      <c r="M986" s="109">
        <v>6.0499999999999998E-2</v>
      </c>
      <c r="N986" s="109">
        <v>6.4500000000000002E-2</v>
      </c>
      <c r="O986" s="109">
        <v>6.8500000000000005E-2</v>
      </c>
      <c r="P986" s="111">
        <v>7.0000000000000007E-2</v>
      </c>
      <c r="Q986" s="109">
        <v>7.3499999999999996E-2</v>
      </c>
      <c r="R986" s="109">
        <v>7.6499999999999999E-2</v>
      </c>
      <c r="S986" s="109">
        <v>0.08</v>
      </c>
      <c r="U986" s="111">
        <v>8.1299999999999997E-2</v>
      </c>
      <c r="V986" s="109">
        <v>7.7299999999999994E-2</v>
      </c>
      <c r="W986" s="109">
        <v>7.8E-2</v>
      </c>
      <c r="X986" s="109">
        <v>7.8299999999999995E-2</v>
      </c>
    </row>
    <row r="987" spans="9:24" x14ac:dyDescent="0.3">
      <c r="I987" s="7">
        <v>44469</v>
      </c>
      <c r="J987" s="109">
        <v>4.8500000000000001E-2</v>
      </c>
      <c r="K987" s="109">
        <v>4.9500000000000002E-2</v>
      </c>
      <c r="L987" s="111">
        <v>5.1499999999999997E-2</v>
      </c>
      <c r="M987" s="109">
        <v>6.0499999999999998E-2</v>
      </c>
      <c r="N987" s="109">
        <v>6.4500000000000002E-2</v>
      </c>
      <c r="O987" s="109">
        <v>6.8500000000000005E-2</v>
      </c>
      <c r="P987" s="111">
        <v>7.0000000000000007E-2</v>
      </c>
      <c r="Q987" s="109">
        <v>7.3499999999999996E-2</v>
      </c>
      <c r="R987" s="109">
        <v>7.6499999999999999E-2</v>
      </c>
      <c r="S987" s="109">
        <v>0.08</v>
      </c>
      <c r="U987" s="111">
        <v>8.1299999999999997E-2</v>
      </c>
      <c r="V987" s="109">
        <v>7.7299999999999994E-2</v>
      </c>
      <c r="W987" s="109">
        <v>7.8E-2</v>
      </c>
      <c r="X987" s="109">
        <v>7.8299999999999995E-2</v>
      </c>
    </row>
    <row r="988" spans="9:24" x14ac:dyDescent="0.3">
      <c r="I988" s="7">
        <v>44468</v>
      </c>
      <c r="J988" s="109">
        <v>4.8500000000000001E-2</v>
      </c>
      <c r="K988" s="109">
        <v>4.9500000000000002E-2</v>
      </c>
      <c r="L988" s="111">
        <v>5.1499999999999997E-2</v>
      </c>
      <c r="M988" s="109">
        <v>6.0499999999999998E-2</v>
      </c>
      <c r="N988" s="109">
        <v>6.4500000000000002E-2</v>
      </c>
      <c r="O988" s="109">
        <v>6.8500000000000005E-2</v>
      </c>
      <c r="P988" s="111">
        <v>7.0000000000000007E-2</v>
      </c>
      <c r="Q988" s="109">
        <v>7.3499999999999996E-2</v>
      </c>
      <c r="R988" s="109">
        <v>7.6499999999999999E-2</v>
      </c>
      <c r="S988" s="109">
        <v>0.08</v>
      </c>
      <c r="U988" s="111">
        <v>8.1299999999999997E-2</v>
      </c>
      <c r="V988" s="109">
        <v>7.7299999999999994E-2</v>
      </c>
      <c r="W988" s="109">
        <v>7.8E-2</v>
      </c>
      <c r="X988" s="109">
        <v>7.8299999999999995E-2</v>
      </c>
    </row>
    <row r="989" spans="9:24" x14ac:dyDescent="0.3">
      <c r="I989" s="7">
        <v>44467</v>
      </c>
      <c r="J989" s="109">
        <v>4.8500000000000001E-2</v>
      </c>
      <c r="K989" s="109">
        <v>4.9500000000000002E-2</v>
      </c>
      <c r="L989" s="111">
        <v>5.1499999999999997E-2</v>
      </c>
      <c r="M989" s="109">
        <v>6.0499999999999998E-2</v>
      </c>
      <c r="N989" s="109">
        <v>6.4500000000000002E-2</v>
      </c>
      <c r="O989" s="109">
        <v>6.8500000000000005E-2</v>
      </c>
      <c r="P989" s="111">
        <v>7.0000000000000007E-2</v>
      </c>
      <c r="Q989" s="109">
        <v>7.3499999999999996E-2</v>
      </c>
      <c r="R989" s="109">
        <v>7.6499999999999999E-2</v>
      </c>
      <c r="S989" s="109">
        <v>0.08</v>
      </c>
      <c r="U989" s="111">
        <v>8.1299999999999997E-2</v>
      </c>
      <c r="V989" s="109">
        <v>7.7299999999999994E-2</v>
      </c>
      <c r="W989" s="109">
        <v>7.8E-2</v>
      </c>
      <c r="X989" s="109">
        <v>7.8E-2</v>
      </c>
    </row>
    <row r="990" spans="9:24" x14ac:dyDescent="0.3">
      <c r="I990" s="7">
        <v>44466</v>
      </c>
      <c r="J990" s="109">
        <v>4.8500000000000001E-2</v>
      </c>
      <c r="K990" s="109">
        <v>4.9500000000000002E-2</v>
      </c>
      <c r="L990" s="111">
        <v>5.1499999999999997E-2</v>
      </c>
      <c r="M990" s="109">
        <v>5.9499999999999997E-2</v>
      </c>
      <c r="N990" s="109">
        <v>6.4500000000000002E-2</v>
      </c>
      <c r="O990" s="109">
        <v>6.8500000000000005E-2</v>
      </c>
      <c r="P990" s="111">
        <v>7.0000000000000007E-2</v>
      </c>
      <c r="Q990" s="109">
        <v>7.3499999999999996E-2</v>
      </c>
      <c r="R990" s="109">
        <v>7.6499999999999999E-2</v>
      </c>
      <c r="S990" s="109">
        <v>0.08</v>
      </c>
      <c r="U990" s="111">
        <v>8.1299999999999997E-2</v>
      </c>
      <c r="V990" s="109">
        <v>7.7299999999999994E-2</v>
      </c>
      <c r="W990" s="109">
        <v>7.7799999999999994E-2</v>
      </c>
      <c r="X990" s="109">
        <v>7.8E-2</v>
      </c>
    </row>
    <row r="991" spans="9:24" x14ac:dyDescent="0.3">
      <c r="I991" s="7">
        <v>44465</v>
      </c>
      <c r="J991" s="109">
        <v>4.8500000000000001E-2</v>
      </c>
      <c r="K991" s="109">
        <v>4.9500000000000002E-2</v>
      </c>
      <c r="L991" s="111">
        <v>5.1499999999999997E-2</v>
      </c>
      <c r="M991" s="109">
        <v>5.9499999999999997E-2</v>
      </c>
      <c r="N991" s="109">
        <v>6.4500000000000002E-2</v>
      </c>
      <c r="O991" s="109">
        <v>6.8500000000000005E-2</v>
      </c>
      <c r="P991" s="111">
        <v>7.0000000000000007E-2</v>
      </c>
      <c r="Q991" s="109">
        <v>7.3499999999999996E-2</v>
      </c>
      <c r="R991" s="109">
        <v>7.6499999999999999E-2</v>
      </c>
      <c r="S991" s="109">
        <v>0.08</v>
      </c>
      <c r="U991" s="111">
        <v>8.1299999999999997E-2</v>
      </c>
      <c r="V991" s="109">
        <v>7.7499999999999999E-2</v>
      </c>
      <c r="W991" s="109">
        <v>7.7799999999999994E-2</v>
      </c>
      <c r="X991" s="109">
        <v>7.8E-2</v>
      </c>
    </row>
    <row r="992" spans="9:24" x14ac:dyDescent="0.3">
      <c r="I992" s="7">
        <v>44464</v>
      </c>
      <c r="J992" s="109">
        <v>4.8500000000000001E-2</v>
      </c>
      <c r="K992" s="109">
        <v>4.9500000000000002E-2</v>
      </c>
      <c r="L992" s="111">
        <v>5.1499999999999997E-2</v>
      </c>
      <c r="M992" s="109">
        <v>5.9499999999999997E-2</v>
      </c>
      <c r="N992" s="109">
        <v>6.4500000000000002E-2</v>
      </c>
      <c r="O992" s="109">
        <v>6.8500000000000005E-2</v>
      </c>
      <c r="P992" s="111">
        <v>7.0000000000000007E-2</v>
      </c>
      <c r="Q992" s="109">
        <v>7.3499999999999996E-2</v>
      </c>
      <c r="R992" s="109">
        <v>7.6499999999999999E-2</v>
      </c>
      <c r="S992" s="109">
        <v>0.08</v>
      </c>
      <c r="U992" s="111">
        <v>8.1299999999999997E-2</v>
      </c>
      <c r="V992" s="109">
        <v>7.7499999999999999E-2</v>
      </c>
      <c r="W992" s="109">
        <v>7.7799999999999994E-2</v>
      </c>
      <c r="X992" s="109">
        <v>7.8E-2</v>
      </c>
    </row>
    <row r="993" spans="9:24" x14ac:dyDescent="0.3">
      <c r="I993" s="7">
        <v>44463</v>
      </c>
      <c r="J993" s="109">
        <v>4.8500000000000001E-2</v>
      </c>
      <c r="K993" s="109">
        <v>4.9500000000000002E-2</v>
      </c>
      <c r="L993" s="111">
        <v>5.1499999999999997E-2</v>
      </c>
      <c r="M993" s="109">
        <v>5.9499999999999997E-2</v>
      </c>
      <c r="N993" s="109">
        <v>6.4500000000000002E-2</v>
      </c>
      <c r="O993" s="109">
        <v>6.8500000000000005E-2</v>
      </c>
      <c r="P993" s="111">
        <v>7.0000000000000007E-2</v>
      </c>
      <c r="Q993" s="109">
        <v>7.1999999999999995E-2</v>
      </c>
      <c r="R993" s="109">
        <v>7.5499999999999998E-2</v>
      </c>
      <c r="S993" s="109">
        <v>7.7499999999999999E-2</v>
      </c>
      <c r="U993" s="111">
        <v>8.1299999999999997E-2</v>
      </c>
      <c r="V993" s="109">
        <v>7.7499999999999999E-2</v>
      </c>
      <c r="W993" s="109">
        <v>7.7799999999999994E-2</v>
      </c>
      <c r="X993" s="109">
        <v>7.8E-2</v>
      </c>
    </row>
    <row r="994" spans="9:24" x14ac:dyDescent="0.3">
      <c r="I994" s="7">
        <v>44462</v>
      </c>
      <c r="J994" s="109">
        <v>4.8500000000000001E-2</v>
      </c>
      <c r="K994" s="109">
        <v>4.9500000000000002E-2</v>
      </c>
      <c r="L994" s="111">
        <v>5.1499999999999997E-2</v>
      </c>
      <c r="M994" s="109">
        <v>5.9499999999999997E-2</v>
      </c>
      <c r="N994" s="109">
        <v>6.4500000000000002E-2</v>
      </c>
      <c r="O994" s="109">
        <v>6.8500000000000005E-2</v>
      </c>
      <c r="P994" s="111">
        <v>7.0000000000000007E-2</v>
      </c>
      <c r="Q994" s="109">
        <v>7.1999999999999995E-2</v>
      </c>
      <c r="R994" s="109">
        <v>7.4999999999999997E-2</v>
      </c>
      <c r="S994" s="109">
        <v>7.6499999999999999E-2</v>
      </c>
      <c r="U994" s="111">
        <v>8.0799999999999997E-2</v>
      </c>
      <c r="V994" s="109">
        <v>7.7499999999999999E-2</v>
      </c>
      <c r="W994" s="109">
        <v>7.7799999999999994E-2</v>
      </c>
      <c r="X994" s="109">
        <v>7.85E-2</v>
      </c>
    </row>
    <row r="995" spans="9:24" x14ac:dyDescent="0.3">
      <c r="I995" s="7">
        <v>44461</v>
      </c>
      <c r="J995" s="109">
        <v>4.8500000000000001E-2</v>
      </c>
      <c r="K995" s="109">
        <v>4.9500000000000002E-2</v>
      </c>
      <c r="L995" s="111">
        <v>5.1499999999999997E-2</v>
      </c>
      <c r="M995" s="109">
        <v>5.9499999999999997E-2</v>
      </c>
      <c r="N995" s="109">
        <v>6.5500000000000003E-2</v>
      </c>
      <c r="O995" s="109">
        <v>6.8500000000000005E-2</v>
      </c>
      <c r="P995" s="111">
        <v>7.0499999999999993E-2</v>
      </c>
      <c r="Q995" s="109">
        <v>7.1999999999999995E-2</v>
      </c>
      <c r="R995" s="109">
        <v>7.4999999999999997E-2</v>
      </c>
      <c r="S995" s="109">
        <v>7.6499999999999999E-2</v>
      </c>
      <c r="U995" s="111">
        <v>8.0799999999999997E-2</v>
      </c>
      <c r="V995" s="109">
        <v>7.7499999999999999E-2</v>
      </c>
      <c r="W995" s="109">
        <v>7.8299999999999995E-2</v>
      </c>
      <c r="X995" s="109">
        <v>7.85E-2</v>
      </c>
    </row>
    <row r="996" spans="9:24" x14ac:dyDescent="0.3">
      <c r="I996" s="7">
        <v>44460</v>
      </c>
      <c r="J996" s="109">
        <v>4.8500000000000001E-2</v>
      </c>
      <c r="K996" s="109">
        <v>4.9500000000000002E-2</v>
      </c>
      <c r="L996" s="111">
        <v>5.1499999999999997E-2</v>
      </c>
      <c r="M996" s="109">
        <v>5.9499999999999997E-2</v>
      </c>
      <c r="N996" s="109">
        <v>6.5500000000000003E-2</v>
      </c>
      <c r="O996" s="109">
        <v>6.8500000000000005E-2</v>
      </c>
      <c r="P996" s="111">
        <v>7.0499999999999993E-2</v>
      </c>
      <c r="Q996" s="109">
        <v>7.1999999999999995E-2</v>
      </c>
      <c r="R996" s="109">
        <v>7.4999999999999997E-2</v>
      </c>
      <c r="S996" s="109">
        <v>7.6499999999999999E-2</v>
      </c>
      <c r="U996" s="111">
        <v>8.0799999999999997E-2</v>
      </c>
      <c r="V996" s="109">
        <v>7.8E-2</v>
      </c>
      <c r="W996" s="109">
        <v>7.8299999999999995E-2</v>
      </c>
      <c r="X996" s="109">
        <v>7.7499999999999999E-2</v>
      </c>
    </row>
    <row r="997" spans="9:24" x14ac:dyDescent="0.3">
      <c r="I997" s="7">
        <v>44459</v>
      </c>
      <c r="J997" s="109">
        <v>4.8500000000000001E-2</v>
      </c>
      <c r="K997" s="109">
        <v>4.9500000000000002E-2</v>
      </c>
      <c r="L997" s="111">
        <v>5.1499999999999997E-2</v>
      </c>
      <c r="M997" s="109">
        <v>5.9499999999999997E-2</v>
      </c>
      <c r="N997" s="109">
        <v>6.5500000000000003E-2</v>
      </c>
      <c r="O997" s="109">
        <v>6.8500000000000005E-2</v>
      </c>
      <c r="P997" s="111">
        <v>7.0499999999999993E-2</v>
      </c>
      <c r="Q997" s="109">
        <v>7.1999999999999995E-2</v>
      </c>
      <c r="R997" s="109">
        <v>7.4999999999999997E-2</v>
      </c>
      <c r="S997" s="109">
        <v>7.6499999999999999E-2</v>
      </c>
      <c r="U997" s="111">
        <v>8.0799999999999997E-2</v>
      </c>
      <c r="V997" s="109">
        <v>7.8E-2</v>
      </c>
      <c r="W997" s="109">
        <v>7.7299999999999994E-2</v>
      </c>
      <c r="X997" s="109">
        <v>7.7499999999999999E-2</v>
      </c>
    </row>
    <row r="998" spans="9:24" x14ac:dyDescent="0.3">
      <c r="I998" s="7">
        <v>44458</v>
      </c>
      <c r="J998" s="109">
        <v>4.8500000000000001E-2</v>
      </c>
      <c r="K998" s="109">
        <v>4.9500000000000002E-2</v>
      </c>
      <c r="L998" s="111">
        <v>5.1499999999999997E-2</v>
      </c>
      <c r="M998" s="109">
        <v>5.9499999999999997E-2</v>
      </c>
      <c r="N998" s="109">
        <v>6.5500000000000003E-2</v>
      </c>
      <c r="O998" s="109">
        <v>6.8500000000000005E-2</v>
      </c>
      <c r="P998" s="111">
        <v>7.0499999999999993E-2</v>
      </c>
      <c r="Q998" s="109">
        <v>7.1999999999999995E-2</v>
      </c>
      <c r="R998" s="109">
        <v>7.4999999999999997E-2</v>
      </c>
      <c r="S998" s="109">
        <v>7.6999999999999999E-2</v>
      </c>
      <c r="U998" s="111">
        <v>8.0799999999999997E-2</v>
      </c>
      <c r="V998" s="109">
        <v>7.6999999999999999E-2</v>
      </c>
      <c r="W998" s="109">
        <v>7.7299999999999994E-2</v>
      </c>
      <c r="X998" s="109">
        <v>7.7499999999999999E-2</v>
      </c>
    </row>
    <row r="999" spans="9:24" x14ac:dyDescent="0.3">
      <c r="I999" s="7">
        <v>44457</v>
      </c>
      <c r="J999" s="109">
        <v>4.8500000000000001E-2</v>
      </c>
      <c r="K999" s="109">
        <v>4.9500000000000002E-2</v>
      </c>
      <c r="L999" s="111">
        <v>5.1499999999999997E-2</v>
      </c>
      <c r="M999" s="109">
        <v>5.9499999999999997E-2</v>
      </c>
      <c r="N999" s="109">
        <v>6.5500000000000003E-2</v>
      </c>
      <c r="O999" s="109">
        <v>6.8500000000000005E-2</v>
      </c>
      <c r="P999" s="111">
        <v>7.0499999999999993E-2</v>
      </c>
      <c r="Q999" s="109">
        <v>7.1999999999999995E-2</v>
      </c>
      <c r="R999" s="109">
        <v>7.4999999999999997E-2</v>
      </c>
      <c r="S999" s="109">
        <v>7.6999999999999999E-2</v>
      </c>
      <c r="U999" s="111">
        <v>8.0799999999999997E-2</v>
      </c>
      <c r="V999" s="109">
        <v>7.6999999999999999E-2</v>
      </c>
      <c r="W999" s="109">
        <v>7.7299999999999994E-2</v>
      </c>
      <c r="X999" s="109">
        <v>7.7499999999999999E-2</v>
      </c>
    </row>
    <row r="1000" spans="9:24" x14ac:dyDescent="0.3">
      <c r="I1000" s="7">
        <v>44456</v>
      </c>
      <c r="J1000" s="109">
        <v>4.8500000000000001E-2</v>
      </c>
      <c r="K1000" s="109">
        <v>4.9500000000000002E-2</v>
      </c>
      <c r="L1000" s="111">
        <v>5.1499999999999997E-2</v>
      </c>
      <c r="M1000" s="109">
        <v>0.06</v>
      </c>
      <c r="N1000" s="109">
        <v>6.6000000000000003E-2</v>
      </c>
      <c r="O1000" s="109">
        <v>6.9500000000000006E-2</v>
      </c>
      <c r="P1000" s="111">
        <v>7.0499999999999993E-2</v>
      </c>
      <c r="Q1000" s="109">
        <v>7.1999999999999995E-2</v>
      </c>
      <c r="R1000" s="109">
        <v>7.4999999999999997E-2</v>
      </c>
      <c r="S1000" s="109">
        <v>7.6999999999999999E-2</v>
      </c>
      <c r="U1000" s="111">
        <v>8.0799999999999997E-2</v>
      </c>
      <c r="V1000" s="109">
        <v>7.6999999999999999E-2</v>
      </c>
      <c r="W1000" s="109">
        <v>7.7299999999999994E-2</v>
      </c>
      <c r="X1000" s="109">
        <v>7.7499999999999999E-2</v>
      </c>
    </row>
    <row r="1001" spans="9:24" x14ac:dyDescent="0.3">
      <c r="I1001" s="7">
        <v>44455</v>
      </c>
      <c r="J1001" s="109">
        <v>4.8500000000000001E-2</v>
      </c>
      <c r="K1001" s="109">
        <v>4.9500000000000002E-2</v>
      </c>
      <c r="L1001" s="111">
        <v>5.1499999999999997E-2</v>
      </c>
      <c r="M1001" s="109">
        <v>6.0499999999999998E-2</v>
      </c>
      <c r="N1001" s="109">
        <v>6.6500000000000004E-2</v>
      </c>
      <c r="O1001" s="109">
        <v>6.9500000000000006E-2</v>
      </c>
      <c r="P1001" s="111">
        <v>7.0499999999999993E-2</v>
      </c>
      <c r="Q1001" s="109">
        <v>7.1999999999999995E-2</v>
      </c>
      <c r="R1001" s="109">
        <v>7.4999999999999997E-2</v>
      </c>
      <c r="S1001" s="109">
        <v>7.6999999999999999E-2</v>
      </c>
      <c r="U1001" s="111">
        <v>8.0799999999999997E-2</v>
      </c>
      <c r="V1001" s="109">
        <v>7.6999999999999999E-2</v>
      </c>
      <c r="W1001" s="109">
        <v>7.7299999999999994E-2</v>
      </c>
      <c r="X1001" s="109">
        <v>7.7499999999999999E-2</v>
      </c>
    </row>
    <row r="1002" spans="9:24" x14ac:dyDescent="0.3">
      <c r="I1002" s="7">
        <v>44454</v>
      </c>
      <c r="J1002" s="109">
        <v>4.8500000000000001E-2</v>
      </c>
      <c r="K1002" s="109">
        <v>4.9500000000000002E-2</v>
      </c>
      <c r="L1002" s="111">
        <v>5.1499999999999997E-2</v>
      </c>
      <c r="M1002" s="109">
        <v>6.0499999999999998E-2</v>
      </c>
      <c r="N1002" s="109">
        <v>6.6500000000000004E-2</v>
      </c>
      <c r="O1002" s="109">
        <v>6.9500000000000006E-2</v>
      </c>
      <c r="P1002" s="111">
        <v>7.0499999999999993E-2</v>
      </c>
      <c r="Q1002" s="109">
        <v>7.1999999999999995E-2</v>
      </c>
      <c r="R1002" s="109">
        <v>7.4999999999999997E-2</v>
      </c>
      <c r="S1002" s="109">
        <v>7.6999999999999999E-2</v>
      </c>
      <c r="U1002" s="111">
        <v>8.0799999999999997E-2</v>
      </c>
      <c r="V1002" s="109">
        <v>7.6499999999999999E-2</v>
      </c>
      <c r="W1002" s="109">
        <v>7.7299999999999994E-2</v>
      </c>
      <c r="X1002" s="109">
        <v>7.7499999999999999E-2</v>
      </c>
    </row>
    <row r="1003" spans="9:24" x14ac:dyDescent="0.3">
      <c r="I1003" s="7">
        <v>44453</v>
      </c>
      <c r="J1003" s="109">
        <v>4.8500000000000001E-2</v>
      </c>
      <c r="K1003" s="109">
        <v>4.9500000000000002E-2</v>
      </c>
      <c r="L1003" s="111">
        <v>5.1499999999999997E-2</v>
      </c>
      <c r="M1003" s="109">
        <v>5.8999999999999997E-2</v>
      </c>
      <c r="N1003" s="109">
        <v>6.4000000000000001E-2</v>
      </c>
      <c r="O1003" s="109">
        <v>6.7299999999999999E-2</v>
      </c>
      <c r="P1003" s="111">
        <v>7.0499999999999993E-2</v>
      </c>
      <c r="Q1003" s="109">
        <v>7.1999999999999995E-2</v>
      </c>
      <c r="R1003" s="109">
        <v>7.4999999999999997E-2</v>
      </c>
      <c r="S1003" s="109">
        <v>7.6999999999999999E-2</v>
      </c>
      <c r="U1003" s="111">
        <v>8.0799999999999997E-2</v>
      </c>
      <c r="V1003" s="109">
        <v>7.6499999999999999E-2</v>
      </c>
      <c r="W1003" s="109">
        <v>7.7299999999999994E-2</v>
      </c>
      <c r="X1003" s="109">
        <v>7.6999999999999999E-2</v>
      </c>
    </row>
    <row r="1004" spans="9:24" x14ac:dyDescent="0.3">
      <c r="I1004" s="7">
        <v>44452</v>
      </c>
      <c r="J1004" s="109">
        <v>4.8500000000000001E-2</v>
      </c>
      <c r="K1004" s="109">
        <v>4.9500000000000002E-2</v>
      </c>
      <c r="L1004" s="111">
        <v>5.1499999999999997E-2</v>
      </c>
      <c r="M1004" s="109">
        <v>5.8999999999999997E-2</v>
      </c>
      <c r="N1004" s="109">
        <v>6.4000000000000001E-2</v>
      </c>
      <c r="O1004" s="109">
        <v>6.7299999999999999E-2</v>
      </c>
      <c r="P1004" s="111">
        <v>7.0499999999999993E-2</v>
      </c>
      <c r="Q1004" s="109">
        <v>7.1499999999999994E-2</v>
      </c>
      <c r="R1004" s="109">
        <v>7.4499999999999997E-2</v>
      </c>
      <c r="S1004" s="109">
        <v>7.6999999999999999E-2</v>
      </c>
      <c r="U1004" s="111">
        <v>8.0799999999999997E-2</v>
      </c>
      <c r="V1004" s="109">
        <v>7.6499999999999999E-2</v>
      </c>
      <c r="W1004" s="109">
        <v>7.6799999999999993E-2</v>
      </c>
      <c r="X1004" s="109">
        <v>7.5999999999999998E-2</v>
      </c>
    </row>
    <row r="1005" spans="9:24" x14ac:dyDescent="0.3">
      <c r="I1005" s="7">
        <v>44451</v>
      </c>
      <c r="J1005" s="109">
        <v>4.8500000000000001E-2</v>
      </c>
      <c r="K1005" s="109">
        <v>4.9500000000000002E-2</v>
      </c>
      <c r="L1005" s="111">
        <v>5.1499999999999997E-2</v>
      </c>
      <c r="M1005" s="109">
        <v>5.8000000000000003E-2</v>
      </c>
      <c r="N1005" s="109">
        <v>6.3E-2</v>
      </c>
      <c r="O1005" s="109">
        <v>6.7299999999999999E-2</v>
      </c>
      <c r="P1005" s="111">
        <v>7.0499999999999993E-2</v>
      </c>
      <c r="Q1005" s="109">
        <v>7.2499999999999995E-2</v>
      </c>
      <c r="R1005" s="109">
        <v>7.5499999999999998E-2</v>
      </c>
      <c r="S1005" s="109">
        <v>7.8E-2</v>
      </c>
      <c r="U1005" s="111">
        <v>8.1799999999999998E-2</v>
      </c>
      <c r="V1005" s="109">
        <v>7.5999999999999998E-2</v>
      </c>
      <c r="W1005" s="109">
        <v>7.5800000000000006E-2</v>
      </c>
      <c r="X1005" s="109">
        <v>7.5999999999999998E-2</v>
      </c>
    </row>
    <row r="1006" spans="9:24" x14ac:dyDescent="0.3">
      <c r="I1006" s="7">
        <v>44450</v>
      </c>
      <c r="J1006" s="109">
        <v>4.8500000000000001E-2</v>
      </c>
      <c r="K1006" s="109">
        <v>4.9500000000000002E-2</v>
      </c>
      <c r="L1006" s="111">
        <v>5.1499999999999997E-2</v>
      </c>
      <c r="M1006" s="109">
        <v>5.8000000000000003E-2</v>
      </c>
      <c r="N1006" s="109">
        <v>6.0999999999999999E-2</v>
      </c>
      <c r="O1006" s="109">
        <v>6.6500000000000004E-2</v>
      </c>
      <c r="P1006" s="111">
        <v>7.0499999999999993E-2</v>
      </c>
      <c r="Q1006" s="109">
        <v>7.2499999999999995E-2</v>
      </c>
      <c r="R1006" s="109">
        <v>7.5499999999999998E-2</v>
      </c>
      <c r="S1006" s="109">
        <v>7.8E-2</v>
      </c>
      <c r="U1006" s="111">
        <v>8.1799999999999998E-2</v>
      </c>
      <c r="V1006" s="109">
        <v>7.4999999999999997E-2</v>
      </c>
      <c r="W1006" s="109">
        <v>7.5800000000000006E-2</v>
      </c>
      <c r="X1006" s="109">
        <v>7.5999999999999998E-2</v>
      </c>
    </row>
    <row r="1007" spans="9:24" x14ac:dyDescent="0.3">
      <c r="I1007" s="7">
        <v>44449</v>
      </c>
      <c r="J1007" s="109">
        <v>4.8500000000000001E-2</v>
      </c>
      <c r="K1007" s="109">
        <v>4.9500000000000002E-2</v>
      </c>
      <c r="L1007" s="111">
        <v>5.1499999999999997E-2</v>
      </c>
      <c r="M1007" s="109">
        <v>5.8999999999999997E-2</v>
      </c>
      <c r="N1007" s="109">
        <v>6.2E-2</v>
      </c>
      <c r="O1007" s="109">
        <v>6.7500000000000004E-2</v>
      </c>
      <c r="P1007" s="111">
        <v>7.1499999999999994E-2</v>
      </c>
      <c r="Q1007" s="109">
        <v>7.2499999999999995E-2</v>
      </c>
      <c r="R1007" s="109">
        <v>7.5499999999999998E-2</v>
      </c>
      <c r="S1007" s="109">
        <v>7.8E-2</v>
      </c>
      <c r="U1007" s="111">
        <v>8.0799999999999997E-2</v>
      </c>
      <c r="V1007" s="109">
        <v>7.4999999999999997E-2</v>
      </c>
      <c r="W1007" s="109">
        <v>7.5800000000000006E-2</v>
      </c>
      <c r="X1007" s="109">
        <v>7.5999999999999998E-2</v>
      </c>
    </row>
    <row r="1008" spans="9:24" x14ac:dyDescent="0.3">
      <c r="I1008" s="7">
        <v>44448</v>
      </c>
      <c r="J1008" s="109">
        <v>4.8500000000000001E-2</v>
      </c>
      <c r="K1008" s="109">
        <v>4.9500000000000002E-2</v>
      </c>
      <c r="L1008" s="111">
        <v>5.1499999999999997E-2</v>
      </c>
      <c r="M1008" s="109">
        <v>5.8999999999999997E-2</v>
      </c>
      <c r="N1008" s="109">
        <v>6.2E-2</v>
      </c>
      <c r="O1008" s="109">
        <v>6.7500000000000004E-2</v>
      </c>
      <c r="P1008" s="111">
        <v>7.1499999999999994E-2</v>
      </c>
      <c r="Q1008" s="109">
        <v>7.2499999999999995E-2</v>
      </c>
      <c r="R1008" s="109">
        <v>7.4499999999999997E-2</v>
      </c>
      <c r="S1008" s="109">
        <v>7.6799999999999993E-2</v>
      </c>
      <c r="U1008" s="111">
        <v>8.0799999999999997E-2</v>
      </c>
      <c r="V1008" s="109">
        <v>7.4999999999999997E-2</v>
      </c>
      <c r="W1008" s="109">
        <v>7.5800000000000006E-2</v>
      </c>
      <c r="X1008" s="109">
        <v>7.5999999999999998E-2</v>
      </c>
    </row>
    <row r="1009" spans="9:24" x14ac:dyDescent="0.3">
      <c r="I1009" s="7">
        <v>44447</v>
      </c>
      <c r="J1009" s="109">
        <v>4.8500000000000001E-2</v>
      </c>
      <c r="K1009" s="109">
        <v>4.9500000000000002E-2</v>
      </c>
      <c r="L1009" s="111">
        <v>5.1499999999999997E-2</v>
      </c>
      <c r="M1009" s="109">
        <v>5.7500000000000002E-2</v>
      </c>
      <c r="N1009" s="109">
        <v>6.1499999999999999E-2</v>
      </c>
      <c r="O1009" s="109">
        <v>6.7500000000000004E-2</v>
      </c>
      <c r="P1009" s="111">
        <v>7.0499999999999993E-2</v>
      </c>
      <c r="Q1009" s="109">
        <v>7.1499999999999994E-2</v>
      </c>
      <c r="R1009" s="109">
        <v>7.4499999999999997E-2</v>
      </c>
      <c r="S1009" s="109">
        <v>7.6799999999999993E-2</v>
      </c>
      <c r="U1009" s="111">
        <v>0.08</v>
      </c>
      <c r="V1009" s="109">
        <v>7.4999999999999997E-2</v>
      </c>
      <c r="W1009" s="109">
        <v>7.5800000000000006E-2</v>
      </c>
      <c r="X1009" s="109">
        <v>7.5999999999999998E-2</v>
      </c>
    </row>
    <row r="1010" spans="9:24" x14ac:dyDescent="0.3">
      <c r="I1010" s="7">
        <v>44446</v>
      </c>
      <c r="J1010" s="109">
        <v>4.8500000000000001E-2</v>
      </c>
      <c r="K1010" s="109">
        <v>4.9500000000000002E-2</v>
      </c>
      <c r="L1010" s="111">
        <v>5.1499999999999997E-2</v>
      </c>
      <c r="M1010" s="109">
        <v>5.7500000000000002E-2</v>
      </c>
      <c r="N1010" s="109">
        <v>6.1499999999999999E-2</v>
      </c>
      <c r="O1010" s="109">
        <v>6.7000000000000004E-2</v>
      </c>
      <c r="P1010" s="111">
        <v>7.0499999999999993E-2</v>
      </c>
      <c r="Q1010" s="109">
        <v>7.1499999999999994E-2</v>
      </c>
      <c r="R1010" s="109">
        <v>7.4499999999999997E-2</v>
      </c>
      <c r="S1010" s="109">
        <v>7.6799999999999993E-2</v>
      </c>
      <c r="U1010" s="111">
        <v>0.08</v>
      </c>
      <c r="V1010" s="109">
        <v>7.4999999999999997E-2</v>
      </c>
      <c r="W1010" s="109">
        <v>7.5800000000000006E-2</v>
      </c>
      <c r="X1010" s="109">
        <v>7.5999999999999998E-2</v>
      </c>
    </row>
    <row r="1011" spans="9:24" x14ac:dyDescent="0.3">
      <c r="I1011" s="7">
        <v>44445</v>
      </c>
      <c r="J1011" s="109">
        <v>4.8500000000000001E-2</v>
      </c>
      <c r="K1011" s="109">
        <v>4.9500000000000002E-2</v>
      </c>
      <c r="L1011" s="111">
        <v>5.1499999999999997E-2</v>
      </c>
      <c r="M1011" s="109">
        <v>5.6500000000000002E-2</v>
      </c>
      <c r="N1011" s="109">
        <v>6.0499999999999998E-2</v>
      </c>
      <c r="O1011" s="109">
        <v>6.6000000000000003E-2</v>
      </c>
      <c r="P1011" s="111">
        <v>6.9500000000000006E-2</v>
      </c>
      <c r="Q1011" s="109">
        <v>7.1499999999999994E-2</v>
      </c>
      <c r="R1011" s="109">
        <v>7.4499999999999997E-2</v>
      </c>
      <c r="S1011" s="109">
        <v>7.6799999999999993E-2</v>
      </c>
      <c r="U1011" s="111">
        <v>0.08</v>
      </c>
      <c r="V1011" s="109">
        <v>7.4999999999999997E-2</v>
      </c>
      <c r="W1011" s="109">
        <v>7.5800000000000006E-2</v>
      </c>
      <c r="X1011" s="109">
        <v>7.5999999999999998E-2</v>
      </c>
    </row>
    <row r="1012" spans="9:24" x14ac:dyDescent="0.3">
      <c r="I1012" s="7">
        <v>44444</v>
      </c>
      <c r="J1012" s="109">
        <v>4.8000000000000001E-2</v>
      </c>
      <c r="K1012" s="109">
        <v>4.9000000000000002E-2</v>
      </c>
      <c r="L1012" s="111">
        <v>5.0500000000000003E-2</v>
      </c>
      <c r="M1012" s="109">
        <v>5.6500000000000002E-2</v>
      </c>
      <c r="N1012" s="109">
        <v>6.0499999999999998E-2</v>
      </c>
      <c r="O1012" s="109">
        <v>6.6000000000000003E-2</v>
      </c>
      <c r="P1012" s="111">
        <v>6.9500000000000006E-2</v>
      </c>
      <c r="Q1012" s="109">
        <v>7.1499999999999994E-2</v>
      </c>
      <c r="R1012" s="109">
        <v>7.4499999999999997E-2</v>
      </c>
      <c r="S1012" s="109">
        <v>7.6799999999999993E-2</v>
      </c>
      <c r="U1012" s="111">
        <v>0.08</v>
      </c>
      <c r="V1012" s="109">
        <v>7.4999999999999997E-2</v>
      </c>
      <c r="W1012" s="109">
        <v>7.5800000000000006E-2</v>
      </c>
      <c r="X1012" s="109">
        <v>7.5999999999999998E-2</v>
      </c>
    </row>
    <row r="1013" spans="9:24" x14ac:dyDescent="0.3">
      <c r="I1013" s="7">
        <v>44443</v>
      </c>
      <c r="J1013" s="109">
        <v>4.8000000000000001E-2</v>
      </c>
      <c r="K1013" s="109">
        <v>4.9000000000000002E-2</v>
      </c>
      <c r="L1013" s="111">
        <v>4.9500000000000002E-2</v>
      </c>
      <c r="M1013" s="109">
        <v>5.5500000000000001E-2</v>
      </c>
      <c r="N1013" s="109">
        <v>5.9499999999999997E-2</v>
      </c>
      <c r="O1013" s="109">
        <v>6.5000000000000002E-2</v>
      </c>
      <c r="P1013" s="111">
        <v>6.8500000000000005E-2</v>
      </c>
      <c r="Q1013" s="109">
        <v>7.0499999999999993E-2</v>
      </c>
      <c r="R1013" s="109">
        <v>7.3300000000000004E-2</v>
      </c>
      <c r="S1013" s="109">
        <v>7.3800000000000004E-2</v>
      </c>
      <c r="U1013" s="111">
        <v>7.7799999999999994E-2</v>
      </c>
      <c r="V1013" s="109">
        <v>7.4999999999999997E-2</v>
      </c>
      <c r="W1013" s="109">
        <v>7.5800000000000006E-2</v>
      </c>
      <c r="X1013" s="109">
        <v>7.5999999999999998E-2</v>
      </c>
    </row>
    <row r="1014" spans="9:24" x14ac:dyDescent="0.3">
      <c r="I1014" s="7">
        <v>44442</v>
      </c>
      <c r="J1014" s="109">
        <v>4.8000000000000001E-2</v>
      </c>
      <c r="K1014" s="109">
        <v>4.9000000000000002E-2</v>
      </c>
      <c r="L1014" s="111">
        <v>5.0500000000000003E-2</v>
      </c>
      <c r="M1014" s="109">
        <v>5.5500000000000001E-2</v>
      </c>
      <c r="N1014" s="109">
        <v>5.9499999999999997E-2</v>
      </c>
      <c r="O1014" s="109">
        <v>6.5000000000000002E-2</v>
      </c>
      <c r="P1014" s="111">
        <v>6.8500000000000005E-2</v>
      </c>
      <c r="Q1014" s="109">
        <v>7.0499999999999993E-2</v>
      </c>
      <c r="R1014" s="109">
        <v>7.3300000000000004E-2</v>
      </c>
      <c r="S1014" s="109">
        <v>7.3800000000000004E-2</v>
      </c>
      <c r="U1014" s="111">
        <v>7.7799999999999994E-2</v>
      </c>
      <c r="V1014" s="109">
        <v>7.4999999999999997E-2</v>
      </c>
      <c r="W1014" s="109">
        <v>7.5800000000000006E-2</v>
      </c>
      <c r="X1014" s="109">
        <v>7.5999999999999998E-2</v>
      </c>
    </row>
    <row r="1015" spans="9:24" x14ac:dyDescent="0.3">
      <c r="I1015" s="7">
        <v>44441</v>
      </c>
      <c r="J1015" s="109">
        <v>4.8000000000000001E-2</v>
      </c>
      <c r="K1015" s="109">
        <v>4.9000000000000002E-2</v>
      </c>
      <c r="L1015" s="111">
        <v>5.0500000000000003E-2</v>
      </c>
      <c r="M1015" s="109">
        <v>5.5500000000000001E-2</v>
      </c>
      <c r="N1015" s="109">
        <v>5.9499999999999997E-2</v>
      </c>
      <c r="O1015" s="109">
        <v>6.5000000000000002E-2</v>
      </c>
      <c r="P1015" s="111">
        <v>6.7500000000000004E-2</v>
      </c>
      <c r="Q1015" s="109">
        <v>7.0499999999999993E-2</v>
      </c>
      <c r="R1015" s="109">
        <v>7.3300000000000004E-2</v>
      </c>
      <c r="S1015" s="109">
        <v>7.3800000000000004E-2</v>
      </c>
      <c r="U1015" s="111">
        <v>7.7799999999999994E-2</v>
      </c>
      <c r="V1015" s="109">
        <v>7.4999999999999997E-2</v>
      </c>
      <c r="W1015" s="109">
        <v>7.5800000000000006E-2</v>
      </c>
      <c r="X1015" s="109">
        <v>7.5999999999999998E-2</v>
      </c>
    </row>
    <row r="1016" spans="9:24" x14ac:dyDescent="0.3">
      <c r="I1016" s="7">
        <v>44440</v>
      </c>
      <c r="J1016" s="109">
        <v>4.7500000000000001E-2</v>
      </c>
      <c r="K1016" s="109">
        <v>4.8500000000000001E-2</v>
      </c>
      <c r="L1016" s="111">
        <v>5.0999999999999997E-2</v>
      </c>
      <c r="M1016" s="109">
        <v>5.5500000000000001E-2</v>
      </c>
      <c r="N1016" s="109">
        <v>5.8999999999999997E-2</v>
      </c>
      <c r="O1016" s="109">
        <v>6.4000000000000001E-2</v>
      </c>
      <c r="P1016" s="111">
        <v>6.7500000000000004E-2</v>
      </c>
      <c r="Q1016" s="109">
        <v>7.0000000000000007E-2</v>
      </c>
      <c r="R1016" s="109">
        <v>7.2800000000000004E-2</v>
      </c>
      <c r="S1016" s="109">
        <v>7.3300000000000004E-2</v>
      </c>
      <c r="U1016" s="111">
        <v>7.7299999999999994E-2</v>
      </c>
      <c r="V1016" s="109">
        <v>7.4999999999999997E-2</v>
      </c>
      <c r="W1016" s="109">
        <v>7.5800000000000006E-2</v>
      </c>
      <c r="X1016" s="109">
        <v>7.5999999999999998E-2</v>
      </c>
    </row>
    <row r="1017" spans="9:24" x14ac:dyDescent="0.3">
      <c r="I1017" s="7">
        <v>44439</v>
      </c>
      <c r="J1017" s="109">
        <v>4.7500000000000001E-2</v>
      </c>
      <c r="K1017" s="109">
        <v>4.8500000000000001E-2</v>
      </c>
      <c r="L1017" s="111">
        <v>5.0999999999999997E-2</v>
      </c>
      <c r="M1017" s="109">
        <v>5.5500000000000001E-2</v>
      </c>
      <c r="N1017" s="109">
        <v>5.8999999999999997E-2</v>
      </c>
      <c r="O1017" s="109">
        <v>6.4000000000000001E-2</v>
      </c>
      <c r="P1017" s="111">
        <v>6.7500000000000004E-2</v>
      </c>
      <c r="Q1017" s="109">
        <v>7.0000000000000007E-2</v>
      </c>
      <c r="R1017" s="109">
        <v>7.2800000000000004E-2</v>
      </c>
      <c r="S1017" s="109">
        <v>7.3300000000000004E-2</v>
      </c>
      <c r="U1017" s="111">
        <v>7.7299999999999994E-2</v>
      </c>
      <c r="V1017" s="109">
        <v>7.4999999999999997E-2</v>
      </c>
      <c r="W1017" s="109">
        <v>7.5800000000000006E-2</v>
      </c>
      <c r="X1017" s="109">
        <v>7.5999999999999998E-2</v>
      </c>
    </row>
    <row r="1018" spans="9:24" x14ac:dyDescent="0.3">
      <c r="I1018" s="7">
        <v>44438</v>
      </c>
      <c r="J1018" s="109">
        <v>4.7500000000000001E-2</v>
      </c>
      <c r="K1018" s="109">
        <v>4.8500000000000001E-2</v>
      </c>
      <c r="L1018" s="111">
        <v>5.0999999999999997E-2</v>
      </c>
      <c r="M1018" s="109">
        <v>5.5E-2</v>
      </c>
      <c r="N1018" s="109">
        <v>5.8500000000000003E-2</v>
      </c>
      <c r="O1018" s="109">
        <v>6.3500000000000001E-2</v>
      </c>
      <c r="P1018" s="111">
        <v>6.7000000000000004E-2</v>
      </c>
      <c r="Q1018" s="109">
        <v>7.0000000000000007E-2</v>
      </c>
      <c r="R1018" s="109">
        <v>7.2800000000000004E-2</v>
      </c>
      <c r="S1018" s="109">
        <v>7.3300000000000004E-2</v>
      </c>
      <c r="U1018" s="111">
        <v>7.7299999999999994E-2</v>
      </c>
      <c r="V1018" s="109">
        <v>7.4999999999999997E-2</v>
      </c>
      <c r="W1018" s="109">
        <v>7.5800000000000006E-2</v>
      </c>
      <c r="X1018" s="109">
        <v>7.4800000000000005E-2</v>
      </c>
    </row>
    <row r="1019" spans="9:24" x14ac:dyDescent="0.3">
      <c r="I1019" s="7">
        <v>44437</v>
      </c>
      <c r="J1019" s="109">
        <v>4.7500000000000001E-2</v>
      </c>
      <c r="K1019" s="109">
        <v>4.8500000000000001E-2</v>
      </c>
      <c r="L1019" s="111">
        <v>5.0999999999999997E-2</v>
      </c>
      <c r="M1019" s="109">
        <v>5.5E-2</v>
      </c>
      <c r="N1019" s="109">
        <v>5.8500000000000003E-2</v>
      </c>
      <c r="O1019" s="109">
        <v>6.3500000000000001E-2</v>
      </c>
      <c r="P1019" s="111">
        <v>6.7000000000000004E-2</v>
      </c>
      <c r="Q1019" s="109">
        <v>7.0000000000000007E-2</v>
      </c>
      <c r="R1019" s="109">
        <v>7.2800000000000004E-2</v>
      </c>
      <c r="S1019" s="109">
        <v>7.3300000000000004E-2</v>
      </c>
      <c r="U1019" s="111">
        <v>7.7299999999999994E-2</v>
      </c>
      <c r="V1019" s="109">
        <v>7.4999999999999997E-2</v>
      </c>
      <c r="W1019" s="109">
        <v>7.4499999999999997E-2</v>
      </c>
      <c r="X1019" s="109">
        <v>7.5800000000000006E-2</v>
      </c>
    </row>
    <row r="1020" spans="9:24" x14ac:dyDescent="0.3">
      <c r="I1020" s="7">
        <v>44436</v>
      </c>
      <c r="J1020" s="109">
        <v>4.7500000000000001E-2</v>
      </c>
      <c r="K1020" s="109">
        <v>4.8500000000000001E-2</v>
      </c>
      <c r="L1020" s="111">
        <v>5.0500000000000003E-2</v>
      </c>
      <c r="M1020" s="109">
        <v>5.5E-2</v>
      </c>
      <c r="N1020" s="109">
        <v>5.8500000000000003E-2</v>
      </c>
      <c r="O1020" s="109">
        <v>6.3500000000000001E-2</v>
      </c>
      <c r="P1020" s="111">
        <v>6.7000000000000004E-2</v>
      </c>
      <c r="Q1020" s="109">
        <v>7.0000000000000007E-2</v>
      </c>
      <c r="R1020" s="109">
        <v>7.2800000000000004E-2</v>
      </c>
      <c r="S1020" s="109">
        <v>7.3300000000000004E-2</v>
      </c>
      <c r="U1020" s="111">
        <v>7.7299999999999994E-2</v>
      </c>
      <c r="V1020" s="109">
        <v>7.3800000000000004E-2</v>
      </c>
      <c r="W1020" s="109">
        <v>7.5499999999999998E-2</v>
      </c>
      <c r="X1020" s="109">
        <v>7.5800000000000006E-2</v>
      </c>
    </row>
    <row r="1021" spans="9:24" x14ac:dyDescent="0.3">
      <c r="I1021" s="7">
        <v>44435</v>
      </c>
      <c r="J1021" s="109">
        <v>4.7500000000000001E-2</v>
      </c>
      <c r="K1021" s="109">
        <v>4.8500000000000001E-2</v>
      </c>
      <c r="L1021" s="111">
        <v>5.0500000000000003E-2</v>
      </c>
      <c r="M1021" s="109">
        <v>5.5E-2</v>
      </c>
      <c r="N1021" s="109">
        <v>5.8500000000000003E-2</v>
      </c>
      <c r="O1021" s="109">
        <v>6.3500000000000001E-2</v>
      </c>
      <c r="P1021" s="111">
        <v>6.7000000000000004E-2</v>
      </c>
      <c r="Q1021" s="109">
        <v>7.0000000000000007E-2</v>
      </c>
      <c r="R1021" s="109">
        <v>7.2800000000000004E-2</v>
      </c>
      <c r="S1021" s="109">
        <v>7.3300000000000004E-2</v>
      </c>
      <c r="U1021" s="111">
        <v>7.7299999999999994E-2</v>
      </c>
      <c r="V1021" s="109">
        <v>7.4800000000000005E-2</v>
      </c>
      <c r="W1021" s="109">
        <v>7.5499999999999998E-2</v>
      </c>
      <c r="X1021" s="109">
        <v>7.5800000000000006E-2</v>
      </c>
    </row>
    <row r="1022" spans="9:24" x14ac:dyDescent="0.3">
      <c r="I1022" s="7">
        <v>44434</v>
      </c>
      <c r="J1022" s="109">
        <v>4.5999999999999999E-2</v>
      </c>
      <c r="K1022" s="109">
        <v>4.7E-2</v>
      </c>
      <c r="L1022" s="111">
        <v>4.9500000000000002E-2</v>
      </c>
      <c r="M1022" s="109">
        <v>5.45E-2</v>
      </c>
      <c r="N1022" s="109">
        <v>5.7500000000000002E-2</v>
      </c>
      <c r="O1022" s="109">
        <v>6.3299999999999995E-2</v>
      </c>
      <c r="P1022" s="111">
        <v>6.6500000000000004E-2</v>
      </c>
      <c r="Q1022" s="109">
        <v>7.0000000000000007E-2</v>
      </c>
      <c r="R1022" s="109">
        <v>7.2800000000000004E-2</v>
      </c>
      <c r="S1022" s="109">
        <v>7.3300000000000004E-2</v>
      </c>
      <c r="U1022" s="111">
        <v>7.7299999999999994E-2</v>
      </c>
      <c r="V1022" s="109">
        <v>7.4800000000000005E-2</v>
      </c>
      <c r="W1022" s="109">
        <v>7.5499999999999998E-2</v>
      </c>
      <c r="X1022" s="109">
        <v>7.5800000000000006E-2</v>
      </c>
    </row>
    <row r="1023" spans="9:24" x14ac:dyDescent="0.3">
      <c r="I1023" s="7">
        <v>44433</v>
      </c>
      <c r="J1023" s="109">
        <v>4.5999999999999999E-2</v>
      </c>
      <c r="K1023" s="109">
        <v>4.7E-2</v>
      </c>
      <c r="L1023" s="111">
        <v>4.9500000000000002E-2</v>
      </c>
      <c r="M1023" s="109">
        <v>5.45E-2</v>
      </c>
      <c r="N1023" s="109">
        <v>5.7500000000000002E-2</v>
      </c>
      <c r="O1023" s="109">
        <v>6.3299999999999995E-2</v>
      </c>
      <c r="P1023" s="111">
        <v>6.6500000000000004E-2</v>
      </c>
      <c r="Q1023" s="109">
        <v>6.9500000000000006E-2</v>
      </c>
      <c r="R1023" s="109">
        <v>7.2300000000000003E-2</v>
      </c>
      <c r="S1023" s="109">
        <v>7.2800000000000004E-2</v>
      </c>
      <c r="U1023" s="111">
        <v>7.6799999999999993E-2</v>
      </c>
      <c r="V1023" s="109">
        <v>7.4800000000000005E-2</v>
      </c>
      <c r="W1023" s="109">
        <v>7.5499999999999998E-2</v>
      </c>
      <c r="X1023" s="109">
        <v>7.5800000000000006E-2</v>
      </c>
    </row>
    <row r="1024" spans="9:24" x14ac:dyDescent="0.3">
      <c r="I1024" s="7">
        <v>44432</v>
      </c>
      <c r="J1024" s="109">
        <v>4.5999999999999999E-2</v>
      </c>
      <c r="K1024" s="109">
        <v>4.7E-2</v>
      </c>
      <c r="L1024" s="111">
        <v>4.9500000000000002E-2</v>
      </c>
      <c r="M1024" s="109">
        <v>5.45E-2</v>
      </c>
      <c r="N1024" s="109">
        <v>5.7500000000000002E-2</v>
      </c>
      <c r="O1024" s="109">
        <v>6.3299999999999995E-2</v>
      </c>
      <c r="P1024" s="111">
        <v>6.6500000000000004E-2</v>
      </c>
      <c r="Q1024" s="109">
        <v>6.9500000000000006E-2</v>
      </c>
      <c r="R1024" s="109">
        <v>7.2300000000000003E-2</v>
      </c>
      <c r="S1024" s="109">
        <v>7.2800000000000004E-2</v>
      </c>
      <c r="U1024" s="111">
        <v>7.6799999999999993E-2</v>
      </c>
      <c r="V1024" s="109">
        <v>7.4800000000000005E-2</v>
      </c>
      <c r="W1024" s="109">
        <v>7.5499999999999998E-2</v>
      </c>
      <c r="X1024" s="109">
        <v>7.5800000000000006E-2</v>
      </c>
    </row>
    <row r="1025" spans="9:24" x14ac:dyDescent="0.3">
      <c r="I1025" s="7">
        <v>44431</v>
      </c>
      <c r="J1025" s="109">
        <v>4.5999999999999999E-2</v>
      </c>
      <c r="K1025" s="109">
        <v>4.7E-2</v>
      </c>
      <c r="L1025" s="111">
        <v>4.9500000000000002E-2</v>
      </c>
      <c r="M1025" s="109">
        <v>5.3999999999999999E-2</v>
      </c>
      <c r="N1025" s="109">
        <v>5.7500000000000002E-2</v>
      </c>
      <c r="O1025" s="109">
        <v>6.2300000000000001E-2</v>
      </c>
      <c r="P1025" s="111">
        <v>6.6000000000000003E-2</v>
      </c>
      <c r="Q1025" s="109">
        <v>6.5799999999999997E-2</v>
      </c>
      <c r="R1025" s="109">
        <v>7.0999999999999994E-2</v>
      </c>
      <c r="S1025" s="109">
        <v>7.2300000000000003E-2</v>
      </c>
      <c r="U1025" s="111">
        <v>7.6300000000000007E-2</v>
      </c>
      <c r="V1025" s="109">
        <v>7.4800000000000005E-2</v>
      </c>
      <c r="W1025" s="109">
        <v>7.5499999999999998E-2</v>
      </c>
      <c r="X1025" s="109">
        <v>7.5999999999999998E-2</v>
      </c>
    </row>
    <row r="1026" spans="9:24" x14ac:dyDescent="0.3">
      <c r="I1026" s="7">
        <v>44430</v>
      </c>
      <c r="J1026" s="109">
        <v>4.5999999999999999E-2</v>
      </c>
      <c r="K1026" s="109">
        <v>4.7E-2</v>
      </c>
      <c r="L1026" s="111">
        <v>4.9500000000000002E-2</v>
      </c>
      <c r="M1026" s="109">
        <v>5.3999999999999999E-2</v>
      </c>
      <c r="N1026" s="109">
        <v>5.7500000000000002E-2</v>
      </c>
      <c r="O1026" s="109">
        <v>6.25E-2</v>
      </c>
      <c r="P1026" s="111">
        <v>6.6000000000000003E-2</v>
      </c>
      <c r="Q1026" s="109">
        <v>6.5799999999999997E-2</v>
      </c>
      <c r="R1026" s="109">
        <v>7.0999999999999994E-2</v>
      </c>
      <c r="S1026" s="109">
        <v>7.2300000000000003E-2</v>
      </c>
      <c r="U1026" s="111">
        <v>7.6300000000000007E-2</v>
      </c>
      <c r="V1026" s="109">
        <v>7.4800000000000005E-2</v>
      </c>
      <c r="W1026" s="109">
        <v>7.5800000000000006E-2</v>
      </c>
      <c r="X1026" s="109">
        <v>7.5999999999999998E-2</v>
      </c>
    </row>
    <row r="1027" spans="9:24" x14ac:dyDescent="0.3">
      <c r="I1027" s="7">
        <v>44429</v>
      </c>
      <c r="J1027" s="109">
        <v>4.5999999999999999E-2</v>
      </c>
      <c r="K1027" s="109">
        <v>4.7E-2</v>
      </c>
      <c r="L1027" s="111">
        <v>4.9500000000000002E-2</v>
      </c>
      <c r="M1027" s="109">
        <v>5.3499999999999999E-2</v>
      </c>
      <c r="N1027" s="109">
        <v>5.6500000000000002E-2</v>
      </c>
      <c r="O1027" s="109">
        <v>6.25E-2</v>
      </c>
      <c r="P1027" s="111">
        <v>6.4000000000000001E-2</v>
      </c>
      <c r="Q1027" s="109">
        <v>6.5799999999999997E-2</v>
      </c>
      <c r="R1027" s="109">
        <v>7.0999999999999994E-2</v>
      </c>
      <c r="S1027" s="109">
        <v>7.2300000000000003E-2</v>
      </c>
      <c r="U1027" s="111">
        <v>7.6300000000000007E-2</v>
      </c>
      <c r="V1027" s="109">
        <v>7.4999999999999997E-2</v>
      </c>
      <c r="W1027" s="109">
        <v>7.5800000000000006E-2</v>
      </c>
      <c r="X1027" s="109">
        <v>7.5999999999999998E-2</v>
      </c>
    </row>
    <row r="1028" spans="9:24" x14ac:dyDescent="0.3">
      <c r="I1028" s="7">
        <v>44428</v>
      </c>
      <c r="J1028" s="109">
        <v>4.5999999999999999E-2</v>
      </c>
      <c r="K1028" s="109">
        <v>4.7E-2</v>
      </c>
      <c r="L1028" s="111">
        <v>4.9500000000000002E-2</v>
      </c>
      <c r="M1028" s="109">
        <v>5.3499999999999999E-2</v>
      </c>
      <c r="N1028" s="109">
        <v>5.6500000000000002E-2</v>
      </c>
      <c r="O1028" s="109">
        <v>6.25E-2</v>
      </c>
      <c r="P1028" s="111">
        <v>6.4000000000000001E-2</v>
      </c>
      <c r="Q1028" s="109">
        <v>6.5799999999999997E-2</v>
      </c>
      <c r="R1028" s="109">
        <v>7.0999999999999994E-2</v>
      </c>
      <c r="S1028" s="109">
        <v>7.2300000000000003E-2</v>
      </c>
      <c r="U1028" s="111">
        <v>7.6300000000000007E-2</v>
      </c>
      <c r="V1028" s="109">
        <v>7.4999999999999997E-2</v>
      </c>
      <c r="W1028" s="109">
        <v>7.5800000000000006E-2</v>
      </c>
      <c r="X1028" s="109">
        <v>7.5999999999999998E-2</v>
      </c>
    </row>
    <row r="1029" spans="9:24" x14ac:dyDescent="0.3">
      <c r="I1029" s="7">
        <v>44427</v>
      </c>
      <c r="J1029" s="109">
        <v>4.5999999999999999E-2</v>
      </c>
      <c r="K1029" s="109">
        <v>4.7E-2</v>
      </c>
      <c r="L1029" s="111">
        <v>4.9500000000000002E-2</v>
      </c>
      <c r="M1029" s="109">
        <v>5.3499999999999999E-2</v>
      </c>
      <c r="N1029" s="109">
        <v>5.6500000000000002E-2</v>
      </c>
      <c r="O1029" s="109">
        <v>6.25E-2</v>
      </c>
      <c r="P1029" s="111">
        <v>6.4000000000000001E-2</v>
      </c>
      <c r="Q1029" s="109">
        <v>6.5799999999999997E-2</v>
      </c>
      <c r="R1029" s="109">
        <v>7.0999999999999994E-2</v>
      </c>
      <c r="S1029" s="109">
        <v>7.2300000000000003E-2</v>
      </c>
      <c r="U1029" s="111">
        <v>7.6300000000000007E-2</v>
      </c>
      <c r="V1029" s="109">
        <v>7.4999999999999997E-2</v>
      </c>
      <c r="W1029" s="109">
        <v>7.5800000000000006E-2</v>
      </c>
      <c r="X1029" s="109">
        <v>7.6499999999999999E-2</v>
      </c>
    </row>
    <row r="1030" spans="9:24" x14ac:dyDescent="0.3">
      <c r="I1030" s="7">
        <v>44426</v>
      </c>
      <c r="J1030" s="109">
        <v>4.5999999999999999E-2</v>
      </c>
      <c r="K1030" s="109">
        <v>4.7E-2</v>
      </c>
      <c r="L1030" s="111">
        <v>4.9500000000000002E-2</v>
      </c>
      <c r="M1030" s="109">
        <v>5.3999999999999999E-2</v>
      </c>
      <c r="N1030" s="109">
        <v>5.6500000000000002E-2</v>
      </c>
      <c r="O1030" s="109">
        <v>6.1800000000000001E-2</v>
      </c>
      <c r="P1030" s="111">
        <v>6.4000000000000001E-2</v>
      </c>
      <c r="Q1030" s="109">
        <v>6.6299999999999998E-2</v>
      </c>
      <c r="R1030" s="109">
        <v>7.1499999999999994E-2</v>
      </c>
      <c r="S1030" s="109">
        <v>7.2499999999999995E-2</v>
      </c>
      <c r="U1030" s="111">
        <v>7.6499999999999999E-2</v>
      </c>
      <c r="V1030" s="109">
        <v>7.4999999999999997E-2</v>
      </c>
      <c r="W1030" s="109">
        <v>7.5999999999999998E-2</v>
      </c>
      <c r="X1030" s="109">
        <v>7.6499999999999999E-2</v>
      </c>
    </row>
    <row r="1031" spans="9:24" x14ac:dyDescent="0.3">
      <c r="I1031" s="7">
        <v>44425</v>
      </c>
      <c r="J1031" s="109">
        <v>4.5999999999999999E-2</v>
      </c>
      <c r="K1031" s="109">
        <v>4.7E-2</v>
      </c>
      <c r="L1031" s="111">
        <v>4.9500000000000002E-2</v>
      </c>
      <c r="M1031" s="109">
        <v>5.3999999999999999E-2</v>
      </c>
      <c r="N1031" s="109">
        <v>5.6500000000000002E-2</v>
      </c>
      <c r="O1031" s="109">
        <v>6.1800000000000001E-2</v>
      </c>
      <c r="P1031" s="111">
        <v>6.4000000000000001E-2</v>
      </c>
      <c r="Q1031" s="109">
        <v>6.6799999999999998E-2</v>
      </c>
      <c r="R1031" s="109">
        <v>7.1999999999999995E-2</v>
      </c>
      <c r="S1031" s="109">
        <v>7.1499999999999994E-2</v>
      </c>
      <c r="U1031" s="111">
        <v>7.6999999999999999E-2</v>
      </c>
      <c r="V1031" s="109">
        <v>7.5499999999999998E-2</v>
      </c>
      <c r="W1031" s="109">
        <v>7.5999999999999998E-2</v>
      </c>
      <c r="X1031" s="109">
        <v>7.6499999999999999E-2</v>
      </c>
    </row>
    <row r="1032" spans="9:24" x14ac:dyDescent="0.3">
      <c r="I1032" s="7">
        <v>44424</v>
      </c>
      <c r="J1032" s="109">
        <v>4.5999999999999999E-2</v>
      </c>
      <c r="K1032" s="109">
        <v>4.7E-2</v>
      </c>
      <c r="L1032" s="111">
        <v>4.9500000000000002E-2</v>
      </c>
      <c r="M1032" s="109">
        <v>5.4800000000000001E-2</v>
      </c>
      <c r="N1032" s="109">
        <v>5.7799999999999997E-2</v>
      </c>
      <c r="O1032" s="109">
        <v>6.2799999999999995E-2</v>
      </c>
      <c r="P1032" s="111">
        <v>6.5299999999999997E-2</v>
      </c>
      <c r="Q1032" s="109">
        <v>6.6799999999999998E-2</v>
      </c>
      <c r="R1032" s="109">
        <v>7.1999999999999995E-2</v>
      </c>
      <c r="S1032" s="109">
        <v>7.1499999999999994E-2</v>
      </c>
      <c r="U1032" s="111">
        <v>7.6999999999999999E-2</v>
      </c>
      <c r="V1032" s="109">
        <v>7.5499999999999998E-2</v>
      </c>
      <c r="W1032" s="109">
        <v>7.5999999999999998E-2</v>
      </c>
      <c r="X1032" s="109">
        <v>7.7499999999999999E-2</v>
      </c>
    </row>
    <row r="1033" spans="9:24" x14ac:dyDescent="0.3">
      <c r="I1033" s="7">
        <v>44423</v>
      </c>
      <c r="J1033" s="109">
        <v>4.5999999999999999E-2</v>
      </c>
      <c r="K1033" s="109">
        <v>4.7E-2</v>
      </c>
      <c r="L1033" s="111">
        <v>4.9500000000000002E-2</v>
      </c>
      <c r="M1033" s="109">
        <v>5.5300000000000002E-2</v>
      </c>
      <c r="N1033" s="109">
        <v>5.8700000000000002E-2</v>
      </c>
      <c r="O1033" s="109">
        <v>6.3799999999999996E-2</v>
      </c>
      <c r="P1033" s="111">
        <v>6.5299999999999997E-2</v>
      </c>
      <c r="Q1033" s="109">
        <v>6.6799999999999998E-2</v>
      </c>
      <c r="R1033" s="109">
        <v>7.1999999999999995E-2</v>
      </c>
      <c r="S1033" s="109">
        <v>7.1499999999999994E-2</v>
      </c>
      <c r="U1033" s="111">
        <v>7.6999999999999999E-2</v>
      </c>
      <c r="V1033" s="109">
        <v>7.5499999999999998E-2</v>
      </c>
      <c r="W1033" s="109">
        <v>7.6999999999999999E-2</v>
      </c>
      <c r="X1033" s="109">
        <v>7.7499999999999999E-2</v>
      </c>
    </row>
    <row r="1034" spans="9:24" x14ac:dyDescent="0.3">
      <c r="I1034" s="7">
        <v>44422</v>
      </c>
      <c r="J1034" s="109">
        <v>4.5999999999999999E-2</v>
      </c>
      <c r="K1034" s="109">
        <v>4.7E-2</v>
      </c>
      <c r="L1034" s="111">
        <v>4.9500000000000002E-2</v>
      </c>
      <c r="M1034" s="109">
        <v>5.5800000000000002E-2</v>
      </c>
      <c r="N1034" s="109">
        <v>5.8900000000000001E-2</v>
      </c>
      <c r="O1034" s="109">
        <v>6.3799999999999996E-2</v>
      </c>
      <c r="P1034" s="111">
        <v>6.5299999999999997E-2</v>
      </c>
      <c r="Q1034" s="109">
        <v>6.7000000000000004E-2</v>
      </c>
      <c r="R1034" s="109">
        <v>7.1999999999999995E-2</v>
      </c>
      <c r="S1034" s="109">
        <v>7.1499999999999994E-2</v>
      </c>
      <c r="U1034" s="111">
        <v>7.6999999999999999E-2</v>
      </c>
      <c r="V1034" s="109">
        <v>7.6300000000000007E-2</v>
      </c>
      <c r="W1034" s="109">
        <v>7.6999999999999999E-2</v>
      </c>
      <c r="X1034" s="109">
        <v>7.6300000000000007E-2</v>
      </c>
    </row>
    <row r="1035" spans="9:24" x14ac:dyDescent="0.3">
      <c r="I1035" s="7">
        <v>44421</v>
      </c>
      <c r="J1035" s="109">
        <v>4.5999999999999999E-2</v>
      </c>
      <c r="K1035" s="109">
        <v>4.7E-2</v>
      </c>
      <c r="L1035" s="111">
        <v>4.9500000000000002E-2</v>
      </c>
      <c r="M1035" s="109">
        <v>5.5800000000000002E-2</v>
      </c>
      <c r="N1035" s="109">
        <v>5.8900000000000001E-2</v>
      </c>
      <c r="O1035" s="109">
        <v>6.3799999999999996E-2</v>
      </c>
      <c r="P1035" s="111">
        <v>6.5299999999999997E-2</v>
      </c>
      <c r="Q1035" s="109">
        <v>6.7000000000000004E-2</v>
      </c>
      <c r="R1035" s="109">
        <v>7.1999999999999995E-2</v>
      </c>
      <c r="S1035" s="109">
        <v>7.1499999999999994E-2</v>
      </c>
      <c r="U1035" s="111">
        <v>7.6999999999999999E-2</v>
      </c>
      <c r="V1035" s="109">
        <v>7.5999999999999998E-2</v>
      </c>
      <c r="W1035" s="109">
        <v>7.5800000000000006E-2</v>
      </c>
      <c r="X1035" s="109">
        <v>7.5499999999999998E-2</v>
      </c>
    </row>
    <row r="1036" spans="9:24" x14ac:dyDescent="0.3">
      <c r="I1036" s="7">
        <v>44420</v>
      </c>
      <c r="J1036" s="109">
        <v>4.5999999999999999E-2</v>
      </c>
      <c r="K1036" s="109">
        <v>4.7E-2</v>
      </c>
      <c r="L1036" s="111">
        <v>4.9500000000000002E-2</v>
      </c>
      <c r="M1036" s="109">
        <v>5.62E-2</v>
      </c>
      <c r="N1036" s="109">
        <v>5.9299999999999999E-2</v>
      </c>
      <c r="O1036" s="109">
        <v>6.4000000000000001E-2</v>
      </c>
      <c r="P1036" s="111">
        <v>6.5500000000000003E-2</v>
      </c>
      <c r="Q1036" s="109">
        <v>6.7000000000000004E-2</v>
      </c>
      <c r="R1036" s="109">
        <v>7.1999999999999995E-2</v>
      </c>
      <c r="S1036" s="109">
        <v>7.1499999999999994E-2</v>
      </c>
      <c r="U1036" s="111">
        <v>7.6999999999999999E-2</v>
      </c>
      <c r="V1036" s="109">
        <v>7.4999999999999997E-2</v>
      </c>
      <c r="W1036" s="109">
        <v>7.4800000000000005E-2</v>
      </c>
      <c r="X1036" s="109">
        <v>7.5499999999999998E-2</v>
      </c>
    </row>
    <row r="1037" spans="9:24" x14ac:dyDescent="0.3">
      <c r="I1037" s="7">
        <v>44419</v>
      </c>
      <c r="J1037" s="109">
        <v>4.5999999999999999E-2</v>
      </c>
      <c r="K1037" s="109">
        <v>4.7E-2</v>
      </c>
      <c r="L1037" s="111">
        <v>4.9500000000000002E-2</v>
      </c>
      <c r="M1037" s="109">
        <v>5.62E-2</v>
      </c>
      <c r="N1037" s="109">
        <v>5.9299999999999999E-2</v>
      </c>
      <c r="O1037" s="109">
        <v>6.4000000000000001E-2</v>
      </c>
      <c r="P1037" s="111">
        <v>6.5500000000000003E-2</v>
      </c>
      <c r="Q1037" s="109">
        <v>6.7500000000000004E-2</v>
      </c>
      <c r="R1037" s="109">
        <v>7.1999999999999995E-2</v>
      </c>
      <c r="S1037" s="109">
        <v>7.2499999999999995E-2</v>
      </c>
      <c r="U1037" s="111">
        <v>7.7499999999999999E-2</v>
      </c>
      <c r="V1037" s="109">
        <v>7.4499999999999997E-2</v>
      </c>
      <c r="W1037" s="109">
        <v>7.4800000000000005E-2</v>
      </c>
      <c r="X1037" s="109">
        <v>7.4499999999999997E-2</v>
      </c>
    </row>
    <row r="1038" spans="9:24" x14ac:dyDescent="0.3">
      <c r="I1038" s="7">
        <v>44418</v>
      </c>
      <c r="J1038" s="109">
        <v>4.5999999999999999E-2</v>
      </c>
      <c r="K1038" s="109">
        <v>4.7E-2</v>
      </c>
      <c r="L1038" s="111">
        <v>4.9500000000000002E-2</v>
      </c>
      <c r="M1038" s="109">
        <v>5.6300000000000003E-2</v>
      </c>
      <c r="N1038" s="109">
        <v>5.8799999999999998E-2</v>
      </c>
      <c r="O1038" s="109">
        <v>6.4000000000000001E-2</v>
      </c>
      <c r="P1038" s="111">
        <v>6.5500000000000003E-2</v>
      </c>
      <c r="Q1038" s="109">
        <v>6.7500000000000004E-2</v>
      </c>
      <c r="R1038" s="109">
        <v>7.1999999999999995E-2</v>
      </c>
      <c r="S1038" s="109">
        <v>7.2499999999999995E-2</v>
      </c>
      <c r="U1038" s="111">
        <v>7.7499999999999999E-2</v>
      </c>
      <c r="V1038" s="109">
        <v>7.4499999999999997E-2</v>
      </c>
      <c r="W1038" s="109">
        <v>7.3800000000000004E-2</v>
      </c>
      <c r="X1038" s="109">
        <v>7.4499999999999997E-2</v>
      </c>
    </row>
    <row r="1039" spans="9:24" x14ac:dyDescent="0.3">
      <c r="I1039" s="7">
        <v>44417</v>
      </c>
      <c r="J1039" s="109">
        <v>4.5999999999999999E-2</v>
      </c>
      <c r="K1039" s="109">
        <v>4.7E-2</v>
      </c>
      <c r="L1039" s="111">
        <v>4.9500000000000002E-2</v>
      </c>
      <c r="M1039" s="109">
        <v>5.7000000000000002E-2</v>
      </c>
      <c r="N1039" s="109">
        <v>0.06</v>
      </c>
      <c r="O1039" s="109">
        <v>6.4500000000000002E-2</v>
      </c>
      <c r="P1039" s="111">
        <v>6.5500000000000003E-2</v>
      </c>
      <c r="Q1039" s="109">
        <v>6.7500000000000004E-2</v>
      </c>
      <c r="R1039" s="109">
        <v>7.1999999999999995E-2</v>
      </c>
      <c r="S1039" s="109">
        <v>7.2499999999999995E-2</v>
      </c>
      <c r="U1039" s="111">
        <v>7.7499999999999999E-2</v>
      </c>
      <c r="V1039" s="109">
        <v>7.3499999999999996E-2</v>
      </c>
      <c r="W1039" s="109">
        <v>7.3800000000000004E-2</v>
      </c>
      <c r="X1039" s="109">
        <v>7.4499999999999997E-2</v>
      </c>
    </row>
    <row r="1040" spans="9:24" x14ac:dyDescent="0.3">
      <c r="I1040" s="7">
        <v>44416</v>
      </c>
      <c r="J1040" s="109">
        <v>4.5999999999999999E-2</v>
      </c>
      <c r="K1040" s="109">
        <v>4.7E-2</v>
      </c>
      <c r="L1040" s="111">
        <v>4.9500000000000002E-2</v>
      </c>
      <c r="M1040" s="109">
        <v>5.7000000000000002E-2</v>
      </c>
      <c r="N1040" s="109">
        <v>0.06</v>
      </c>
      <c r="O1040" s="109">
        <v>6.4500000000000002E-2</v>
      </c>
      <c r="P1040" s="111">
        <v>6.5500000000000003E-2</v>
      </c>
      <c r="Q1040" s="109">
        <v>6.7500000000000004E-2</v>
      </c>
      <c r="R1040" s="109">
        <v>7.1999999999999995E-2</v>
      </c>
      <c r="S1040" s="109">
        <v>7.2499999999999995E-2</v>
      </c>
      <c r="U1040" s="111">
        <v>7.7499999999999999E-2</v>
      </c>
      <c r="V1040" s="109">
        <v>7.3499999999999996E-2</v>
      </c>
      <c r="W1040" s="109">
        <v>7.3800000000000004E-2</v>
      </c>
      <c r="X1040" s="109">
        <v>7.4499999999999997E-2</v>
      </c>
    </row>
    <row r="1041" spans="9:24" x14ac:dyDescent="0.3">
      <c r="I1041" s="7">
        <v>44415</v>
      </c>
      <c r="J1041" s="109">
        <v>4.5999999999999999E-2</v>
      </c>
      <c r="K1041" s="109">
        <v>4.7E-2</v>
      </c>
      <c r="L1041" s="111">
        <v>4.9500000000000002E-2</v>
      </c>
      <c r="M1041" s="109">
        <v>5.7000000000000002E-2</v>
      </c>
      <c r="N1041" s="109">
        <v>0.06</v>
      </c>
      <c r="O1041" s="109">
        <v>6.4500000000000002E-2</v>
      </c>
      <c r="P1041" s="111">
        <v>6.5500000000000003E-2</v>
      </c>
      <c r="Q1041" s="109">
        <v>6.7500000000000004E-2</v>
      </c>
      <c r="R1041" s="109">
        <v>7.1999999999999995E-2</v>
      </c>
      <c r="S1041" s="109">
        <v>7.2499999999999995E-2</v>
      </c>
      <c r="U1041" s="111">
        <v>7.7499999999999999E-2</v>
      </c>
      <c r="V1041" s="109">
        <v>7.3499999999999996E-2</v>
      </c>
      <c r="W1041" s="109">
        <v>7.3800000000000004E-2</v>
      </c>
      <c r="X1041" s="109">
        <v>7.4499999999999997E-2</v>
      </c>
    </row>
    <row r="1042" spans="9:24" x14ac:dyDescent="0.3">
      <c r="I1042" s="7">
        <v>44414</v>
      </c>
      <c r="J1042" s="109">
        <v>4.5999999999999999E-2</v>
      </c>
      <c r="K1042" s="109">
        <v>4.7E-2</v>
      </c>
      <c r="L1042" s="111">
        <v>4.9500000000000002E-2</v>
      </c>
      <c r="M1042" s="109">
        <v>5.7000000000000002E-2</v>
      </c>
      <c r="N1042" s="109">
        <v>0.06</v>
      </c>
      <c r="O1042" s="109">
        <v>6.4500000000000002E-2</v>
      </c>
      <c r="P1042" s="111">
        <v>6.5500000000000003E-2</v>
      </c>
      <c r="Q1042" s="109">
        <v>6.7500000000000004E-2</v>
      </c>
      <c r="R1042" s="109">
        <v>7.1999999999999995E-2</v>
      </c>
      <c r="S1042" s="109">
        <v>7.2499999999999995E-2</v>
      </c>
      <c r="U1042" s="111">
        <v>7.7499999999999999E-2</v>
      </c>
      <c r="V1042" s="109">
        <v>7.3499999999999996E-2</v>
      </c>
      <c r="W1042" s="109">
        <v>7.3800000000000004E-2</v>
      </c>
      <c r="X1042" s="109">
        <v>7.4499999999999997E-2</v>
      </c>
    </row>
    <row r="1043" spans="9:24" x14ac:dyDescent="0.3">
      <c r="I1043" s="7">
        <v>44413</v>
      </c>
      <c r="J1043" s="109">
        <v>4.5999999999999999E-2</v>
      </c>
      <c r="K1043" s="109">
        <v>4.7E-2</v>
      </c>
      <c r="L1043" s="111">
        <v>4.9500000000000002E-2</v>
      </c>
      <c r="M1043" s="109">
        <v>5.7000000000000002E-2</v>
      </c>
      <c r="N1043" s="109">
        <v>0.06</v>
      </c>
      <c r="O1043" s="109">
        <v>6.4500000000000002E-2</v>
      </c>
      <c r="P1043" s="111">
        <v>6.5500000000000003E-2</v>
      </c>
      <c r="Q1043" s="109">
        <v>6.7500000000000004E-2</v>
      </c>
      <c r="R1043" s="109">
        <v>7.1999999999999995E-2</v>
      </c>
      <c r="S1043" s="109">
        <v>7.2499999999999995E-2</v>
      </c>
      <c r="U1043" s="111">
        <v>7.7499999999999999E-2</v>
      </c>
      <c r="V1043" s="109">
        <v>7.3499999999999996E-2</v>
      </c>
      <c r="W1043" s="109">
        <v>7.3800000000000004E-2</v>
      </c>
      <c r="X1043" s="109">
        <v>7.4499999999999997E-2</v>
      </c>
    </row>
    <row r="1044" spans="9:24" x14ac:dyDescent="0.3">
      <c r="I1044" s="7">
        <v>44412</v>
      </c>
      <c r="J1044" s="109">
        <v>4.5999999999999999E-2</v>
      </c>
      <c r="K1044" s="109">
        <v>4.7E-2</v>
      </c>
      <c r="L1044" s="111">
        <v>4.9500000000000002E-2</v>
      </c>
      <c r="M1044" s="109">
        <v>5.7000000000000002E-2</v>
      </c>
      <c r="N1044" s="109">
        <v>0.06</v>
      </c>
      <c r="O1044" s="109">
        <v>6.4500000000000002E-2</v>
      </c>
      <c r="P1044" s="111">
        <v>6.5500000000000003E-2</v>
      </c>
      <c r="Q1044" s="109">
        <v>6.7500000000000004E-2</v>
      </c>
      <c r="R1044" s="109">
        <v>7.1999999999999995E-2</v>
      </c>
      <c r="S1044" s="109">
        <v>7.2499999999999995E-2</v>
      </c>
      <c r="U1044" s="111">
        <v>7.7499999999999999E-2</v>
      </c>
      <c r="V1044" s="109">
        <v>7.3499999999999996E-2</v>
      </c>
      <c r="W1044" s="109">
        <v>7.3800000000000004E-2</v>
      </c>
      <c r="X1044" s="109">
        <v>7.4499999999999997E-2</v>
      </c>
    </row>
    <row r="1045" spans="9:24" x14ac:dyDescent="0.3">
      <c r="I1045" s="7">
        <v>44411</v>
      </c>
      <c r="J1045" s="109">
        <v>4.5999999999999999E-2</v>
      </c>
      <c r="K1045" s="109">
        <v>4.7E-2</v>
      </c>
      <c r="L1045" s="111">
        <v>4.9500000000000002E-2</v>
      </c>
      <c r="M1045" s="109">
        <v>5.7000000000000002E-2</v>
      </c>
      <c r="N1045" s="109">
        <v>5.8999999999999997E-2</v>
      </c>
      <c r="O1045" s="109">
        <v>6.4500000000000002E-2</v>
      </c>
      <c r="P1045" s="111">
        <v>6.5500000000000003E-2</v>
      </c>
      <c r="Q1045" s="109">
        <v>6.7500000000000004E-2</v>
      </c>
      <c r="R1045" s="109">
        <v>7.1999999999999995E-2</v>
      </c>
      <c r="S1045" s="109">
        <v>7.2499999999999995E-2</v>
      </c>
      <c r="U1045" s="111">
        <v>7.7499999999999999E-2</v>
      </c>
      <c r="V1045" s="109">
        <v>7.3499999999999996E-2</v>
      </c>
      <c r="W1045" s="109">
        <v>7.3800000000000004E-2</v>
      </c>
      <c r="X1045" s="109">
        <v>7.4499999999999997E-2</v>
      </c>
    </row>
    <row r="1046" spans="9:24" x14ac:dyDescent="0.3">
      <c r="I1046" s="7">
        <v>44410</v>
      </c>
      <c r="J1046" s="109">
        <v>4.5999999999999999E-2</v>
      </c>
      <c r="K1046" s="109">
        <v>4.7E-2</v>
      </c>
      <c r="L1046" s="111">
        <v>4.9500000000000002E-2</v>
      </c>
      <c r="M1046" s="109">
        <v>5.7000000000000002E-2</v>
      </c>
      <c r="N1046" s="109">
        <v>5.8999999999999997E-2</v>
      </c>
      <c r="O1046" s="109">
        <v>6.4500000000000002E-2</v>
      </c>
      <c r="P1046" s="111">
        <v>6.5500000000000003E-2</v>
      </c>
      <c r="Q1046" s="109">
        <v>6.7500000000000004E-2</v>
      </c>
      <c r="R1046" s="109">
        <v>7.1999999999999995E-2</v>
      </c>
      <c r="S1046" s="109">
        <v>7.2499999999999995E-2</v>
      </c>
      <c r="U1046" s="111">
        <v>7.7499999999999999E-2</v>
      </c>
      <c r="V1046" s="109">
        <v>7.2999999999999995E-2</v>
      </c>
      <c r="W1046" s="109">
        <v>7.3800000000000004E-2</v>
      </c>
      <c r="X1046" s="109">
        <v>7.4499999999999997E-2</v>
      </c>
    </row>
    <row r="1047" spans="9:24" x14ac:dyDescent="0.3">
      <c r="I1047" s="7">
        <v>44409</v>
      </c>
      <c r="J1047" s="109">
        <v>4.5999999999999999E-2</v>
      </c>
      <c r="K1047" s="109">
        <v>4.7E-2</v>
      </c>
      <c r="L1047" s="111">
        <v>4.9500000000000002E-2</v>
      </c>
      <c r="M1047" s="109">
        <v>5.7000000000000002E-2</v>
      </c>
      <c r="N1047" s="109">
        <v>5.8999999999999997E-2</v>
      </c>
      <c r="O1047" s="109">
        <v>6.4500000000000002E-2</v>
      </c>
      <c r="P1047" s="111">
        <v>6.5500000000000003E-2</v>
      </c>
      <c r="Q1047" s="109">
        <v>6.7500000000000004E-2</v>
      </c>
      <c r="R1047" s="109">
        <v>7.1999999999999995E-2</v>
      </c>
      <c r="S1047" s="109">
        <v>7.2499999999999995E-2</v>
      </c>
      <c r="U1047" s="111">
        <v>7.7499999999999999E-2</v>
      </c>
      <c r="V1047" s="109">
        <v>7.2999999999999995E-2</v>
      </c>
      <c r="W1047" s="109">
        <v>7.3800000000000004E-2</v>
      </c>
      <c r="X1047" s="109">
        <v>7.4499999999999997E-2</v>
      </c>
    </row>
    <row r="1048" spans="9:24" x14ac:dyDescent="0.3">
      <c r="I1048" s="7">
        <v>44408</v>
      </c>
      <c r="J1048" s="109">
        <v>4.5999999999999999E-2</v>
      </c>
      <c r="K1048" s="109">
        <v>4.7E-2</v>
      </c>
      <c r="L1048" s="111">
        <v>4.9500000000000002E-2</v>
      </c>
      <c r="M1048" s="109">
        <v>5.7000000000000002E-2</v>
      </c>
      <c r="N1048" s="109">
        <v>5.8999999999999997E-2</v>
      </c>
      <c r="O1048" s="109">
        <v>6.4500000000000002E-2</v>
      </c>
      <c r="P1048" s="111">
        <v>6.5500000000000003E-2</v>
      </c>
      <c r="Q1048" s="109">
        <v>6.7000000000000004E-2</v>
      </c>
      <c r="R1048" s="109">
        <v>7.1300000000000002E-2</v>
      </c>
      <c r="S1048" s="109">
        <v>7.2300000000000003E-2</v>
      </c>
      <c r="U1048" s="111">
        <v>7.6499999999999999E-2</v>
      </c>
      <c r="V1048" s="109">
        <v>7.2999999999999995E-2</v>
      </c>
      <c r="W1048" s="109">
        <v>7.3800000000000004E-2</v>
      </c>
      <c r="X1048" s="109">
        <v>7.4999999999999997E-2</v>
      </c>
    </row>
    <row r="1049" spans="9:24" x14ac:dyDescent="0.3">
      <c r="I1049" s="7">
        <v>44407</v>
      </c>
      <c r="J1049" s="109">
        <v>4.5999999999999999E-2</v>
      </c>
      <c r="K1049" s="109">
        <v>4.7E-2</v>
      </c>
      <c r="L1049" s="111">
        <v>4.9500000000000002E-2</v>
      </c>
      <c r="M1049" s="109">
        <v>5.7000000000000002E-2</v>
      </c>
      <c r="N1049" s="109">
        <v>5.8999999999999997E-2</v>
      </c>
      <c r="O1049" s="109">
        <v>6.4500000000000002E-2</v>
      </c>
      <c r="P1049" s="111">
        <v>6.5500000000000003E-2</v>
      </c>
      <c r="Q1049" s="109">
        <v>6.7000000000000004E-2</v>
      </c>
      <c r="R1049" s="109">
        <v>7.1300000000000002E-2</v>
      </c>
      <c r="S1049" s="109">
        <v>7.2300000000000003E-2</v>
      </c>
      <c r="U1049" s="111">
        <v>7.6499999999999999E-2</v>
      </c>
      <c r="V1049" s="109">
        <v>7.2999999999999995E-2</v>
      </c>
      <c r="W1049" s="109">
        <v>7.4499999999999997E-2</v>
      </c>
      <c r="X1049" s="109">
        <v>7.4499999999999997E-2</v>
      </c>
    </row>
    <row r="1050" spans="9:24" x14ac:dyDescent="0.3">
      <c r="I1050" s="7">
        <v>44406</v>
      </c>
      <c r="J1050" s="109">
        <v>4.5999999999999999E-2</v>
      </c>
      <c r="K1050" s="109">
        <v>4.7E-2</v>
      </c>
      <c r="L1050" s="111">
        <v>4.9500000000000002E-2</v>
      </c>
      <c r="M1050" s="109">
        <v>5.6800000000000003E-2</v>
      </c>
      <c r="N1050" s="109">
        <v>5.8999999999999997E-2</v>
      </c>
      <c r="O1050" s="109">
        <v>6.4000000000000001E-2</v>
      </c>
      <c r="P1050" s="111">
        <v>6.5500000000000003E-2</v>
      </c>
      <c r="Q1050" s="109">
        <v>6.7000000000000004E-2</v>
      </c>
      <c r="R1050" s="109">
        <v>7.1300000000000002E-2</v>
      </c>
      <c r="S1050" s="109">
        <v>7.2300000000000003E-2</v>
      </c>
      <c r="U1050" s="111">
        <v>7.6499999999999999E-2</v>
      </c>
      <c r="V1050" s="109">
        <v>7.3499999999999996E-2</v>
      </c>
      <c r="W1050" s="109">
        <v>7.3499999999999996E-2</v>
      </c>
      <c r="X1050" s="109">
        <v>7.4499999999999997E-2</v>
      </c>
    </row>
    <row r="1051" spans="9:24" x14ac:dyDescent="0.3">
      <c r="I1051" s="7">
        <v>44405</v>
      </c>
      <c r="J1051" s="109">
        <v>4.5999999999999999E-2</v>
      </c>
      <c r="K1051" s="109">
        <v>4.7E-2</v>
      </c>
      <c r="L1051" s="111">
        <v>4.9500000000000002E-2</v>
      </c>
      <c r="M1051" s="109">
        <v>5.6800000000000003E-2</v>
      </c>
      <c r="N1051" s="109">
        <v>5.8999999999999997E-2</v>
      </c>
      <c r="O1051" s="109">
        <v>6.4000000000000001E-2</v>
      </c>
      <c r="P1051" s="111">
        <v>6.5500000000000003E-2</v>
      </c>
      <c r="Q1051" s="109">
        <v>6.7000000000000004E-2</v>
      </c>
      <c r="R1051" s="109">
        <v>7.1300000000000002E-2</v>
      </c>
      <c r="S1051" s="109">
        <v>7.2300000000000003E-2</v>
      </c>
      <c r="U1051" s="111">
        <v>7.6499999999999999E-2</v>
      </c>
      <c r="V1051" s="109">
        <v>7.2999999999999995E-2</v>
      </c>
      <c r="W1051" s="109">
        <v>7.3499999999999996E-2</v>
      </c>
      <c r="X1051" s="109">
        <v>7.4499999999999997E-2</v>
      </c>
    </row>
    <row r="1052" spans="9:24" x14ac:dyDescent="0.3">
      <c r="I1052" s="7">
        <v>44404</v>
      </c>
      <c r="J1052" s="109">
        <v>4.5999999999999999E-2</v>
      </c>
      <c r="K1052" s="109">
        <v>4.7E-2</v>
      </c>
      <c r="L1052" s="111">
        <v>4.9500000000000002E-2</v>
      </c>
      <c r="M1052" s="109">
        <v>5.6800000000000003E-2</v>
      </c>
      <c r="N1052" s="109">
        <v>5.8999999999999997E-2</v>
      </c>
      <c r="O1052" s="109">
        <v>6.4000000000000001E-2</v>
      </c>
      <c r="P1052" s="111">
        <v>6.5500000000000003E-2</v>
      </c>
      <c r="Q1052" s="109">
        <v>6.7000000000000004E-2</v>
      </c>
      <c r="R1052" s="109">
        <v>7.1300000000000002E-2</v>
      </c>
      <c r="S1052" s="109">
        <v>7.2300000000000003E-2</v>
      </c>
      <c r="U1052" s="111">
        <v>7.6499999999999999E-2</v>
      </c>
      <c r="V1052" s="109">
        <v>7.2999999999999995E-2</v>
      </c>
      <c r="W1052" s="109">
        <v>7.3499999999999996E-2</v>
      </c>
      <c r="X1052" s="109">
        <v>7.4499999999999997E-2</v>
      </c>
    </row>
    <row r="1053" spans="9:24" x14ac:dyDescent="0.3">
      <c r="I1053" s="7">
        <v>44403</v>
      </c>
      <c r="J1053" s="109">
        <v>4.5999999999999999E-2</v>
      </c>
      <c r="K1053" s="109">
        <v>4.7E-2</v>
      </c>
      <c r="L1053" s="111">
        <v>4.9500000000000002E-2</v>
      </c>
      <c r="M1053" s="109">
        <v>5.6800000000000003E-2</v>
      </c>
      <c r="N1053" s="109">
        <v>5.8999999999999997E-2</v>
      </c>
      <c r="O1053" s="109">
        <v>6.4000000000000001E-2</v>
      </c>
      <c r="P1053" s="111">
        <v>6.5500000000000003E-2</v>
      </c>
      <c r="Q1053" s="109">
        <v>6.7000000000000004E-2</v>
      </c>
      <c r="R1053" s="109">
        <v>7.1300000000000002E-2</v>
      </c>
      <c r="S1053" s="109">
        <v>7.2300000000000003E-2</v>
      </c>
      <c r="U1053" s="111">
        <v>7.6499999999999999E-2</v>
      </c>
      <c r="V1053" s="109">
        <v>7.2999999999999995E-2</v>
      </c>
      <c r="W1053" s="109">
        <v>7.3499999999999996E-2</v>
      </c>
      <c r="X1053" s="109">
        <v>7.5499999999999998E-2</v>
      </c>
    </row>
    <row r="1054" spans="9:24" x14ac:dyDescent="0.3">
      <c r="I1054" s="7">
        <v>44402</v>
      </c>
      <c r="J1054" s="109">
        <v>4.5999999999999999E-2</v>
      </c>
      <c r="K1054" s="109">
        <v>4.7E-2</v>
      </c>
      <c r="L1054" s="111">
        <v>4.9500000000000002E-2</v>
      </c>
      <c r="M1054" s="109">
        <v>5.6800000000000003E-2</v>
      </c>
      <c r="N1054" s="109">
        <v>5.8999999999999997E-2</v>
      </c>
      <c r="O1054" s="109">
        <v>6.4000000000000001E-2</v>
      </c>
      <c r="P1054" s="111">
        <v>6.5500000000000003E-2</v>
      </c>
      <c r="Q1054" s="109">
        <v>6.7299999999999999E-2</v>
      </c>
      <c r="R1054" s="109">
        <v>7.1800000000000003E-2</v>
      </c>
      <c r="S1054" s="109">
        <v>7.2300000000000003E-2</v>
      </c>
      <c r="U1054" s="111">
        <v>7.6799999999999993E-2</v>
      </c>
      <c r="V1054" s="109">
        <v>7.2999999999999995E-2</v>
      </c>
      <c r="W1054" s="109">
        <v>7.4999999999999997E-2</v>
      </c>
      <c r="X1054" s="109">
        <v>7.5499999999999998E-2</v>
      </c>
    </row>
    <row r="1055" spans="9:24" x14ac:dyDescent="0.3">
      <c r="I1055" s="7">
        <v>44401</v>
      </c>
      <c r="J1055" s="109">
        <v>4.5999999999999999E-2</v>
      </c>
      <c r="K1055" s="109">
        <v>4.7E-2</v>
      </c>
      <c r="L1055" s="111">
        <v>4.9500000000000002E-2</v>
      </c>
      <c r="M1055" s="109">
        <v>5.6800000000000003E-2</v>
      </c>
      <c r="N1055" s="109">
        <v>5.8999999999999997E-2</v>
      </c>
      <c r="O1055" s="109">
        <v>6.4000000000000001E-2</v>
      </c>
      <c r="P1055" s="111">
        <v>6.5500000000000003E-2</v>
      </c>
      <c r="Q1055" s="109">
        <v>6.7799999999999999E-2</v>
      </c>
      <c r="R1055" s="109">
        <v>7.1800000000000003E-2</v>
      </c>
      <c r="S1055" s="109">
        <v>7.2300000000000003E-2</v>
      </c>
      <c r="U1055" s="111">
        <v>7.6799999999999993E-2</v>
      </c>
      <c r="V1055" s="109">
        <v>7.3999999999999996E-2</v>
      </c>
      <c r="W1055" s="109">
        <v>7.4999999999999997E-2</v>
      </c>
      <c r="X1055" s="109">
        <v>7.5499999999999998E-2</v>
      </c>
    </row>
    <row r="1056" spans="9:24" x14ac:dyDescent="0.3">
      <c r="I1056" s="7">
        <v>44400</v>
      </c>
      <c r="J1056" s="109">
        <v>4.5999999999999999E-2</v>
      </c>
      <c r="K1056" s="109">
        <v>4.7E-2</v>
      </c>
      <c r="L1056" s="111">
        <v>4.9500000000000002E-2</v>
      </c>
      <c r="M1056" s="109">
        <v>5.7299999999999997E-2</v>
      </c>
      <c r="N1056" s="109">
        <v>5.8999999999999997E-2</v>
      </c>
      <c r="O1056" s="109">
        <v>6.4299999999999996E-2</v>
      </c>
      <c r="P1056" s="111">
        <v>6.5500000000000003E-2</v>
      </c>
      <c r="Q1056" s="109">
        <v>6.7799999999999999E-2</v>
      </c>
      <c r="R1056" s="109">
        <v>7.1800000000000003E-2</v>
      </c>
      <c r="S1056" s="109">
        <v>7.2300000000000003E-2</v>
      </c>
      <c r="U1056" s="111">
        <v>7.6799999999999993E-2</v>
      </c>
      <c r="V1056" s="109">
        <v>7.3999999999999996E-2</v>
      </c>
      <c r="W1056" s="109">
        <v>7.4999999999999997E-2</v>
      </c>
      <c r="X1056" s="109">
        <v>7.5499999999999998E-2</v>
      </c>
    </row>
    <row r="1057" spans="9:24" x14ac:dyDescent="0.3">
      <c r="I1057" s="7">
        <v>44399</v>
      </c>
      <c r="J1057" s="109">
        <v>4.5999999999999999E-2</v>
      </c>
      <c r="K1057" s="109">
        <v>4.7E-2</v>
      </c>
      <c r="L1057" s="111">
        <v>4.9500000000000002E-2</v>
      </c>
      <c r="M1057" s="109">
        <v>5.7500000000000002E-2</v>
      </c>
      <c r="N1057" s="109">
        <v>5.9499999999999997E-2</v>
      </c>
      <c r="O1057" s="109">
        <v>6.4799999999999996E-2</v>
      </c>
      <c r="P1057" s="111">
        <v>6.6000000000000003E-2</v>
      </c>
      <c r="Q1057" s="109">
        <v>6.7500000000000004E-2</v>
      </c>
      <c r="R1057" s="109">
        <v>7.1499999999999994E-2</v>
      </c>
      <c r="S1057" s="109">
        <v>7.2499999999999995E-2</v>
      </c>
      <c r="U1057" s="111">
        <v>7.6999999999999999E-2</v>
      </c>
      <c r="V1057" s="109">
        <v>7.3999999999999996E-2</v>
      </c>
      <c r="W1057" s="109">
        <v>7.5300000000000006E-2</v>
      </c>
      <c r="X1057" s="109">
        <v>7.5499999999999998E-2</v>
      </c>
    </row>
    <row r="1058" spans="9:24" x14ac:dyDescent="0.3">
      <c r="I1058" s="7">
        <v>44398</v>
      </c>
      <c r="J1058" s="109">
        <v>4.5999999999999999E-2</v>
      </c>
      <c r="K1058" s="109">
        <v>4.7E-2</v>
      </c>
      <c r="L1058" s="111">
        <v>4.9500000000000002E-2</v>
      </c>
      <c r="M1058" s="109">
        <v>5.7500000000000002E-2</v>
      </c>
      <c r="N1058" s="109">
        <v>5.9499999999999997E-2</v>
      </c>
      <c r="O1058" s="109">
        <v>6.4799999999999996E-2</v>
      </c>
      <c r="P1058" s="111">
        <v>6.6000000000000003E-2</v>
      </c>
      <c r="Q1058" s="109">
        <v>6.7500000000000004E-2</v>
      </c>
      <c r="R1058" s="109">
        <v>7.1499999999999994E-2</v>
      </c>
      <c r="S1058" s="109">
        <v>7.2499999999999995E-2</v>
      </c>
      <c r="U1058" s="111">
        <v>7.6999999999999999E-2</v>
      </c>
      <c r="V1058" s="109">
        <v>7.4300000000000005E-2</v>
      </c>
      <c r="W1058" s="109">
        <v>7.5300000000000006E-2</v>
      </c>
      <c r="X1058" s="109">
        <v>7.5499999999999998E-2</v>
      </c>
    </row>
    <row r="1059" spans="9:24" x14ac:dyDescent="0.3">
      <c r="I1059" s="7">
        <v>44397</v>
      </c>
      <c r="J1059" s="109">
        <v>4.5999999999999999E-2</v>
      </c>
      <c r="K1059" s="109">
        <v>4.7E-2</v>
      </c>
      <c r="L1059" s="111">
        <v>4.9500000000000002E-2</v>
      </c>
      <c r="M1059" s="109">
        <v>5.8000000000000003E-2</v>
      </c>
      <c r="N1059" s="109">
        <v>0.06</v>
      </c>
      <c r="O1059" s="109">
        <v>6.5299999999999997E-2</v>
      </c>
      <c r="P1059" s="111">
        <v>6.6000000000000003E-2</v>
      </c>
      <c r="Q1059" s="109">
        <v>6.7500000000000004E-2</v>
      </c>
      <c r="R1059" s="109">
        <v>7.1499999999999994E-2</v>
      </c>
      <c r="S1059" s="109">
        <v>7.2499999999999995E-2</v>
      </c>
      <c r="U1059" s="111">
        <v>7.6999999999999999E-2</v>
      </c>
      <c r="V1059" s="109">
        <v>7.4300000000000005E-2</v>
      </c>
      <c r="W1059" s="109">
        <v>7.5300000000000006E-2</v>
      </c>
      <c r="X1059" s="109">
        <v>7.5300000000000006E-2</v>
      </c>
    </row>
    <row r="1060" spans="9:24" x14ac:dyDescent="0.3">
      <c r="I1060" s="7">
        <v>44396</v>
      </c>
      <c r="J1060" s="109">
        <v>4.5999999999999999E-2</v>
      </c>
      <c r="K1060" s="109">
        <v>4.7E-2</v>
      </c>
      <c r="L1060" s="111">
        <v>4.9500000000000002E-2</v>
      </c>
      <c r="M1060" s="109">
        <v>5.8000000000000003E-2</v>
      </c>
      <c r="N1060" s="109">
        <v>0.06</v>
      </c>
      <c r="O1060" s="109">
        <v>6.5299999999999997E-2</v>
      </c>
      <c r="P1060" s="111">
        <v>6.6000000000000003E-2</v>
      </c>
      <c r="Q1060" s="109">
        <v>6.7500000000000004E-2</v>
      </c>
      <c r="R1060" s="109">
        <v>7.1499999999999994E-2</v>
      </c>
      <c r="S1060" s="109">
        <v>7.2499999999999995E-2</v>
      </c>
      <c r="U1060" s="111">
        <v>7.6999999999999999E-2</v>
      </c>
      <c r="V1060" s="109">
        <v>7.4300000000000005E-2</v>
      </c>
      <c r="W1060" s="109">
        <v>7.4499999999999997E-2</v>
      </c>
      <c r="X1060" s="109">
        <v>7.5300000000000006E-2</v>
      </c>
    </row>
    <row r="1061" spans="9:24" x14ac:dyDescent="0.3">
      <c r="I1061" s="7">
        <v>44395</v>
      </c>
      <c r="J1061" s="109">
        <v>4.5999999999999999E-2</v>
      </c>
      <c r="K1061" s="109">
        <v>4.7E-2</v>
      </c>
      <c r="L1061" s="111">
        <v>4.9500000000000002E-2</v>
      </c>
      <c r="M1061" s="109">
        <v>5.8000000000000003E-2</v>
      </c>
      <c r="N1061" s="109">
        <v>0.06</v>
      </c>
      <c r="O1061" s="109">
        <v>6.5299999999999997E-2</v>
      </c>
      <c r="P1061" s="111">
        <v>6.6000000000000003E-2</v>
      </c>
      <c r="Q1061" s="109">
        <v>6.7500000000000004E-2</v>
      </c>
      <c r="R1061" s="109">
        <v>7.1499999999999994E-2</v>
      </c>
      <c r="S1061" s="109">
        <v>7.2499999999999995E-2</v>
      </c>
      <c r="U1061" s="111">
        <v>7.6999999999999999E-2</v>
      </c>
      <c r="V1061" s="109">
        <v>7.3499999999999996E-2</v>
      </c>
      <c r="W1061" s="109">
        <v>7.4499999999999997E-2</v>
      </c>
      <c r="X1061" s="109">
        <v>7.5300000000000006E-2</v>
      </c>
    </row>
    <row r="1062" spans="9:24" x14ac:dyDescent="0.3">
      <c r="I1062" s="7">
        <v>44394</v>
      </c>
      <c r="J1062" s="109">
        <v>4.5999999999999999E-2</v>
      </c>
      <c r="K1062" s="109">
        <v>4.7E-2</v>
      </c>
      <c r="L1062" s="111">
        <v>4.9500000000000002E-2</v>
      </c>
      <c r="M1062" s="109">
        <v>5.8000000000000003E-2</v>
      </c>
      <c r="N1062" s="109">
        <v>0.06</v>
      </c>
      <c r="O1062" s="109">
        <v>6.4299999999999996E-2</v>
      </c>
      <c r="P1062" s="111">
        <v>6.6000000000000003E-2</v>
      </c>
      <c r="Q1062" s="109">
        <v>6.8500000000000005E-2</v>
      </c>
      <c r="R1062" s="109">
        <v>7.1999999999999995E-2</v>
      </c>
      <c r="S1062" s="109">
        <v>7.2999999999999995E-2</v>
      </c>
      <c r="U1062" s="111">
        <v>7.7499999999999999E-2</v>
      </c>
      <c r="V1062" s="109">
        <v>7.3499999999999996E-2</v>
      </c>
      <c r="W1062" s="109">
        <v>7.4499999999999997E-2</v>
      </c>
      <c r="X1062" s="109">
        <v>7.5300000000000006E-2</v>
      </c>
    </row>
    <row r="1063" spans="9:24" x14ac:dyDescent="0.3">
      <c r="I1063" s="7">
        <v>44393</v>
      </c>
      <c r="J1063" s="109">
        <v>4.5999999999999999E-2</v>
      </c>
      <c r="K1063" s="109">
        <v>4.7E-2</v>
      </c>
      <c r="L1063" s="111">
        <v>4.9500000000000002E-2</v>
      </c>
      <c r="M1063" s="109">
        <v>5.8000000000000003E-2</v>
      </c>
      <c r="N1063" s="109">
        <v>0.06</v>
      </c>
      <c r="O1063" s="109">
        <v>6.4299999999999996E-2</v>
      </c>
      <c r="P1063" s="111">
        <v>6.6000000000000003E-2</v>
      </c>
      <c r="Q1063" s="109">
        <v>6.8500000000000005E-2</v>
      </c>
      <c r="R1063" s="109">
        <v>7.1999999999999995E-2</v>
      </c>
      <c r="S1063" s="109">
        <v>7.2999999999999995E-2</v>
      </c>
      <c r="U1063" s="111">
        <v>7.7499999999999999E-2</v>
      </c>
      <c r="V1063" s="109">
        <v>7.3499999999999996E-2</v>
      </c>
      <c r="W1063" s="109">
        <v>7.4499999999999997E-2</v>
      </c>
      <c r="X1063" s="109">
        <v>7.5300000000000006E-2</v>
      </c>
    </row>
    <row r="1064" spans="9:24" x14ac:dyDescent="0.3">
      <c r="I1064" s="7">
        <v>44392</v>
      </c>
      <c r="J1064" s="109">
        <v>4.5999999999999999E-2</v>
      </c>
      <c r="K1064" s="109">
        <v>4.7E-2</v>
      </c>
      <c r="L1064" s="111">
        <v>4.9500000000000002E-2</v>
      </c>
      <c r="M1064" s="109">
        <v>5.8799999999999998E-2</v>
      </c>
      <c r="N1064" s="109">
        <v>6.1499999999999999E-2</v>
      </c>
      <c r="O1064" s="109">
        <v>6.5000000000000002E-2</v>
      </c>
      <c r="P1064" s="111">
        <v>6.6500000000000004E-2</v>
      </c>
      <c r="Q1064" s="109">
        <v>6.7000000000000004E-2</v>
      </c>
      <c r="R1064" s="109">
        <v>7.0999999999999994E-2</v>
      </c>
      <c r="S1064" s="109">
        <v>7.1999999999999995E-2</v>
      </c>
      <c r="U1064" s="111">
        <v>7.6499999999999999E-2</v>
      </c>
      <c r="V1064" s="109">
        <v>7.3499999999999996E-2</v>
      </c>
      <c r="W1064" s="109">
        <v>7.4499999999999997E-2</v>
      </c>
      <c r="X1064" s="109">
        <v>7.5300000000000006E-2</v>
      </c>
    </row>
    <row r="1065" spans="9:24" x14ac:dyDescent="0.3">
      <c r="I1065" s="7">
        <v>44391</v>
      </c>
      <c r="J1065" s="109">
        <v>4.5999999999999999E-2</v>
      </c>
      <c r="K1065" s="109">
        <v>4.7E-2</v>
      </c>
      <c r="L1065" s="111">
        <v>4.9500000000000002E-2</v>
      </c>
      <c r="M1065" s="109">
        <v>5.8799999999999998E-2</v>
      </c>
      <c r="N1065" s="109">
        <v>6.1499999999999999E-2</v>
      </c>
      <c r="O1065" s="109">
        <v>6.5000000000000002E-2</v>
      </c>
      <c r="P1065" s="111">
        <v>6.6500000000000004E-2</v>
      </c>
      <c r="Q1065" s="109">
        <v>6.7000000000000004E-2</v>
      </c>
      <c r="R1065" s="109">
        <v>7.0999999999999994E-2</v>
      </c>
      <c r="S1065" s="109">
        <v>7.1999999999999995E-2</v>
      </c>
      <c r="U1065" s="111">
        <v>7.6499999999999999E-2</v>
      </c>
      <c r="V1065" s="109">
        <v>7.3499999999999996E-2</v>
      </c>
      <c r="W1065" s="109">
        <v>7.4499999999999997E-2</v>
      </c>
      <c r="X1065" s="109">
        <v>7.5300000000000006E-2</v>
      </c>
    </row>
    <row r="1066" spans="9:24" x14ac:dyDescent="0.3">
      <c r="I1066" s="7">
        <v>44390</v>
      </c>
      <c r="J1066" s="109">
        <v>4.5999999999999999E-2</v>
      </c>
      <c r="K1066" s="109">
        <v>4.7E-2</v>
      </c>
      <c r="L1066" s="111">
        <v>4.9500000000000002E-2</v>
      </c>
      <c r="M1066" s="109">
        <v>5.8299999999999998E-2</v>
      </c>
      <c r="N1066" s="109">
        <v>6.0499999999999998E-2</v>
      </c>
      <c r="O1066" s="109">
        <v>6.4000000000000001E-2</v>
      </c>
      <c r="P1066" s="111">
        <v>6.5500000000000003E-2</v>
      </c>
      <c r="Q1066" s="109">
        <v>6.7000000000000004E-2</v>
      </c>
      <c r="R1066" s="109">
        <v>7.0999999999999994E-2</v>
      </c>
      <c r="S1066" s="109">
        <v>7.1999999999999995E-2</v>
      </c>
      <c r="U1066" s="111">
        <v>7.6499999999999999E-2</v>
      </c>
      <c r="V1066" s="109">
        <v>7.3499999999999996E-2</v>
      </c>
      <c r="W1066" s="109">
        <v>7.4499999999999997E-2</v>
      </c>
      <c r="X1066" s="109">
        <v>7.5300000000000006E-2</v>
      </c>
    </row>
    <row r="1067" spans="9:24" x14ac:dyDescent="0.3">
      <c r="I1067" s="7">
        <v>44389</v>
      </c>
      <c r="J1067" s="109">
        <v>4.5999999999999999E-2</v>
      </c>
      <c r="K1067" s="109">
        <v>4.7E-2</v>
      </c>
      <c r="L1067" s="111">
        <v>4.9500000000000002E-2</v>
      </c>
      <c r="M1067" s="109">
        <v>5.8000000000000003E-2</v>
      </c>
      <c r="N1067" s="109">
        <v>6.0499999999999998E-2</v>
      </c>
      <c r="O1067" s="109">
        <v>6.4000000000000001E-2</v>
      </c>
      <c r="P1067" s="111">
        <v>6.5500000000000003E-2</v>
      </c>
      <c r="Q1067" s="109">
        <v>6.7000000000000004E-2</v>
      </c>
      <c r="R1067" s="109">
        <v>7.0999999999999994E-2</v>
      </c>
      <c r="S1067" s="109">
        <v>7.1999999999999995E-2</v>
      </c>
      <c r="U1067" s="111">
        <v>7.6499999999999999E-2</v>
      </c>
      <c r="V1067" s="109">
        <v>7.3499999999999996E-2</v>
      </c>
      <c r="W1067" s="109">
        <v>7.4499999999999997E-2</v>
      </c>
      <c r="X1067" s="109">
        <v>7.5800000000000006E-2</v>
      </c>
    </row>
    <row r="1068" spans="9:24" x14ac:dyDescent="0.3">
      <c r="I1068" s="7">
        <v>44388</v>
      </c>
      <c r="J1068" s="109">
        <v>4.5999999999999999E-2</v>
      </c>
      <c r="K1068" s="109">
        <v>4.7E-2</v>
      </c>
      <c r="L1068" s="111">
        <v>4.9500000000000002E-2</v>
      </c>
      <c r="M1068" s="109">
        <v>5.8000000000000003E-2</v>
      </c>
      <c r="N1068" s="109">
        <v>6.0499999999999998E-2</v>
      </c>
      <c r="O1068" s="109">
        <v>6.4000000000000001E-2</v>
      </c>
      <c r="P1068" s="111">
        <v>6.5500000000000003E-2</v>
      </c>
      <c r="Q1068" s="109">
        <v>6.7000000000000004E-2</v>
      </c>
      <c r="R1068" s="109">
        <v>7.0499999999999993E-2</v>
      </c>
      <c r="S1068" s="109">
        <v>7.1999999999999995E-2</v>
      </c>
      <c r="U1068" s="111">
        <v>7.5999999999999998E-2</v>
      </c>
      <c r="V1068" s="109">
        <v>7.3499999999999996E-2</v>
      </c>
      <c r="W1068" s="109">
        <v>7.4800000000000005E-2</v>
      </c>
      <c r="X1068" s="109">
        <v>7.5999999999999998E-2</v>
      </c>
    </row>
    <row r="1069" spans="9:24" x14ac:dyDescent="0.3">
      <c r="I1069" s="7">
        <v>44387</v>
      </c>
      <c r="J1069" s="109">
        <v>4.5999999999999999E-2</v>
      </c>
      <c r="K1069" s="109">
        <v>4.7E-2</v>
      </c>
      <c r="L1069" s="111">
        <v>4.9500000000000002E-2</v>
      </c>
      <c r="M1069" s="109">
        <v>5.8000000000000003E-2</v>
      </c>
      <c r="N1069" s="109">
        <v>0.06</v>
      </c>
      <c r="O1069" s="109">
        <v>6.4000000000000001E-2</v>
      </c>
      <c r="P1069" s="111">
        <v>6.5000000000000002E-2</v>
      </c>
      <c r="Q1069" s="109">
        <v>6.7000000000000004E-2</v>
      </c>
      <c r="R1069" s="109">
        <v>7.0499999999999993E-2</v>
      </c>
      <c r="S1069" s="109">
        <v>7.1999999999999995E-2</v>
      </c>
      <c r="U1069" s="111">
        <v>7.5999999999999998E-2</v>
      </c>
      <c r="V1069" s="109">
        <v>7.3999999999999996E-2</v>
      </c>
      <c r="W1069" s="109">
        <v>7.4999999999999997E-2</v>
      </c>
      <c r="X1069" s="109">
        <v>7.5999999999999998E-2</v>
      </c>
    </row>
    <row r="1070" spans="9:24" x14ac:dyDescent="0.3">
      <c r="I1070" s="7">
        <v>44386</v>
      </c>
      <c r="J1070" s="109">
        <v>4.5999999999999999E-2</v>
      </c>
      <c r="K1070" s="109">
        <v>4.7E-2</v>
      </c>
      <c r="L1070" s="111">
        <v>4.9500000000000002E-2</v>
      </c>
      <c r="M1070" s="109">
        <v>5.67E-2</v>
      </c>
      <c r="N1070" s="109">
        <v>5.9499999999999997E-2</v>
      </c>
      <c r="O1070" s="109">
        <v>6.3E-2</v>
      </c>
      <c r="P1070" s="111">
        <v>6.5000000000000002E-2</v>
      </c>
      <c r="Q1070" s="109">
        <v>6.7000000000000004E-2</v>
      </c>
      <c r="R1070" s="109">
        <v>7.0499999999999993E-2</v>
      </c>
      <c r="S1070" s="109">
        <v>7.1999999999999995E-2</v>
      </c>
      <c r="U1070" s="111">
        <v>7.5999999999999998E-2</v>
      </c>
      <c r="V1070" s="109">
        <v>7.4300000000000005E-2</v>
      </c>
      <c r="W1070" s="109">
        <v>7.4999999999999997E-2</v>
      </c>
      <c r="X1070" s="109">
        <v>7.5999999999999998E-2</v>
      </c>
    </row>
    <row r="1071" spans="9:24" x14ac:dyDescent="0.3">
      <c r="I1071" s="7">
        <v>44385</v>
      </c>
      <c r="J1071" s="109">
        <v>4.5999999999999999E-2</v>
      </c>
      <c r="K1071" s="109">
        <v>4.7E-2</v>
      </c>
      <c r="L1071" s="111">
        <v>0.05</v>
      </c>
      <c r="M1071" s="109">
        <v>5.67E-2</v>
      </c>
      <c r="N1071" s="109">
        <v>5.9499999999999997E-2</v>
      </c>
      <c r="O1071" s="109">
        <v>6.3E-2</v>
      </c>
      <c r="P1071" s="111">
        <v>6.5000000000000002E-2</v>
      </c>
      <c r="Q1071" s="109">
        <v>6.7000000000000004E-2</v>
      </c>
      <c r="R1071" s="109">
        <v>7.0499999999999993E-2</v>
      </c>
      <c r="S1071" s="109">
        <v>7.1999999999999995E-2</v>
      </c>
      <c r="U1071" s="111">
        <v>7.5499999999999998E-2</v>
      </c>
      <c r="V1071" s="109">
        <v>7.4300000000000005E-2</v>
      </c>
      <c r="W1071" s="109">
        <v>7.4999999999999997E-2</v>
      </c>
      <c r="X1071" s="109">
        <v>7.5999999999999998E-2</v>
      </c>
    </row>
    <row r="1072" spans="9:24" x14ac:dyDescent="0.3">
      <c r="I1072" s="7">
        <v>44384</v>
      </c>
      <c r="J1072" s="109">
        <v>4.5999999999999999E-2</v>
      </c>
      <c r="K1072" s="109">
        <v>4.7E-2</v>
      </c>
      <c r="L1072" s="111">
        <v>0.05</v>
      </c>
      <c r="M1072" s="109">
        <v>5.67E-2</v>
      </c>
      <c r="N1072" s="109">
        <v>5.9499999999999997E-2</v>
      </c>
      <c r="O1072" s="109">
        <v>6.3E-2</v>
      </c>
      <c r="P1072" s="111">
        <v>6.5000000000000002E-2</v>
      </c>
      <c r="Q1072" s="109">
        <v>6.6500000000000004E-2</v>
      </c>
      <c r="R1072" s="109">
        <v>7.0300000000000001E-2</v>
      </c>
      <c r="S1072" s="109">
        <v>7.1800000000000003E-2</v>
      </c>
      <c r="U1072" s="111">
        <v>7.4499999999999997E-2</v>
      </c>
      <c r="V1072" s="109">
        <v>7.4300000000000005E-2</v>
      </c>
      <c r="W1072" s="109">
        <v>7.5499999999999998E-2</v>
      </c>
      <c r="X1072" s="109">
        <v>7.5999999999999998E-2</v>
      </c>
    </row>
    <row r="1073" spans="9:24" x14ac:dyDescent="0.3">
      <c r="I1073" s="7">
        <v>44383</v>
      </c>
      <c r="J1073" s="109">
        <v>4.5999999999999999E-2</v>
      </c>
      <c r="K1073" s="109">
        <v>4.7E-2</v>
      </c>
      <c r="L1073" s="111">
        <v>4.9500000000000002E-2</v>
      </c>
      <c r="M1073" s="109">
        <v>5.67E-2</v>
      </c>
      <c r="N1073" s="109">
        <v>5.9499999999999997E-2</v>
      </c>
      <c r="O1073" s="109">
        <v>6.3E-2</v>
      </c>
      <c r="P1073" s="111">
        <v>6.5000000000000002E-2</v>
      </c>
      <c r="Q1073" s="109">
        <v>6.6000000000000003E-2</v>
      </c>
      <c r="R1073" s="109">
        <v>6.9800000000000001E-2</v>
      </c>
      <c r="S1073" s="109">
        <v>7.1400000000000005E-2</v>
      </c>
      <c r="U1073" s="111">
        <v>7.4499999999999997E-2</v>
      </c>
      <c r="V1073" s="109">
        <v>7.4499999999999997E-2</v>
      </c>
      <c r="W1073" s="109">
        <v>7.5499999999999998E-2</v>
      </c>
      <c r="X1073" s="109">
        <v>7.4999999999999997E-2</v>
      </c>
    </row>
    <row r="1074" spans="9:24" x14ac:dyDescent="0.3">
      <c r="I1074" s="7">
        <v>44382</v>
      </c>
      <c r="J1074" s="109">
        <v>4.5999999999999999E-2</v>
      </c>
      <c r="K1074" s="109">
        <v>4.7E-2</v>
      </c>
      <c r="L1074" s="111">
        <v>4.9500000000000002E-2</v>
      </c>
      <c r="M1074" s="109">
        <v>5.67E-2</v>
      </c>
      <c r="N1074" s="109">
        <v>5.9499999999999997E-2</v>
      </c>
      <c r="O1074" s="109">
        <v>6.3E-2</v>
      </c>
      <c r="P1074" s="111">
        <v>6.5000000000000002E-2</v>
      </c>
      <c r="Q1074" s="109">
        <v>6.6000000000000003E-2</v>
      </c>
      <c r="R1074" s="109">
        <v>6.9800000000000001E-2</v>
      </c>
      <c r="S1074" s="109">
        <v>7.1400000000000005E-2</v>
      </c>
      <c r="U1074" s="111">
        <v>7.4499999999999997E-2</v>
      </c>
      <c r="V1074" s="109">
        <v>7.4499999999999997E-2</v>
      </c>
      <c r="W1074" s="109">
        <v>7.4499999999999997E-2</v>
      </c>
      <c r="X1074" s="109">
        <v>7.4999999999999997E-2</v>
      </c>
    </row>
    <row r="1075" spans="9:24" x14ac:dyDescent="0.3">
      <c r="I1075" s="7">
        <v>44381</v>
      </c>
      <c r="J1075" s="109">
        <v>4.5999999999999999E-2</v>
      </c>
      <c r="K1075" s="109">
        <v>4.7E-2</v>
      </c>
      <c r="L1075" s="111">
        <v>4.9500000000000002E-2</v>
      </c>
      <c r="M1075" s="109">
        <v>5.67E-2</v>
      </c>
      <c r="N1075" s="109">
        <v>5.8999999999999997E-2</v>
      </c>
      <c r="O1075" s="109">
        <v>6.2300000000000001E-2</v>
      </c>
      <c r="P1075" s="111">
        <v>6.4500000000000002E-2</v>
      </c>
      <c r="Q1075" s="109">
        <v>6.6000000000000003E-2</v>
      </c>
      <c r="R1075" s="109">
        <v>6.9800000000000001E-2</v>
      </c>
      <c r="S1075" s="109">
        <v>7.1400000000000005E-2</v>
      </c>
      <c r="U1075" s="111">
        <v>7.4499999999999997E-2</v>
      </c>
      <c r="V1075" s="109">
        <v>7.3499999999999996E-2</v>
      </c>
      <c r="W1075" s="109">
        <v>7.4499999999999997E-2</v>
      </c>
      <c r="X1075" s="109">
        <v>7.4999999999999997E-2</v>
      </c>
    </row>
    <row r="1076" spans="9:24" x14ac:dyDescent="0.3">
      <c r="I1076" s="7">
        <v>44380</v>
      </c>
      <c r="J1076" s="109">
        <v>4.5499999999999999E-2</v>
      </c>
      <c r="K1076" s="109">
        <v>4.6800000000000001E-2</v>
      </c>
      <c r="L1076" s="111">
        <v>4.9500000000000002E-2</v>
      </c>
      <c r="M1076" s="109">
        <v>5.67E-2</v>
      </c>
      <c r="N1076" s="109">
        <v>5.8999999999999997E-2</v>
      </c>
      <c r="O1076" s="109">
        <v>6.2300000000000001E-2</v>
      </c>
      <c r="P1076" s="111">
        <v>6.4500000000000002E-2</v>
      </c>
      <c r="Q1076" s="109">
        <v>6.6299999999999998E-2</v>
      </c>
      <c r="R1076" s="109">
        <v>6.9800000000000001E-2</v>
      </c>
      <c r="S1076" s="109">
        <v>7.1300000000000002E-2</v>
      </c>
      <c r="U1076" s="111">
        <v>7.4499999999999997E-2</v>
      </c>
      <c r="V1076" s="109">
        <v>7.3499999999999996E-2</v>
      </c>
      <c r="W1076" s="109">
        <v>7.4499999999999997E-2</v>
      </c>
      <c r="X1076" s="109">
        <v>7.4999999999999997E-2</v>
      </c>
    </row>
    <row r="1077" spans="9:24" x14ac:dyDescent="0.3">
      <c r="I1077" s="7">
        <v>44379</v>
      </c>
      <c r="J1077" s="109">
        <v>4.5499999999999999E-2</v>
      </c>
      <c r="K1077" s="109">
        <v>4.6800000000000001E-2</v>
      </c>
      <c r="L1077" s="111">
        <v>4.9500000000000002E-2</v>
      </c>
      <c r="M1077" s="109">
        <v>5.67E-2</v>
      </c>
      <c r="N1077" s="109">
        <v>5.8999999999999997E-2</v>
      </c>
      <c r="O1077" s="109">
        <v>6.2300000000000001E-2</v>
      </c>
      <c r="P1077" s="111">
        <v>6.4500000000000002E-2</v>
      </c>
      <c r="Q1077" s="109">
        <v>6.6299999999999998E-2</v>
      </c>
      <c r="R1077" s="109">
        <v>6.9800000000000001E-2</v>
      </c>
      <c r="S1077" s="109">
        <v>7.0999999999999994E-2</v>
      </c>
      <c r="U1077" s="111">
        <v>7.3999999999999996E-2</v>
      </c>
      <c r="V1077" s="109">
        <v>7.3499999999999996E-2</v>
      </c>
      <c r="W1077" s="109">
        <v>7.4499999999999997E-2</v>
      </c>
      <c r="X1077" s="109">
        <v>7.4999999999999997E-2</v>
      </c>
    </row>
    <row r="1078" spans="9:24" x14ac:dyDescent="0.3">
      <c r="I1078" s="7">
        <v>44378</v>
      </c>
      <c r="J1078" s="109">
        <v>4.5499999999999999E-2</v>
      </c>
      <c r="K1078" s="109">
        <v>4.6800000000000001E-2</v>
      </c>
      <c r="L1078" s="111">
        <v>4.9500000000000002E-2</v>
      </c>
      <c r="M1078" s="109">
        <v>5.6000000000000001E-2</v>
      </c>
      <c r="N1078" s="109">
        <v>5.8999999999999997E-2</v>
      </c>
      <c r="O1078" s="109">
        <v>6.2300000000000001E-2</v>
      </c>
      <c r="P1078" s="111">
        <v>6.4500000000000002E-2</v>
      </c>
      <c r="Q1078" s="109">
        <v>6.6299999999999998E-2</v>
      </c>
      <c r="R1078" s="109">
        <v>6.9500000000000006E-2</v>
      </c>
      <c r="S1078" s="109">
        <v>7.0999999999999994E-2</v>
      </c>
      <c r="U1078" s="111">
        <v>7.3999999999999996E-2</v>
      </c>
      <c r="V1078" s="109">
        <v>7.3499999999999996E-2</v>
      </c>
      <c r="W1078" s="109">
        <v>7.4800000000000005E-2</v>
      </c>
      <c r="X1078" s="109">
        <v>7.4499999999999997E-2</v>
      </c>
    </row>
    <row r="1079" spans="9:24" x14ac:dyDescent="0.3">
      <c r="I1079" s="7">
        <v>44377</v>
      </c>
      <c r="J1079" s="109">
        <v>4.5499999999999999E-2</v>
      </c>
      <c r="K1079" s="109">
        <v>4.6800000000000001E-2</v>
      </c>
      <c r="L1079" s="111">
        <v>4.9500000000000002E-2</v>
      </c>
      <c r="M1079" s="109">
        <v>5.5500000000000001E-2</v>
      </c>
      <c r="N1079" s="109">
        <v>5.8500000000000003E-2</v>
      </c>
      <c r="O1079" s="109">
        <v>6.1800000000000001E-2</v>
      </c>
      <c r="P1079" s="111">
        <v>6.4000000000000001E-2</v>
      </c>
      <c r="Q1079" s="109">
        <v>6.6299999999999998E-2</v>
      </c>
      <c r="R1079" s="109">
        <v>6.9500000000000006E-2</v>
      </c>
      <c r="S1079" s="109">
        <v>7.0999999999999994E-2</v>
      </c>
      <c r="U1079" s="111">
        <v>7.3999999999999996E-2</v>
      </c>
      <c r="V1079" s="109">
        <v>7.3999999999999996E-2</v>
      </c>
      <c r="W1079" s="109">
        <v>7.2999999999999995E-2</v>
      </c>
      <c r="X1079" s="109">
        <v>7.4499999999999997E-2</v>
      </c>
    </row>
    <row r="1080" spans="9:24" x14ac:dyDescent="0.3">
      <c r="I1080" s="7">
        <v>44376</v>
      </c>
      <c r="J1080" s="109">
        <v>4.5499999999999999E-2</v>
      </c>
      <c r="K1080" s="109">
        <v>4.6800000000000001E-2</v>
      </c>
      <c r="L1080" s="111">
        <v>4.9500000000000002E-2</v>
      </c>
      <c r="M1080" s="109">
        <v>5.5500000000000001E-2</v>
      </c>
      <c r="N1080" s="109">
        <v>5.8500000000000003E-2</v>
      </c>
      <c r="O1080" s="109">
        <v>6.0999999999999999E-2</v>
      </c>
      <c r="P1080" s="111">
        <v>6.4000000000000001E-2</v>
      </c>
      <c r="Q1080" s="109">
        <v>6.6299999999999998E-2</v>
      </c>
      <c r="R1080" s="109">
        <v>6.9500000000000006E-2</v>
      </c>
      <c r="S1080" s="109">
        <v>7.0999999999999994E-2</v>
      </c>
      <c r="U1080" s="111">
        <v>7.3999999999999996E-2</v>
      </c>
      <c r="V1080" s="109">
        <v>7.1999999999999995E-2</v>
      </c>
      <c r="W1080" s="109">
        <v>7.2999999999999995E-2</v>
      </c>
      <c r="X1080" s="109">
        <v>7.2999999999999995E-2</v>
      </c>
    </row>
    <row r="1081" spans="9:24" x14ac:dyDescent="0.3">
      <c r="I1081" s="7">
        <v>44375</v>
      </c>
      <c r="J1081" s="109">
        <v>4.4999999999999998E-2</v>
      </c>
      <c r="K1081" s="109">
        <v>4.6800000000000001E-2</v>
      </c>
      <c r="L1081" s="111">
        <v>4.8800000000000003E-2</v>
      </c>
      <c r="M1081" s="109">
        <v>5.5500000000000001E-2</v>
      </c>
      <c r="N1081" s="109">
        <v>5.8500000000000003E-2</v>
      </c>
      <c r="O1081" s="109">
        <v>6.0999999999999999E-2</v>
      </c>
      <c r="P1081" s="111">
        <v>6.4000000000000001E-2</v>
      </c>
      <c r="Q1081" s="109">
        <v>6.6000000000000003E-2</v>
      </c>
      <c r="R1081" s="109">
        <v>6.9000000000000006E-2</v>
      </c>
      <c r="S1081" s="109">
        <v>7.0999999999999994E-2</v>
      </c>
      <c r="U1081" s="111">
        <v>7.3999999999999996E-2</v>
      </c>
      <c r="V1081" s="109">
        <v>7.1999999999999995E-2</v>
      </c>
      <c r="W1081" s="109">
        <v>7.1999999999999995E-2</v>
      </c>
      <c r="X1081" s="109">
        <v>7.2999999999999995E-2</v>
      </c>
    </row>
    <row r="1082" spans="9:24" x14ac:dyDescent="0.3">
      <c r="I1082" s="7">
        <v>44374</v>
      </c>
      <c r="J1082" s="109">
        <v>4.4999999999999998E-2</v>
      </c>
      <c r="K1082" s="109">
        <v>4.6800000000000001E-2</v>
      </c>
      <c r="L1082" s="111">
        <v>4.8800000000000003E-2</v>
      </c>
      <c r="M1082" s="109">
        <v>5.5500000000000001E-2</v>
      </c>
      <c r="N1082" s="109">
        <v>5.8500000000000003E-2</v>
      </c>
      <c r="O1082" s="109">
        <v>6.0999999999999999E-2</v>
      </c>
      <c r="P1082" s="111">
        <v>6.4000000000000001E-2</v>
      </c>
      <c r="Q1082" s="109">
        <v>6.6000000000000003E-2</v>
      </c>
      <c r="R1082" s="109">
        <v>6.9000000000000006E-2</v>
      </c>
      <c r="S1082" s="109">
        <v>7.0999999999999994E-2</v>
      </c>
      <c r="U1082" s="111">
        <v>7.3999999999999996E-2</v>
      </c>
      <c r="V1082" s="109">
        <v>7.0999999999999994E-2</v>
      </c>
      <c r="W1082" s="109">
        <v>7.1999999999999995E-2</v>
      </c>
      <c r="X1082" s="109">
        <v>7.2999999999999995E-2</v>
      </c>
    </row>
    <row r="1083" spans="9:24" x14ac:dyDescent="0.3">
      <c r="I1083" s="7">
        <v>44373</v>
      </c>
      <c r="J1083" s="109">
        <v>4.4999999999999998E-2</v>
      </c>
      <c r="K1083" s="109">
        <v>4.6800000000000001E-2</v>
      </c>
      <c r="L1083" s="111">
        <v>4.8800000000000003E-2</v>
      </c>
      <c r="M1083" s="109">
        <v>5.5500000000000001E-2</v>
      </c>
      <c r="N1083" s="109">
        <v>5.7500000000000002E-2</v>
      </c>
      <c r="O1083" s="109">
        <v>6.0999999999999999E-2</v>
      </c>
      <c r="P1083" s="111">
        <v>6.4000000000000001E-2</v>
      </c>
      <c r="Q1083" s="109">
        <v>6.6000000000000003E-2</v>
      </c>
      <c r="R1083" s="109">
        <v>6.9000000000000006E-2</v>
      </c>
      <c r="S1083" s="109">
        <v>7.0999999999999994E-2</v>
      </c>
      <c r="U1083" s="111">
        <v>7.3999999999999996E-2</v>
      </c>
      <c r="V1083" s="109">
        <v>7.0999999999999994E-2</v>
      </c>
      <c r="W1083" s="109">
        <v>7.1999999999999995E-2</v>
      </c>
      <c r="X1083" s="109">
        <v>7.2999999999999995E-2</v>
      </c>
    </row>
    <row r="1084" spans="9:24" x14ac:dyDescent="0.3">
      <c r="I1084" s="7">
        <v>44372</v>
      </c>
      <c r="J1084" s="109">
        <v>4.4999999999999998E-2</v>
      </c>
      <c r="K1084" s="109">
        <v>4.6800000000000001E-2</v>
      </c>
      <c r="L1084" s="111">
        <v>4.8800000000000003E-2</v>
      </c>
      <c r="M1084" s="109">
        <v>5.5500000000000001E-2</v>
      </c>
      <c r="N1084" s="109">
        <v>5.7500000000000002E-2</v>
      </c>
      <c r="O1084" s="109">
        <v>6.0999999999999999E-2</v>
      </c>
      <c r="P1084" s="111">
        <v>6.4000000000000001E-2</v>
      </c>
      <c r="Q1084" s="109">
        <v>6.6000000000000003E-2</v>
      </c>
      <c r="R1084" s="109">
        <v>6.9000000000000006E-2</v>
      </c>
      <c r="S1084" s="109">
        <v>7.0999999999999994E-2</v>
      </c>
      <c r="U1084" s="111">
        <v>7.3999999999999996E-2</v>
      </c>
      <c r="V1084" s="109">
        <v>7.0999999999999994E-2</v>
      </c>
      <c r="W1084" s="109">
        <v>7.1999999999999995E-2</v>
      </c>
      <c r="X1084" s="109">
        <v>7.2999999999999995E-2</v>
      </c>
    </row>
    <row r="1085" spans="9:24" x14ac:dyDescent="0.3">
      <c r="I1085" s="7">
        <v>44371</v>
      </c>
      <c r="J1085" s="109">
        <v>4.4999999999999998E-2</v>
      </c>
      <c r="K1085" s="109">
        <v>4.6800000000000001E-2</v>
      </c>
      <c r="L1085" s="111">
        <v>4.8800000000000003E-2</v>
      </c>
      <c r="M1085" s="109">
        <v>5.5500000000000001E-2</v>
      </c>
      <c r="N1085" s="109">
        <v>5.7500000000000002E-2</v>
      </c>
      <c r="O1085" s="109">
        <v>6.0999999999999999E-2</v>
      </c>
      <c r="P1085" s="111">
        <v>6.4000000000000001E-2</v>
      </c>
      <c r="Q1085" s="109">
        <v>6.6000000000000003E-2</v>
      </c>
      <c r="R1085" s="109">
        <v>6.9000000000000006E-2</v>
      </c>
      <c r="S1085" s="109">
        <v>7.0999999999999994E-2</v>
      </c>
      <c r="U1085" s="111">
        <v>7.3999999999999996E-2</v>
      </c>
      <c r="V1085" s="109">
        <v>7.0999999999999994E-2</v>
      </c>
      <c r="W1085" s="109">
        <v>7.1999999999999995E-2</v>
      </c>
      <c r="X1085" s="109">
        <v>7.2999999999999995E-2</v>
      </c>
    </row>
    <row r="1086" spans="9:24" x14ac:dyDescent="0.3">
      <c r="I1086" s="7">
        <v>44370</v>
      </c>
      <c r="J1086" s="109">
        <v>4.4999999999999998E-2</v>
      </c>
      <c r="K1086" s="109">
        <v>4.6800000000000001E-2</v>
      </c>
      <c r="L1086" s="111">
        <v>4.8800000000000003E-2</v>
      </c>
      <c r="M1086" s="109">
        <v>5.5500000000000001E-2</v>
      </c>
      <c r="N1086" s="109">
        <v>5.7500000000000002E-2</v>
      </c>
      <c r="O1086" s="109">
        <v>6.0999999999999999E-2</v>
      </c>
      <c r="P1086" s="111">
        <v>6.4000000000000001E-2</v>
      </c>
      <c r="Q1086" s="109">
        <v>6.4500000000000002E-2</v>
      </c>
      <c r="R1086" s="109">
        <v>6.8000000000000005E-2</v>
      </c>
      <c r="S1086" s="109">
        <v>7.0499999999999993E-2</v>
      </c>
      <c r="U1086" s="111">
        <v>7.2999999999999995E-2</v>
      </c>
      <c r="V1086" s="109">
        <v>7.0999999999999994E-2</v>
      </c>
      <c r="W1086" s="109">
        <v>7.1999999999999995E-2</v>
      </c>
      <c r="X1086" s="109">
        <v>7.3300000000000004E-2</v>
      </c>
    </row>
    <row r="1087" spans="9:24" x14ac:dyDescent="0.3">
      <c r="I1087" s="7">
        <v>44369</v>
      </c>
      <c r="J1087" s="109">
        <v>4.4999999999999998E-2</v>
      </c>
      <c r="K1087" s="109">
        <v>4.6800000000000001E-2</v>
      </c>
      <c r="L1087" s="111">
        <v>4.8800000000000003E-2</v>
      </c>
      <c r="M1087" s="109">
        <v>5.5500000000000001E-2</v>
      </c>
      <c r="N1087" s="109">
        <v>5.7500000000000002E-2</v>
      </c>
      <c r="O1087" s="109">
        <v>6.0999999999999999E-2</v>
      </c>
      <c r="P1087" s="111">
        <v>6.4000000000000001E-2</v>
      </c>
      <c r="Q1087" s="109">
        <v>6.5299999999999997E-2</v>
      </c>
      <c r="R1087" s="109">
        <v>6.88E-2</v>
      </c>
      <c r="S1087" s="109">
        <v>7.1099999999999997E-2</v>
      </c>
      <c r="U1087" s="111">
        <v>7.3999999999999996E-2</v>
      </c>
      <c r="V1087" s="109">
        <v>7.0999999999999994E-2</v>
      </c>
      <c r="W1087" s="109">
        <v>7.2300000000000003E-2</v>
      </c>
      <c r="X1087" s="109">
        <v>7.3499999999999996E-2</v>
      </c>
    </row>
    <row r="1088" spans="9:24" x14ac:dyDescent="0.3">
      <c r="I1088" s="7">
        <v>44368</v>
      </c>
      <c r="J1088" s="109">
        <v>4.4999999999999998E-2</v>
      </c>
      <c r="K1088" s="109">
        <v>4.6800000000000001E-2</v>
      </c>
      <c r="L1088" s="111">
        <v>4.8800000000000003E-2</v>
      </c>
      <c r="M1088" s="109">
        <v>5.45E-2</v>
      </c>
      <c r="N1088" s="109">
        <v>5.6500000000000002E-2</v>
      </c>
      <c r="O1088" s="109">
        <v>5.9499999999999997E-2</v>
      </c>
      <c r="P1088" s="111">
        <v>6.25E-2</v>
      </c>
      <c r="Q1088" s="109">
        <v>6.5299999999999997E-2</v>
      </c>
      <c r="R1088" s="109">
        <v>6.88E-2</v>
      </c>
      <c r="S1088" s="109">
        <v>7.1099999999999997E-2</v>
      </c>
      <c r="U1088" s="111">
        <v>7.3999999999999996E-2</v>
      </c>
      <c r="V1088" s="109">
        <v>7.1499999999999994E-2</v>
      </c>
      <c r="W1088" s="109">
        <v>7.2499999999999995E-2</v>
      </c>
      <c r="X1088" s="109">
        <v>7.3499999999999996E-2</v>
      </c>
    </row>
    <row r="1089" spans="9:24" x14ac:dyDescent="0.3">
      <c r="I1089" s="7">
        <v>44367</v>
      </c>
      <c r="J1089" s="109">
        <v>4.4999999999999998E-2</v>
      </c>
      <c r="K1089" s="109">
        <v>4.6800000000000001E-2</v>
      </c>
      <c r="L1089" s="111">
        <v>4.8800000000000003E-2</v>
      </c>
      <c r="M1089" s="109">
        <v>5.5300000000000002E-2</v>
      </c>
      <c r="N1089" s="109">
        <v>5.7500000000000002E-2</v>
      </c>
      <c r="O1089" s="109">
        <v>6.0499999999999998E-2</v>
      </c>
      <c r="P1089" s="111">
        <v>6.3299999999999995E-2</v>
      </c>
      <c r="Q1089" s="109">
        <v>6.5299999999999997E-2</v>
      </c>
      <c r="R1089" s="109">
        <v>6.88E-2</v>
      </c>
      <c r="S1089" s="109">
        <v>7.1099999999999997E-2</v>
      </c>
      <c r="U1089" s="111">
        <v>7.3999999999999996E-2</v>
      </c>
      <c r="V1089" s="109">
        <v>7.1800000000000003E-2</v>
      </c>
      <c r="W1089" s="109">
        <v>7.2499999999999995E-2</v>
      </c>
      <c r="X1089" s="109">
        <v>7.3999999999999996E-2</v>
      </c>
    </row>
    <row r="1090" spans="9:24" x14ac:dyDescent="0.3">
      <c r="I1090" s="7">
        <v>44366</v>
      </c>
      <c r="J1090" s="109">
        <v>4.4999999999999998E-2</v>
      </c>
      <c r="K1090" s="109">
        <v>4.6800000000000001E-2</v>
      </c>
      <c r="L1090" s="111">
        <v>4.8800000000000003E-2</v>
      </c>
      <c r="M1090" s="109">
        <v>5.5300000000000002E-2</v>
      </c>
      <c r="N1090" s="109">
        <v>5.7500000000000002E-2</v>
      </c>
      <c r="O1090" s="109">
        <v>6.0499999999999998E-2</v>
      </c>
      <c r="P1090" s="111">
        <v>6.3299999999999995E-2</v>
      </c>
      <c r="Q1090" s="109">
        <v>6.5799999999999997E-2</v>
      </c>
      <c r="R1090" s="109">
        <v>6.88E-2</v>
      </c>
      <c r="S1090" s="109">
        <v>7.1099999999999997E-2</v>
      </c>
      <c r="U1090" s="111">
        <v>7.3999999999999996E-2</v>
      </c>
      <c r="V1090" s="109">
        <v>7.1800000000000003E-2</v>
      </c>
      <c r="W1090" s="109">
        <v>7.2999999999999995E-2</v>
      </c>
      <c r="X1090" s="109">
        <v>7.4999999999999997E-2</v>
      </c>
    </row>
    <row r="1091" spans="9:24" x14ac:dyDescent="0.3">
      <c r="I1091" s="7">
        <v>44365</v>
      </c>
      <c r="J1091" s="109">
        <v>4.4999999999999998E-2</v>
      </c>
      <c r="K1091" s="109">
        <v>4.6800000000000001E-2</v>
      </c>
      <c r="L1091" s="111">
        <v>4.8800000000000003E-2</v>
      </c>
      <c r="M1091" s="109">
        <v>5.5300000000000002E-2</v>
      </c>
      <c r="N1091" s="109">
        <v>5.7500000000000002E-2</v>
      </c>
      <c r="O1091" s="109">
        <v>6.0499999999999998E-2</v>
      </c>
      <c r="P1091" s="111">
        <v>6.3299999999999995E-2</v>
      </c>
      <c r="Q1091" s="109">
        <v>6.6299999999999998E-2</v>
      </c>
      <c r="R1091" s="109">
        <v>6.88E-2</v>
      </c>
      <c r="S1091" s="109">
        <v>7.1099999999999997E-2</v>
      </c>
      <c r="U1091" s="111">
        <v>7.3499999999999996E-2</v>
      </c>
      <c r="V1091" s="109">
        <v>7.2300000000000003E-2</v>
      </c>
      <c r="W1091" s="109">
        <v>7.3999999999999996E-2</v>
      </c>
      <c r="X1091" s="109">
        <v>7.4999999999999997E-2</v>
      </c>
    </row>
    <row r="1092" spans="9:24" x14ac:dyDescent="0.3">
      <c r="I1092" s="7">
        <v>44364</v>
      </c>
      <c r="J1092" s="109">
        <v>4.4999999999999998E-2</v>
      </c>
      <c r="K1092" s="109">
        <v>4.6800000000000001E-2</v>
      </c>
      <c r="L1092" s="111">
        <v>4.8800000000000003E-2</v>
      </c>
      <c r="M1092" s="109">
        <v>5.5300000000000002E-2</v>
      </c>
      <c r="N1092" s="109">
        <v>5.7500000000000002E-2</v>
      </c>
      <c r="O1092" s="109">
        <v>6.0299999999999999E-2</v>
      </c>
      <c r="P1092" s="111">
        <v>6.3299999999999995E-2</v>
      </c>
      <c r="Q1092" s="109">
        <v>6.6299999999999998E-2</v>
      </c>
      <c r="R1092" s="109">
        <v>6.9500000000000006E-2</v>
      </c>
      <c r="S1092" s="109">
        <v>7.1499999999999994E-2</v>
      </c>
      <c r="U1092" s="111">
        <v>7.3499999999999996E-2</v>
      </c>
      <c r="V1092" s="109">
        <v>7.3499999999999996E-2</v>
      </c>
      <c r="W1092" s="109">
        <v>7.3999999999999996E-2</v>
      </c>
      <c r="X1092" s="109">
        <v>7.4999999999999997E-2</v>
      </c>
    </row>
    <row r="1093" spans="9:24" x14ac:dyDescent="0.3">
      <c r="I1093" s="7">
        <v>44363</v>
      </c>
      <c r="J1093" s="109">
        <v>4.4999999999999998E-2</v>
      </c>
      <c r="K1093" s="109">
        <v>4.6800000000000001E-2</v>
      </c>
      <c r="L1093" s="111">
        <v>4.8800000000000003E-2</v>
      </c>
      <c r="M1093" s="109">
        <v>5.5800000000000002E-2</v>
      </c>
      <c r="N1093" s="109">
        <v>5.8500000000000003E-2</v>
      </c>
      <c r="O1093" s="109">
        <v>6.08E-2</v>
      </c>
      <c r="P1093" s="111">
        <v>6.4299999999999996E-2</v>
      </c>
      <c r="Q1093" s="109">
        <v>6.6299999999999998E-2</v>
      </c>
      <c r="R1093" s="109">
        <v>6.9500000000000006E-2</v>
      </c>
      <c r="S1093" s="109">
        <v>7.1499999999999994E-2</v>
      </c>
      <c r="U1093" s="111">
        <v>7.3999999999999996E-2</v>
      </c>
      <c r="V1093" s="109">
        <v>7.3499999999999996E-2</v>
      </c>
      <c r="W1093" s="109">
        <v>7.3999999999999996E-2</v>
      </c>
      <c r="X1093" s="109">
        <v>7.4999999999999997E-2</v>
      </c>
    </row>
    <row r="1094" spans="9:24" x14ac:dyDescent="0.3">
      <c r="I1094" s="7">
        <v>44362</v>
      </c>
      <c r="J1094" s="109">
        <v>4.4999999999999998E-2</v>
      </c>
      <c r="K1094" s="109">
        <v>4.6800000000000001E-2</v>
      </c>
      <c r="L1094" s="111">
        <v>4.8800000000000003E-2</v>
      </c>
      <c r="M1094" s="109">
        <v>5.6300000000000003E-2</v>
      </c>
      <c r="N1094" s="109">
        <v>5.8999999999999997E-2</v>
      </c>
      <c r="O1094" s="109">
        <v>6.1199999999999997E-2</v>
      </c>
      <c r="P1094" s="111">
        <v>6.4299999999999996E-2</v>
      </c>
      <c r="Q1094" s="109">
        <v>6.6500000000000004E-2</v>
      </c>
      <c r="R1094" s="109">
        <v>6.9800000000000001E-2</v>
      </c>
      <c r="S1094" s="109">
        <v>7.1499999999999994E-2</v>
      </c>
      <c r="U1094" s="111">
        <v>7.3999999999999996E-2</v>
      </c>
      <c r="V1094" s="109">
        <v>7.3499999999999996E-2</v>
      </c>
      <c r="W1094" s="109">
        <v>7.3999999999999996E-2</v>
      </c>
      <c r="X1094" s="109">
        <v>7.4999999999999997E-2</v>
      </c>
    </row>
    <row r="1095" spans="9:24" x14ac:dyDescent="0.3">
      <c r="I1095" s="7">
        <v>44361</v>
      </c>
      <c r="J1095" s="109">
        <v>3.4500000000000003E-2</v>
      </c>
      <c r="K1095" s="109">
        <v>0.04</v>
      </c>
      <c r="L1095" s="111">
        <v>4.6300000000000001E-2</v>
      </c>
      <c r="M1095" s="109">
        <v>5.6000000000000001E-2</v>
      </c>
      <c r="N1095" s="109">
        <v>5.8999999999999997E-2</v>
      </c>
      <c r="O1095" s="109">
        <v>6.1499999999999999E-2</v>
      </c>
      <c r="P1095" s="111">
        <v>6.4299999999999996E-2</v>
      </c>
      <c r="Q1095" s="109">
        <v>6.7000000000000004E-2</v>
      </c>
      <c r="R1095" s="109">
        <v>7.0000000000000007E-2</v>
      </c>
      <c r="S1095" s="109">
        <v>7.1499999999999994E-2</v>
      </c>
      <c r="U1095" s="111">
        <v>7.3999999999999996E-2</v>
      </c>
      <c r="V1095" s="109">
        <v>7.3499999999999996E-2</v>
      </c>
      <c r="W1095" s="109">
        <v>7.3999999999999996E-2</v>
      </c>
      <c r="X1095" s="109">
        <v>7.4999999999999997E-2</v>
      </c>
    </row>
    <row r="1096" spans="9:24" x14ac:dyDescent="0.3">
      <c r="I1096" s="7">
        <v>44360</v>
      </c>
      <c r="J1096" s="109">
        <v>4.5999999999999999E-2</v>
      </c>
      <c r="K1096" s="109">
        <v>4.7500000000000001E-2</v>
      </c>
      <c r="L1096" s="111">
        <v>4.9599999999999998E-2</v>
      </c>
      <c r="M1096" s="109">
        <v>5.6300000000000003E-2</v>
      </c>
      <c r="N1096" s="109">
        <v>5.8500000000000003E-2</v>
      </c>
      <c r="O1096" s="109">
        <v>6.1899999999999997E-2</v>
      </c>
      <c r="P1096" s="111">
        <v>6.4600000000000005E-2</v>
      </c>
      <c r="Q1096" s="109">
        <v>6.7500000000000004E-2</v>
      </c>
      <c r="R1096" s="109">
        <v>7.0000000000000007E-2</v>
      </c>
      <c r="S1096" s="109">
        <v>7.1499999999999994E-2</v>
      </c>
      <c r="U1096" s="111">
        <v>7.3999999999999996E-2</v>
      </c>
      <c r="V1096" s="109">
        <v>7.3499999999999996E-2</v>
      </c>
      <c r="W1096" s="109">
        <v>7.3999999999999996E-2</v>
      </c>
      <c r="X1096" s="109">
        <v>7.4999999999999997E-2</v>
      </c>
    </row>
    <row r="1097" spans="9:24" x14ac:dyDescent="0.3">
      <c r="I1097" s="7">
        <v>44359</v>
      </c>
      <c r="J1097" s="109">
        <v>4.5999999999999999E-2</v>
      </c>
      <c r="K1097" s="109">
        <v>4.7500000000000001E-2</v>
      </c>
      <c r="L1097" s="111">
        <v>4.9599999999999998E-2</v>
      </c>
      <c r="M1097" s="109">
        <v>5.6500000000000002E-2</v>
      </c>
      <c r="N1097" s="109">
        <v>5.9499999999999997E-2</v>
      </c>
      <c r="O1097" s="109">
        <v>6.2100000000000002E-2</v>
      </c>
      <c r="P1097" s="111">
        <v>6.5000000000000002E-2</v>
      </c>
      <c r="Q1097" s="109">
        <v>6.8500000000000005E-2</v>
      </c>
      <c r="R1097" s="109">
        <v>7.0999999999999994E-2</v>
      </c>
      <c r="S1097" s="109">
        <v>7.1999999999999995E-2</v>
      </c>
      <c r="U1097" s="111">
        <v>7.4499999999999997E-2</v>
      </c>
      <c r="V1097" s="109">
        <v>7.3499999999999996E-2</v>
      </c>
      <c r="W1097" s="109">
        <v>7.3999999999999996E-2</v>
      </c>
      <c r="X1097" s="109">
        <v>7.6999999999999999E-2</v>
      </c>
    </row>
    <row r="1098" spans="9:24" x14ac:dyDescent="0.3">
      <c r="I1098" s="7">
        <v>44358</v>
      </c>
      <c r="J1098" s="109">
        <v>4.5999999999999999E-2</v>
      </c>
      <c r="K1098" s="109">
        <v>4.7500000000000001E-2</v>
      </c>
      <c r="L1098" s="111">
        <v>4.9599999999999998E-2</v>
      </c>
      <c r="M1098" s="109">
        <v>5.6500000000000002E-2</v>
      </c>
      <c r="N1098" s="109">
        <v>6.0499999999999998E-2</v>
      </c>
      <c r="O1098" s="109">
        <v>6.25E-2</v>
      </c>
      <c r="P1098" s="111">
        <v>6.5500000000000003E-2</v>
      </c>
      <c r="Q1098" s="109">
        <v>6.8500000000000005E-2</v>
      </c>
      <c r="R1098" s="109">
        <v>7.0999999999999994E-2</v>
      </c>
      <c r="S1098" s="109">
        <v>7.1999999999999995E-2</v>
      </c>
      <c r="U1098" s="111">
        <v>7.4499999999999997E-2</v>
      </c>
      <c r="V1098" s="109">
        <v>7.3499999999999996E-2</v>
      </c>
      <c r="W1098" s="109">
        <v>7.5999999999999998E-2</v>
      </c>
      <c r="X1098" s="109">
        <v>7.6999999999999999E-2</v>
      </c>
    </row>
    <row r="1099" spans="9:24" x14ac:dyDescent="0.3">
      <c r="I1099" s="7">
        <v>44357</v>
      </c>
      <c r="J1099" s="109">
        <v>4.5999999999999999E-2</v>
      </c>
      <c r="K1099" s="109">
        <v>4.7500000000000001E-2</v>
      </c>
      <c r="L1099" s="111">
        <v>4.9599999999999998E-2</v>
      </c>
      <c r="M1099" s="109">
        <v>5.7799999999999997E-2</v>
      </c>
      <c r="N1099" s="109">
        <v>6.1499999999999999E-2</v>
      </c>
      <c r="O1099" s="109">
        <v>6.3E-2</v>
      </c>
      <c r="P1099" s="111">
        <v>6.5500000000000003E-2</v>
      </c>
      <c r="Q1099" s="109">
        <v>6.8500000000000005E-2</v>
      </c>
      <c r="R1099" s="109">
        <v>7.0999999999999994E-2</v>
      </c>
      <c r="S1099" s="109">
        <v>7.1999999999999995E-2</v>
      </c>
      <c r="U1099" s="111">
        <v>7.4499999999999997E-2</v>
      </c>
      <c r="V1099" s="109">
        <v>7.5999999999999998E-2</v>
      </c>
      <c r="W1099" s="109">
        <v>7.5999999999999998E-2</v>
      </c>
      <c r="X1099" s="109">
        <v>7.6999999999999999E-2</v>
      </c>
    </row>
    <row r="1100" spans="9:24" x14ac:dyDescent="0.3">
      <c r="I1100" s="7">
        <v>44356</v>
      </c>
      <c r="J1100" s="109">
        <v>4.5999999999999999E-2</v>
      </c>
      <c r="K1100" s="109">
        <v>4.7500000000000001E-2</v>
      </c>
      <c r="L1100" s="111">
        <v>4.9599999999999998E-2</v>
      </c>
      <c r="M1100" s="109">
        <v>5.7799999999999997E-2</v>
      </c>
      <c r="N1100" s="109">
        <v>6.1499999999999999E-2</v>
      </c>
      <c r="O1100" s="109">
        <v>6.3500000000000001E-2</v>
      </c>
      <c r="P1100" s="111">
        <v>6.5500000000000003E-2</v>
      </c>
      <c r="Q1100" s="109">
        <v>6.9500000000000006E-2</v>
      </c>
      <c r="R1100" s="109">
        <v>7.1499999999999994E-2</v>
      </c>
      <c r="S1100" s="109">
        <v>7.4499999999999997E-2</v>
      </c>
      <c r="U1100" s="111">
        <v>7.5300000000000006E-2</v>
      </c>
      <c r="V1100" s="109">
        <v>7.5999999999999998E-2</v>
      </c>
      <c r="W1100" s="109">
        <v>7.5999999999999998E-2</v>
      </c>
      <c r="X1100" s="109">
        <v>7.85E-2</v>
      </c>
    </row>
    <row r="1101" spans="9:24" x14ac:dyDescent="0.3">
      <c r="I1101" s="7">
        <v>44355</v>
      </c>
      <c r="J1101" s="109">
        <v>4.65E-2</v>
      </c>
      <c r="K1101" s="109">
        <v>4.8000000000000001E-2</v>
      </c>
      <c r="L1101" s="111">
        <v>0.05</v>
      </c>
      <c r="M1101" s="109">
        <v>5.7799999999999997E-2</v>
      </c>
      <c r="N1101" s="109">
        <v>6.1499999999999999E-2</v>
      </c>
      <c r="O1101" s="109">
        <v>6.3500000000000001E-2</v>
      </c>
      <c r="P1101" s="111">
        <v>6.5500000000000003E-2</v>
      </c>
      <c r="Q1101" s="109">
        <v>6.9000000000000006E-2</v>
      </c>
      <c r="R1101" s="109">
        <v>7.1800000000000003E-2</v>
      </c>
      <c r="S1101" s="109">
        <v>7.3499999999999996E-2</v>
      </c>
      <c r="U1101" s="111">
        <v>7.4999999999999997E-2</v>
      </c>
      <c r="V1101" s="109">
        <v>7.4999999999999997E-2</v>
      </c>
      <c r="W1101" s="109">
        <v>7.7499999999999999E-2</v>
      </c>
      <c r="X1101" s="109">
        <v>8.1000000000000003E-2</v>
      </c>
    </row>
    <row r="1102" spans="9:24" x14ac:dyDescent="0.3">
      <c r="I1102" s="7">
        <v>44354</v>
      </c>
      <c r="J1102" s="109">
        <v>4.65E-2</v>
      </c>
      <c r="K1102" s="109">
        <v>4.8000000000000001E-2</v>
      </c>
      <c r="L1102" s="111">
        <v>0.05</v>
      </c>
      <c r="M1102" s="109">
        <v>5.8299999999999998E-2</v>
      </c>
      <c r="N1102" s="109">
        <v>6.2E-2</v>
      </c>
      <c r="O1102" s="109">
        <v>6.4799999999999996E-2</v>
      </c>
      <c r="P1102" s="111">
        <v>6.7500000000000004E-2</v>
      </c>
      <c r="Q1102" s="109">
        <v>6.7299999999999999E-2</v>
      </c>
      <c r="R1102" s="109">
        <v>7.0499999999999993E-2</v>
      </c>
      <c r="S1102" s="109">
        <v>7.1999999999999995E-2</v>
      </c>
      <c r="U1102" s="111">
        <v>7.3999999999999996E-2</v>
      </c>
      <c r="V1102" s="109">
        <v>7.6499999999999999E-2</v>
      </c>
      <c r="W1102" s="109">
        <v>0.08</v>
      </c>
      <c r="X1102" s="109">
        <v>8.1500000000000003E-2</v>
      </c>
    </row>
    <row r="1103" spans="9:24" x14ac:dyDescent="0.3">
      <c r="I1103" s="7">
        <v>44353</v>
      </c>
      <c r="J1103" s="109">
        <v>4.65E-2</v>
      </c>
      <c r="K1103" s="109">
        <v>4.8000000000000001E-2</v>
      </c>
      <c r="L1103" s="111">
        <v>0.05</v>
      </c>
      <c r="M1103" s="109">
        <v>5.8299999999999998E-2</v>
      </c>
      <c r="N1103" s="109">
        <v>6.2E-2</v>
      </c>
      <c r="O1103" s="109">
        <v>6.4500000000000002E-2</v>
      </c>
      <c r="P1103" s="111">
        <v>6.7299999999999999E-2</v>
      </c>
      <c r="Q1103" s="109">
        <v>6.6500000000000004E-2</v>
      </c>
      <c r="R1103" s="109">
        <v>7.0000000000000007E-2</v>
      </c>
      <c r="S1103" s="109">
        <v>7.1499999999999994E-2</v>
      </c>
      <c r="U1103" s="111">
        <v>7.3499999999999996E-2</v>
      </c>
      <c r="V1103" s="109">
        <v>7.9000000000000001E-2</v>
      </c>
      <c r="W1103" s="109">
        <v>8.0500000000000002E-2</v>
      </c>
      <c r="X1103" s="109">
        <v>8.1500000000000003E-2</v>
      </c>
    </row>
    <row r="1104" spans="9:24" x14ac:dyDescent="0.3">
      <c r="I1104" s="7">
        <v>44352</v>
      </c>
      <c r="J1104" s="109">
        <v>4.65E-2</v>
      </c>
      <c r="K1104" s="109">
        <v>4.8000000000000001E-2</v>
      </c>
      <c r="L1104" s="111">
        <v>0.05</v>
      </c>
      <c r="M1104" s="109">
        <v>5.6500000000000002E-2</v>
      </c>
      <c r="N1104" s="109">
        <v>5.8999999999999997E-2</v>
      </c>
      <c r="O1104" s="109">
        <v>6.2E-2</v>
      </c>
      <c r="P1104" s="111">
        <v>6.5799999999999997E-2</v>
      </c>
      <c r="Q1104" s="109">
        <v>6.6299999999999998E-2</v>
      </c>
      <c r="R1104" s="109">
        <v>7.0000000000000007E-2</v>
      </c>
      <c r="S1104" s="109">
        <v>7.1499999999999994E-2</v>
      </c>
      <c r="U1104" s="111">
        <v>7.3499999999999996E-2</v>
      </c>
      <c r="V1104" s="109">
        <v>7.9500000000000001E-2</v>
      </c>
      <c r="W1104" s="109">
        <v>8.0500000000000002E-2</v>
      </c>
      <c r="X1104" s="109">
        <v>8.5500000000000007E-2</v>
      </c>
    </row>
    <row r="1105" spans="9:24" x14ac:dyDescent="0.3">
      <c r="I1105" s="7">
        <v>44351</v>
      </c>
      <c r="J1105" s="109">
        <v>4.65E-2</v>
      </c>
      <c r="K1105" s="109">
        <v>4.8000000000000001E-2</v>
      </c>
      <c r="L1105" s="111">
        <v>0.05</v>
      </c>
      <c r="M1105" s="109">
        <v>5.6500000000000002E-2</v>
      </c>
      <c r="N1105" s="109">
        <v>5.8999999999999997E-2</v>
      </c>
      <c r="O1105" s="109">
        <v>6.1499999999999999E-2</v>
      </c>
      <c r="P1105" s="111">
        <v>6.4500000000000002E-2</v>
      </c>
      <c r="Q1105" s="109">
        <v>6.6000000000000003E-2</v>
      </c>
      <c r="R1105" s="109">
        <v>6.9699999999999998E-2</v>
      </c>
      <c r="S1105" s="109">
        <v>7.0999999999999994E-2</v>
      </c>
      <c r="U1105" s="111">
        <v>7.2499999999999995E-2</v>
      </c>
      <c r="V1105" s="109">
        <v>7.9500000000000001E-2</v>
      </c>
      <c r="W1105" s="109">
        <v>8.4500000000000006E-2</v>
      </c>
      <c r="X1105" s="109">
        <v>8.6499999999999994E-2</v>
      </c>
    </row>
    <row r="1106" spans="9:24" x14ac:dyDescent="0.3">
      <c r="I1106" s="7">
        <v>44350</v>
      </c>
      <c r="J1106" s="109">
        <v>4.65E-2</v>
      </c>
      <c r="K1106" s="109">
        <v>4.8000000000000001E-2</v>
      </c>
      <c r="L1106" s="111">
        <v>5.0500000000000003E-2</v>
      </c>
      <c r="M1106" s="109">
        <v>5.6500000000000002E-2</v>
      </c>
      <c r="N1106" s="109">
        <v>5.8999999999999997E-2</v>
      </c>
      <c r="O1106" s="109">
        <v>6.2E-2</v>
      </c>
      <c r="P1106" s="111">
        <v>6.4500000000000002E-2</v>
      </c>
      <c r="Q1106" s="109">
        <v>6.6100000000000006E-2</v>
      </c>
      <c r="R1106" s="109">
        <v>6.9699999999999998E-2</v>
      </c>
      <c r="S1106" s="109">
        <v>7.0999999999999994E-2</v>
      </c>
      <c r="U1106" s="111">
        <v>7.2499999999999995E-2</v>
      </c>
      <c r="V1106" s="109">
        <v>8.3500000000000005E-2</v>
      </c>
      <c r="W1106" s="109">
        <v>8.5500000000000007E-2</v>
      </c>
      <c r="X1106" s="109">
        <v>9.2499999999999999E-2</v>
      </c>
    </row>
    <row r="1107" spans="9:24" x14ac:dyDescent="0.3">
      <c r="I1107" s="7">
        <v>44349</v>
      </c>
      <c r="J1107" s="109">
        <v>4.65E-2</v>
      </c>
      <c r="K1107" s="109">
        <v>4.8000000000000001E-2</v>
      </c>
      <c r="L1107" s="111">
        <v>5.0500000000000003E-2</v>
      </c>
      <c r="M1107" s="109">
        <v>5.6000000000000001E-2</v>
      </c>
      <c r="N1107" s="109">
        <v>5.8500000000000003E-2</v>
      </c>
      <c r="O1107" s="109">
        <v>6.08E-2</v>
      </c>
      <c r="P1107" s="111">
        <v>6.4000000000000001E-2</v>
      </c>
      <c r="Q1107" s="109">
        <v>6.59E-2</v>
      </c>
      <c r="R1107" s="109">
        <v>6.9500000000000006E-2</v>
      </c>
      <c r="S1107" s="109">
        <v>7.0999999999999994E-2</v>
      </c>
      <c r="U1107" s="111">
        <v>7.2499999999999995E-2</v>
      </c>
      <c r="V1107" s="109">
        <v>8.4500000000000006E-2</v>
      </c>
      <c r="W1107" s="109">
        <v>9.1499999999999998E-2</v>
      </c>
      <c r="X1107" s="109">
        <v>9.2499999999999999E-2</v>
      </c>
    </row>
    <row r="1108" spans="9:24" x14ac:dyDescent="0.3">
      <c r="I1108" s="7">
        <v>44348</v>
      </c>
      <c r="J1108" s="109">
        <v>4.65E-2</v>
      </c>
      <c r="K1108" s="109">
        <v>4.8000000000000001E-2</v>
      </c>
      <c r="L1108" s="111">
        <v>5.0500000000000003E-2</v>
      </c>
      <c r="M1108" s="109">
        <v>5.5800000000000002E-2</v>
      </c>
      <c r="N1108" s="109">
        <v>5.8799999999999998E-2</v>
      </c>
      <c r="O1108" s="109">
        <v>6.13E-2</v>
      </c>
      <c r="P1108" s="111">
        <v>6.4000000000000001E-2</v>
      </c>
      <c r="Q1108" s="109">
        <v>6.59E-2</v>
      </c>
      <c r="R1108" s="109">
        <v>6.9500000000000006E-2</v>
      </c>
      <c r="S1108" s="109">
        <v>7.0999999999999994E-2</v>
      </c>
      <c r="U1108" s="111">
        <v>7.2499999999999995E-2</v>
      </c>
      <c r="V1108" s="109">
        <v>9.0499999999999997E-2</v>
      </c>
      <c r="W1108" s="109">
        <v>9.1499999999999998E-2</v>
      </c>
      <c r="X1108" s="109">
        <v>9.2499999999999999E-2</v>
      </c>
    </row>
    <row r="1109" spans="9:24" x14ac:dyDescent="0.3">
      <c r="I1109" s="7">
        <v>44347</v>
      </c>
      <c r="J1109" s="109">
        <v>4.65E-2</v>
      </c>
      <c r="K1109" s="109">
        <v>4.8000000000000001E-2</v>
      </c>
      <c r="L1109" s="111">
        <v>5.0799999999999998E-2</v>
      </c>
      <c r="M1109" s="109">
        <v>5.57E-2</v>
      </c>
      <c r="N1109" s="109">
        <v>5.8000000000000003E-2</v>
      </c>
      <c r="O1109" s="109">
        <v>6.1100000000000002E-2</v>
      </c>
      <c r="P1109" s="111">
        <v>6.4000000000000001E-2</v>
      </c>
      <c r="Q1109" s="109">
        <v>6.5799999999999997E-2</v>
      </c>
      <c r="R1109" s="109">
        <v>6.9500000000000006E-2</v>
      </c>
      <c r="S1109" s="109">
        <v>7.0800000000000002E-2</v>
      </c>
      <c r="U1109" s="111">
        <v>7.2999999999999995E-2</v>
      </c>
      <c r="V1109" s="109">
        <v>9.0499999999999997E-2</v>
      </c>
      <c r="W1109" s="109">
        <v>9.1499999999999998E-2</v>
      </c>
      <c r="X1109" s="109">
        <v>9.2999999999999999E-2</v>
      </c>
    </row>
    <row r="1110" spans="9:24" x14ac:dyDescent="0.3">
      <c r="I1110" s="7">
        <v>44346</v>
      </c>
      <c r="J1110" s="109">
        <v>4.5999999999999999E-2</v>
      </c>
      <c r="K1110" s="109">
        <v>4.7500000000000001E-2</v>
      </c>
      <c r="L1110" s="111">
        <v>4.9500000000000002E-2</v>
      </c>
      <c r="M1110" s="109">
        <v>5.57E-2</v>
      </c>
      <c r="N1110" s="109">
        <v>5.8000000000000003E-2</v>
      </c>
      <c r="O1110" s="109">
        <v>6.1100000000000002E-2</v>
      </c>
      <c r="P1110" s="111">
        <v>6.4000000000000001E-2</v>
      </c>
      <c r="Q1110" s="109">
        <v>6.5799999999999997E-2</v>
      </c>
      <c r="R1110" s="109">
        <v>6.9500000000000006E-2</v>
      </c>
      <c r="S1110" s="109">
        <v>7.0800000000000002E-2</v>
      </c>
      <c r="U1110" s="111">
        <v>7.2999999999999995E-2</v>
      </c>
      <c r="V1110" s="109">
        <v>9.0499999999999997E-2</v>
      </c>
      <c r="W1110" s="109">
        <v>9.1999999999999998E-2</v>
      </c>
      <c r="X1110" s="109">
        <v>9.35E-2</v>
      </c>
    </row>
    <row r="1111" spans="9:24" x14ac:dyDescent="0.3">
      <c r="I1111" s="7">
        <v>44345</v>
      </c>
      <c r="J1111" s="109">
        <v>4.58E-2</v>
      </c>
      <c r="K1111" s="109">
        <v>4.6800000000000001E-2</v>
      </c>
      <c r="L1111" s="111">
        <v>4.9299999999999997E-2</v>
      </c>
      <c r="M1111" s="109">
        <v>5.5300000000000002E-2</v>
      </c>
      <c r="N1111" s="109">
        <v>5.7500000000000002E-2</v>
      </c>
      <c r="O1111" s="109">
        <v>6.0900000000000003E-2</v>
      </c>
      <c r="P1111" s="111">
        <v>6.3799999999999996E-2</v>
      </c>
      <c r="Q1111" s="109">
        <v>6.5799999999999997E-2</v>
      </c>
      <c r="R1111" s="109">
        <v>6.9500000000000006E-2</v>
      </c>
      <c r="S1111" s="109">
        <v>7.0800000000000002E-2</v>
      </c>
      <c r="U1111" s="111">
        <v>7.2999999999999995E-2</v>
      </c>
      <c r="V1111" s="109">
        <v>9.0999999999999998E-2</v>
      </c>
      <c r="W1111" s="109">
        <v>9.2499999999999999E-2</v>
      </c>
      <c r="X1111" s="109">
        <v>9.35E-2</v>
      </c>
    </row>
    <row r="1112" spans="9:24" x14ac:dyDescent="0.3">
      <c r="I1112" s="7">
        <v>44344</v>
      </c>
      <c r="J1112" s="109">
        <v>4.58E-2</v>
      </c>
      <c r="K1112" s="109">
        <v>4.6800000000000001E-2</v>
      </c>
      <c r="L1112" s="111">
        <v>4.9299999999999997E-2</v>
      </c>
      <c r="M1112" s="109">
        <v>5.5300000000000002E-2</v>
      </c>
      <c r="N1112" s="109">
        <v>5.7500000000000002E-2</v>
      </c>
      <c r="O1112" s="109">
        <v>6.0600000000000001E-2</v>
      </c>
      <c r="P1112" s="111">
        <v>6.3799999999999996E-2</v>
      </c>
      <c r="Q1112" s="109">
        <v>6.5500000000000003E-2</v>
      </c>
      <c r="R1112" s="109">
        <v>6.9199999999999998E-2</v>
      </c>
      <c r="S1112" s="109">
        <v>7.0900000000000005E-2</v>
      </c>
      <c r="U1112" s="111">
        <v>7.2499999999999995E-2</v>
      </c>
      <c r="V1112" s="109">
        <v>9.1499999999999998E-2</v>
      </c>
      <c r="W1112" s="109">
        <v>9.2499999999999999E-2</v>
      </c>
      <c r="X1112" s="109">
        <v>9.35E-2</v>
      </c>
    </row>
    <row r="1113" spans="9:24" x14ac:dyDescent="0.3">
      <c r="I1113" s="7">
        <v>44343</v>
      </c>
      <c r="J1113" s="109">
        <v>4.58E-2</v>
      </c>
      <c r="K1113" s="109">
        <v>4.6800000000000001E-2</v>
      </c>
      <c r="L1113" s="111">
        <v>4.9299999999999997E-2</v>
      </c>
      <c r="M1113" s="109">
        <v>5.5300000000000002E-2</v>
      </c>
      <c r="N1113" s="109">
        <v>5.7500000000000002E-2</v>
      </c>
      <c r="O1113" s="109">
        <v>6.0600000000000001E-2</v>
      </c>
      <c r="P1113" s="111">
        <v>6.3799999999999996E-2</v>
      </c>
      <c r="Q1113" s="109">
        <v>6.5500000000000003E-2</v>
      </c>
      <c r="R1113" s="109">
        <v>6.9199999999999998E-2</v>
      </c>
      <c r="S1113" s="109">
        <v>7.0900000000000005E-2</v>
      </c>
      <c r="U1113" s="111">
        <v>7.2499999999999995E-2</v>
      </c>
      <c r="V1113" s="109">
        <v>9.1499999999999998E-2</v>
      </c>
      <c r="W1113" s="109">
        <v>9.2499999999999999E-2</v>
      </c>
      <c r="X1113" s="109">
        <v>9.35E-2</v>
      </c>
    </row>
    <row r="1114" spans="9:24" x14ac:dyDescent="0.3">
      <c r="I1114" s="7">
        <v>44342</v>
      </c>
      <c r="J1114" s="109">
        <v>4.58E-2</v>
      </c>
      <c r="K1114" s="109">
        <v>4.6800000000000001E-2</v>
      </c>
      <c r="L1114" s="111">
        <v>4.9299999999999997E-2</v>
      </c>
      <c r="M1114" s="109">
        <v>5.4800000000000001E-2</v>
      </c>
      <c r="N1114" s="109">
        <v>5.7299999999999997E-2</v>
      </c>
      <c r="O1114" s="109">
        <v>6.0400000000000002E-2</v>
      </c>
      <c r="P1114" s="111">
        <v>6.3500000000000001E-2</v>
      </c>
      <c r="Q1114" s="109">
        <v>6.5299999999999997E-2</v>
      </c>
      <c r="R1114" s="109">
        <v>6.88E-2</v>
      </c>
      <c r="S1114" s="109">
        <v>7.0300000000000001E-2</v>
      </c>
      <c r="U1114" s="111">
        <v>7.2499999999999995E-2</v>
      </c>
      <c r="V1114" s="109">
        <v>9.1499999999999998E-2</v>
      </c>
      <c r="W1114" s="109">
        <v>9.2499999999999999E-2</v>
      </c>
      <c r="X1114" s="109">
        <v>9.35E-2</v>
      </c>
    </row>
    <row r="1115" spans="9:24" x14ac:dyDescent="0.3">
      <c r="I1115" s="7">
        <v>44341</v>
      </c>
      <c r="J1115" s="109">
        <v>4.58E-2</v>
      </c>
      <c r="K1115" s="109">
        <v>4.6800000000000001E-2</v>
      </c>
      <c r="L1115" s="111">
        <v>4.9299999999999997E-2</v>
      </c>
      <c r="M1115" s="109">
        <v>5.4800000000000001E-2</v>
      </c>
      <c r="N1115" s="109">
        <v>5.7299999999999997E-2</v>
      </c>
      <c r="O1115" s="109">
        <v>6.0400000000000002E-2</v>
      </c>
      <c r="P1115" s="111">
        <v>6.3500000000000001E-2</v>
      </c>
      <c r="Q1115" s="109">
        <v>6.5000000000000002E-2</v>
      </c>
      <c r="R1115" s="109">
        <v>6.8900000000000003E-2</v>
      </c>
      <c r="S1115" s="109">
        <v>7.0499999999999993E-2</v>
      </c>
      <c r="U1115" s="111">
        <v>7.2499999999999995E-2</v>
      </c>
      <c r="V1115" s="109">
        <v>9.1499999999999998E-2</v>
      </c>
      <c r="W1115" s="109">
        <v>9.2499999999999999E-2</v>
      </c>
      <c r="X1115" s="109">
        <v>9.4299999999999995E-2</v>
      </c>
    </row>
    <row r="1116" spans="9:24" x14ac:dyDescent="0.3">
      <c r="I1116" s="7">
        <v>44340</v>
      </c>
      <c r="J1116" s="109">
        <v>4.58E-2</v>
      </c>
      <c r="K1116" s="109">
        <v>4.65E-2</v>
      </c>
      <c r="L1116" s="111">
        <v>4.8800000000000003E-2</v>
      </c>
      <c r="M1116" s="109">
        <v>5.4699999999999999E-2</v>
      </c>
      <c r="N1116" s="109">
        <v>5.7000000000000002E-2</v>
      </c>
      <c r="O1116" s="109">
        <v>6.0199999999999997E-2</v>
      </c>
      <c r="P1116" s="111">
        <v>6.3299999999999995E-2</v>
      </c>
      <c r="Q1116" s="109">
        <v>6.5299999999999997E-2</v>
      </c>
      <c r="R1116" s="109">
        <v>6.9500000000000006E-2</v>
      </c>
      <c r="S1116" s="109">
        <v>7.1199999999999999E-2</v>
      </c>
      <c r="U1116" s="111">
        <v>7.2999999999999995E-2</v>
      </c>
      <c r="V1116" s="109">
        <v>9.1499999999999998E-2</v>
      </c>
      <c r="W1116" s="109">
        <v>9.3600000000000003E-2</v>
      </c>
      <c r="X1116" s="109">
        <v>9.3299999999999994E-2</v>
      </c>
    </row>
    <row r="1117" spans="9:24" x14ac:dyDescent="0.3">
      <c r="I1117" s="7">
        <v>44339</v>
      </c>
      <c r="J1117" s="109">
        <v>4.58E-2</v>
      </c>
      <c r="K1117" s="109">
        <v>4.65E-2</v>
      </c>
      <c r="L1117" s="111">
        <v>4.8800000000000003E-2</v>
      </c>
      <c r="M1117" s="109">
        <v>5.4899999999999997E-2</v>
      </c>
      <c r="N1117" s="109">
        <v>5.7299999999999997E-2</v>
      </c>
      <c r="O1117" s="109">
        <v>6.0199999999999997E-2</v>
      </c>
      <c r="P1117" s="111">
        <v>6.3299999999999995E-2</v>
      </c>
      <c r="Q1117" s="109">
        <v>6.5500000000000003E-2</v>
      </c>
      <c r="R1117" s="109">
        <v>6.9500000000000006E-2</v>
      </c>
      <c r="S1117" s="109">
        <v>7.0499999999999993E-2</v>
      </c>
      <c r="U1117" s="111">
        <v>7.2499999999999995E-2</v>
      </c>
      <c r="V1117" s="109">
        <v>9.2100000000000001E-2</v>
      </c>
      <c r="W1117" s="109">
        <v>9.2600000000000002E-2</v>
      </c>
      <c r="X1117" s="109">
        <v>9.3299999999999994E-2</v>
      </c>
    </row>
    <row r="1118" spans="9:24" x14ac:dyDescent="0.3">
      <c r="I1118" s="7">
        <v>44338</v>
      </c>
      <c r="J1118" s="109">
        <v>4.5499999999999999E-2</v>
      </c>
      <c r="K1118" s="109">
        <v>4.5999999999999999E-2</v>
      </c>
      <c r="L1118" s="111">
        <v>4.8800000000000003E-2</v>
      </c>
      <c r="M1118" s="109">
        <v>5.5300000000000002E-2</v>
      </c>
      <c r="N1118" s="109">
        <v>5.8099999999999999E-2</v>
      </c>
      <c r="O1118" s="109">
        <v>6.0600000000000001E-2</v>
      </c>
      <c r="P1118" s="111">
        <v>6.3500000000000001E-2</v>
      </c>
      <c r="Q1118" s="109">
        <v>6.5500000000000003E-2</v>
      </c>
      <c r="R1118" s="109">
        <v>6.9500000000000006E-2</v>
      </c>
      <c r="S1118" s="109">
        <v>7.0499999999999993E-2</v>
      </c>
      <c r="U1118" s="111">
        <v>7.2499999999999995E-2</v>
      </c>
      <c r="V1118" s="109">
        <v>9.11E-2</v>
      </c>
      <c r="W1118" s="109">
        <v>9.2600000000000002E-2</v>
      </c>
      <c r="X1118" s="109">
        <v>9.3299999999999994E-2</v>
      </c>
    </row>
    <row r="1119" spans="9:24" x14ac:dyDescent="0.3">
      <c r="I1119" s="7">
        <v>44337</v>
      </c>
      <c r="J1119" s="109">
        <v>4.5499999999999999E-2</v>
      </c>
      <c r="K1119" s="109">
        <v>4.5999999999999999E-2</v>
      </c>
      <c r="L1119" s="111">
        <v>4.8800000000000003E-2</v>
      </c>
      <c r="M1119" s="109">
        <v>5.5800000000000002E-2</v>
      </c>
      <c r="N1119" s="109">
        <v>5.8500000000000003E-2</v>
      </c>
      <c r="O1119" s="109">
        <v>6.0900000000000003E-2</v>
      </c>
      <c r="P1119" s="111">
        <v>6.3700000000000007E-2</v>
      </c>
      <c r="Q1119" s="109">
        <v>6.5199999999999994E-2</v>
      </c>
      <c r="R1119" s="109">
        <v>6.8400000000000002E-2</v>
      </c>
      <c r="S1119" s="109">
        <v>7.0499999999999993E-2</v>
      </c>
      <c r="U1119" s="111">
        <v>7.2499999999999995E-2</v>
      </c>
      <c r="V1119" s="109">
        <v>9.11E-2</v>
      </c>
      <c r="W1119" s="109">
        <v>9.2600000000000002E-2</v>
      </c>
      <c r="X1119" s="109">
        <v>9.3299999999999994E-2</v>
      </c>
    </row>
    <row r="1120" spans="9:24" x14ac:dyDescent="0.3">
      <c r="I1120" s="7">
        <v>44336</v>
      </c>
      <c r="J1120" s="109">
        <v>4.5499999999999999E-2</v>
      </c>
      <c r="K1120" s="109">
        <v>4.5999999999999999E-2</v>
      </c>
      <c r="L1120" s="111">
        <v>4.8800000000000003E-2</v>
      </c>
      <c r="M1120" s="109">
        <v>5.5800000000000002E-2</v>
      </c>
      <c r="N1120" s="109">
        <v>5.8500000000000003E-2</v>
      </c>
      <c r="O1120" s="109">
        <v>6.08E-2</v>
      </c>
      <c r="P1120" s="111">
        <v>6.4299999999999996E-2</v>
      </c>
      <c r="Q1120" s="109">
        <v>6.5000000000000002E-2</v>
      </c>
      <c r="R1120" s="109">
        <v>6.88E-2</v>
      </c>
      <c r="S1120" s="109">
        <v>7.0499999999999993E-2</v>
      </c>
      <c r="U1120" s="111">
        <v>7.2499999999999995E-2</v>
      </c>
      <c r="V1120" s="109">
        <v>9.11E-2</v>
      </c>
      <c r="W1120" s="109">
        <v>9.2600000000000002E-2</v>
      </c>
      <c r="X1120" s="109">
        <v>9.3299999999999994E-2</v>
      </c>
    </row>
    <row r="1121" spans="9:24" x14ac:dyDescent="0.3">
      <c r="I1121" s="7">
        <v>44335</v>
      </c>
      <c r="J1121" s="109">
        <v>4.5499999999999999E-2</v>
      </c>
      <c r="K1121" s="109">
        <v>4.5999999999999999E-2</v>
      </c>
      <c r="L1121" s="111">
        <v>4.8599999999999997E-2</v>
      </c>
      <c r="M1121" s="109">
        <v>5.5399999999999998E-2</v>
      </c>
      <c r="N1121" s="109">
        <v>5.8400000000000001E-2</v>
      </c>
      <c r="O1121" s="109">
        <v>6.0699999999999997E-2</v>
      </c>
      <c r="P1121" s="111">
        <v>6.3500000000000001E-2</v>
      </c>
      <c r="Q1121" s="109">
        <v>6.5299999999999997E-2</v>
      </c>
      <c r="R1121" s="109">
        <v>6.9500000000000006E-2</v>
      </c>
      <c r="S1121" s="109">
        <v>7.0999999999999994E-2</v>
      </c>
      <c r="U1121" s="111">
        <v>7.2999999999999995E-2</v>
      </c>
      <c r="V1121" s="109">
        <v>9.11E-2</v>
      </c>
      <c r="W1121" s="109">
        <v>9.2600000000000002E-2</v>
      </c>
      <c r="X1121" s="109">
        <v>9.3299999999999994E-2</v>
      </c>
    </row>
    <row r="1122" spans="9:24" x14ac:dyDescent="0.3">
      <c r="I1122" s="7">
        <v>44334</v>
      </c>
      <c r="J1122" s="109">
        <v>4.5499999999999999E-2</v>
      </c>
      <c r="K1122" s="109">
        <v>4.5999999999999999E-2</v>
      </c>
      <c r="L1122" s="111">
        <v>4.8599999999999997E-2</v>
      </c>
      <c r="M1122" s="109">
        <v>5.4800000000000001E-2</v>
      </c>
      <c r="N1122" s="109">
        <v>5.7500000000000002E-2</v>
      </c>
      <c r="O1122" s="109">
        <v>6.08E-2</v>
      </c>
      <c r="P1122" s="111">
        <v>6.3500000000000001E-2</v>
      </c>
      <c r="Q1122" s="109">
        <v>6.5600000000000006E-2</v>
      </c>
      <c r="R1122" s="109">
        <v>6.9800000000000001E-2</v>
      </c>
      <c r="S1122" s="109">
        <v>7.0999999999999994E-2</v>
      </c>
      <c r="U1122" s="111">
        <v>7.2999999999999995E-2</v>
      </c>
      <c r="V1122" s="109">
        <v>9.11E-2</v>
      </c>
      <c r="W1122" s="109">
        <v>9.2600000000000002E-2</v>
      </c>
      <c r="X1122" s="109">
        <v>9.3299999999999994E-2</v>
      </c>
    </row>
    <row r="1123" spans="9:24" x14ac:dyDescent="0.3">
      <c r="I1123" s="7">
        <v>44333</v>
      </c>
      <c r="J1123" s="109">
        <v>4.5499999999999999E-2</v>
      </c>
      <c r="K1123" s="109">
        <v>4.5999999999999999E-2</v>
      </c>
      <c r="L1123" s="111">
        <v>4.8599999999999997E-2</v>
      </c>
      <c r="M1123" s="109">
        <v>5.5599999999999997E-2</v>
      </c>
      <c r="N1123" s="109">
        <v>5.8299999999999998E-2</v>
      </c>
      <c r="O1123" s="109">
        <v>6.08E-2</v>
      </c>
      <c r="P1123" s="111">
        <v>6.4000000000000001E-2</v>
      </c>
      <c r="Q1123" s="109">
        <v>6.5600000000000006E-2</v>
      </c>
      <c r="R1123" s="109">
        <v>6.9900000000000004E-2</v>
      </c>
      <c r="S1123" s="109">
        <v>7.1300000000000002E-2</v>
      </c>
      <c r="U1123" s="111">
        <v>7.3499999999999996E-2</v>
      </c>
      <c r="V1123" s="109">
        <v>9.11E-2</v>
      </c>
      <c r="W1123" s="109">
        <v>9.2600000000000002E-2</v>
      </c>
      <c r="X1123" s="109">
        <v>9.35E-2</v>
      </c>
    </row>
    <row r="1124" spans="9:24" x14ac:dyDescent="0.3">
      <c r="I1124" s="7">
        <v>44332</v>
      </c>
      <c r="J1124" s="109">
        <v>4.5499999999999999E-2</v>
      </c>
      <c r="K1124" s="109">
        <v>4.5999999999999999E-2</v>
      </c>
      <c r="L1124" s="111">
        <v>4.8599999999999997E-2</v>
      </c>
      <c r="M1124" s="109">
        <v>5.5599999999999997E-2</v>
      </c>
      <c r="N1124" s="109">
        <v>5.8299999999999998E-2</v>
      </c>
      <c r="O1124" s="109">
        <v>6.1400000000000003E-2</v>
      </c>
      <c r="P1124" s="111">
        <v>6.4000000000000001E-2</v>
      </c>
      <c r="Q1124" s="109">
        <v>6.5500000000000003E-2</v>
      </c>
      <c r="R1124" s="109">
        <v>6.9800000000000001E-2</v>
      </c>
      <c r="S1124" s="109">
        <v>7.0499999999999993E-2</v>
      </c>
      <c r="U1124" s="111">
        <v>7.3499999999999996E-2</v>
      </c>
      <c r="V1124" s="109">
        <v>9.11E-2</v>
      </c>
      <c r="W1124" s="109">
        <v>9.2799999999999994E-2</v>
      </c>
      <c r="X1124" s="109">
        <v>9.35E-2</v>
      </c>
    </row>
    <row r="1125" spans="9:24" x14ac:dyDescent="0.3">
      <c r="I1125" s="7">
        <v>44331</v>
      </c>
      <c r="J1125" s="109">
        <v>4.5499999999999999E-2</v>
      </c>
      <c r="K1125" s="109">
        <v>4.5999999999999999E-2</v>
      </c>
      <c r="L1125" s="111">
        <v>4.8300000000000003E-2</v>
      </c>
      <c r="M1125" s="109">
        <v>5.5399999999999998E-2</v>
      </c>
      <c r="N1125" s="109">
        <v>5.8299999999999998E-2</v>
      </c>
      <c r="O1125" s="109">
        <v>6.1400000000000003E-2</v>
      </c>
      <c r="P1125" s="111">
        <v>6.3899999999999998E-2</v>
      </c>
      <c r="Q1125" s="109">
        <v>6.5500000000000003E-2</v>
      </c>
      <c r="R1125" s="109">
        <v>6.9800000000000001E-2</v>
      </c>
      <c r="S1125" s="109">
        <v>7.0499999999999993E-2</v>
      </c>
      <c r="U1125" s="111">
        <v>7.3499999999999996E-2</v>
      </c>
      <c r="V1125" s="109">
        <v>9.1300000000000006E-2</v>
      </c>
      <c r="W1125" s="109">
        <v>9.2799999999999994E-2</v>
      </c>
      <c r="X1125" s="109">
        <v>9.4E-2</v>
      </c>
    </row>
    <row r="1126" spans="9:24" x14ac:dyDescent="0.3">
      <c r="I1126" s="7">
        <v>44330</v>
      </c>
      <c r="J1126" s="109">
        <v>4.5499999999999999E-2</v>
      </c>
      <c r="K1126" s="109">
        <v>4.5999999999999999E-2</v>
      </c>
      <c r="L1126" s="111">
        <v>4.8300000000000003E-2</v>
      </c>
      <c r="M1126" s="109">
        <v>5.5599999999999997E-2</v>
      </c>
      <c r="N1126" s="109">
        <v>5.8500000000000003E-2</v>
      </c>
      <c r="O1126" s="109">
        <v>6.08E-2</v>
      </c>
      <c r="P1126" s="111">
        <v>6.4299999999999996E-2</v>
      </c>
      <c r="Q1126" s="109">
        <v>6.5500000000000003E-2</v>
      </c>
      <c r="R1126" s="109">
        <v>6.9800000000000001E-2</v>
      </c>
      <c r="S1126" s="109">
        <v>7.0499999999999993E-2</v>
      </c>
      <c r="U1126" s="111">
        <v>7.3499999999999996E-2</v>
      </c>
      <c r="V1126" s="109">
        <v>9.1300000000000006E-2</v>
      </c>
      <c r="W1126" s="109">
        <v>9.2999999999999999E-2</v>
      </c>
      <c r="X1126" s="109">
        <v>9.4E-2</v>
      </c>
    </row>
    <row r="1127" spans="9:24" x14ac:dyDescent="0.3">
      <c r="I1127" s="7">
        <v>44329</v>
      </c>
      <c r="J1127" s="109">
        <v>4.5499999999999999E-2</v>
      </c>
      <c r="K1127" s="109">
        <v>4.5999999999999999E-2</v>
      </c>
      <c r="L1127" s="111">
        <v>4.8300000000000003E-2</v>
      </c>
      <c r="M1127" s="109">
        <v>5.5599999999999997E-2</v>
      </c>
      <c r="N1127" s="109">
        <v>5.8500000000000003E-2</v>
      </c>
      <c r="O1127" s="109">
        <v>6.08E-2</v>
      </c>
      <c r="P1127" s="111">
        <v>6.4299999999999996E-2</v>
      </c>
      <c r="Q1127" s="109">
        <v>6.4799999999999996E-2</v>
      </c>
      <c r="R1127" s="109">
        <v>6.9500000000000006E-2</v>
      </c>
      <c r="S1127" s="109">
        <v>7.0499999999999993E-2</v>
      </c>
      <c r="U1127" s="111">
        <v>7.2900000000000006E-2</v>
      </c>
      <c r="V1127" s="109">
        <v>9.2299999999999993E-2</v>
      </c>
      <c r="W1127" s="109">
        <v>9.2999999999999999E-2</v>
      </c>
      <c r="X1127" s="109">
        <v>9.4E-2</v>
      </c>
    </row>
    <row r="1128" spans="9:24" x14ac:dyDescent="0.3">
      <c r="I1128" s="7">
        <v>44328</v>
      </c>
      <c r="J1128" s="109">
        <v>4.5499999999999999E-2</v>
      </c>
      <c r="K1128" s="109">
        <v>4.5999999999999999E-2</v>
      </c>
      <c r="L1128" s="111">
        <v>4.8300000000000003E-2</v>
      </c>
      <c r="M1128" s="109">
        <v>5.5800000000000002E-2</v>
      </c>
      <c r="N1128" s="109">
        <v>5.8000000000000003E-2</v>
      </c>
      <c r="O1128" s="109">
        <v>6.08E-2</v>
      </c>
      <c r="P1128" s="111">
        <v>6.4299999999999996E-2</v>
      </c>
      <c r="Q1128" s="109">
        <v>6.5299999999999997E-2</v>
      </c>
      <c r="R1128" s="109">
        <v>6.9800000000000001E-2</v>
      </c>
      <c r="S1128" s="109">
        <v>7.0499999999999993E-2</v>
      </c>
      <c r="U1128" s="111">
        <v>7.2800000000000004E-2</v>
      </c>
      <c r="V1128" s="109">
        <v>9.1800000000000007E-2</v>
      </c>
      <c r="W1128" s="109">
        <v>9.2999999999999999E-2</v>
      </c>
      <c r="X1128" s="109">
        <v>9.4E-2</v>
      </c>
    </row>
    <row r="1129" spans="9:24" x14ac:dyDescent="0.3">
      <c r="I1129" s="7">
        <v>44327</v>
      </c>
      <c r="J1129" s="109">
        <v>4.5499999999999999E-2</v>
      </c>
      <c r="K1129" s="109">
        <v>4.5999999999999999E-2</v>
      </c>
      <c r="L1129" s="111">
        <v>4.8300000000000003E-2</v>
      </c>
      <c r="M1129" s="109">
        <v>5.4800000000000001E-2</v>
      </c>
      <c r="N1129" s="109">
        <v>5.7500000000000002E-2</v>
      </c>
      <c r="O1129" s="109">
        <v>6.0299999999999999E-2</v>
      </c>
      <c r="P1129" s="111">
        <v>6.3399999999999998E-2</v>
      </c>
      <c r="Q1129" s="109">
        <v>6.4799999999999996E-2</v>
      </c>
      <c r="R1129" s="109">
        <v>6.9800000000000001E-2</v>
      </c>
      <c r="S1129" s="109">
        <v>7.0499999999999993E-2</v>
      </c>
      <c r="U1129" s="111">
        <v>7.2800000000000004E-2</v>
      </c>
      <c r="V1129" s="109">
        <v>9.1800000000000007E-2</v>
      </c>
      <c r="W1129" s="109">
        <v>9.2999999999999999E-2</v>
      </c>
      <c r="X1129" s="109">
        <v>9.4E-2</v>
      </c>
    </row>
    <row r="1130" spans="9:24" x14ac:dyDescent="0.3">
      <c r="I1130" s="7">
        <v>44326</v>
      </c>
      <c r="J1130" s="109">
        <v>4.5600000000000002E-2</v>
      </c>
      <c r="K1130" s="109">
        <v>4.6300000000000001E-2</v>
      </c>
      <c r="L1130" s="111">
        <v>4.8300000000000003E-2</v>
      </c>
      <c r="M1130" s="109">
        <v>5.4800000000000001E-2</v>
      </c>
      <c r="N1130" s="109">
        <v>5.8000000000000003E-2</v>
      </c>
      <c r="O1130" s="109">
        <v>6.08E-2</v>
      </c>
      <c r="P1130" s="111">
        <v>6.3799999999999996E-2</v>
      </c>
      <c r="Q1130" s="109">
        <v>6.4899999999999999E-2</v>
      </c>
      <c r="R1130" s="109">
        <v>6.9500000000000006E-2</v>
      </c>
      <c r="S1130" s="109">
        <v>7.0699999999999999E-2</v>
      </c>
      <c r="U1130" s="111">
        <v>7.2700000000000001E-2</v>
      </c>
      <c r="V1130" s="109">
        <v>9.1800000000000007E-2</v>
      </c>
      <c r="W1130" s="109">
        <v>9.2999999999999999E-2</v>
      </c>
      <c r="X1130" s="109">
        <v>9.4E-2</v>
      </c>
    </row>
    <row r="1131" spans="9:24" x14ac:dyDescent="0.3">
      <c r="I1131" s="7">
        <v>44325</v>
      </c>
      <c r="J1131" s="109">
        <v>4.5600000000000002E-2</v>
      </c>
      <c r="K1131" s="109">
        <v>4.6300000000000001E-2</v>
      </c>
      <c r="L1131" s="111">
        <v>4.8300000000000003E-2</v>
      </c>
      <c r="M1131" s="109">
        <v>5.4800000000000001E-2</v>
      </c>
      <c r="N1131" s="109">
        <v>5.8000000000000003E-2</v>
      </c>
      <c r="O1131" s="109">
        <v>6.08E-2</v>
      </c>
      <c r="P1131" s="111">
        <v>6.3399999999999998E-2</v>
      </c>
      <c r="Q1131" s="109">
        <v>6.5000000000000002E-2</v>
      </c>
      <c r="R1131" s="109">
        <v>6.9800000000000001E-2</v>
      </c>
      <c r="S1131" s="109">
        <v>7.0999999999999994E-2</v>
      </c>
      <c r="U1131" s="111">
        <v>7.2999999999999995E-2</v>
      </c>
      <c r="V1131" s="109">
        <v>9.1800000000000007E-2</v>
      </c>
      <c r="W1131" s="109">
        <v>9.2999999999999999E-2</v>
      </c>
      <c r="X1131" s="109">
        <v>9.5000000000000001E-2</v>
      </c>
    </row>
    <row r="1132" spans="9:24" x14ac:dyDescent="0.3">
      <c r="I1132" s="7">
        <v>44324</v>
      </c>
      <c r="J1132" s="109">
        <v>4.5600000000000002E-2</v>
      </c>
      <c r="K1132" s="109">
        <v>4.6300000000000001E-2</v>
      </c>
      <c r="L1132" s="111">
        <v>4.8300000000000003E-2</v>
      </c>
      <c r="M1132" s="109">
        <v>5.5300000000000002E-2</v>
      </c>
      <c r="N1132" s="109">
        <v>5.8000000000000003E-2</v>
      </c>
      <c r="O1132" s="109">
        <v>6.0600000000000001E-2</v>
      </c>
      <c r="P1132" s="111">
        <v>6.3399999999999998E-2</v>
      </c>
      <c r="Q1132" s="109">
        <v>6.5000000000000002E-2</v>
      </c>
      <c r="R1132" s="109">
        <v>6.9800000000000001E-2</v>
      </c>
      <c r="S1132" s="109">
        <v>7.0999999999999994E-2</v>
      </c>
      <c r="U1132" s="111">
        <v>7.2999999999999995E-2</v>
      </c>
      <c r="V1132" s="109">
        <v>9.1800000000000007E-2</v>
      </c>
      <c r="W1132" s="109">
        <v>9.4E-2</v>
      </c>
      <c r="X1132" s="109">
        <v>9.5000000000000001E-2</v>
      </c>
    </row>
    <row r="1133" spans="9:24" x14ac:dyDescent="0.3">
      <c r="I1133" s="7">
        <v>44323</v>
      </c>
      <c r="J1133" s="109">
        <v>4.65E-2</v>
      </c>
      <c r="K1133" s="109">
        <v>4.7500000000000001E-2</v>
      </c>
      <c r="L1133" s="111">
        <v>4.8500000000000001E-2</v>
      </c>
      <c r="M1133" s="109">
        <v>5.6300000000000003E-2</v>
      </c>
      <c r="N1133" s="109">
        <v>5.8999999999999997E-2</v>
      </c>
      <c r="O1133" s="109">
        <v>6.1499999999999999E-2</v>
      </c>
      <c r="P1133" s="111">
        <v>6.3799999999999996E-2</v>
      </c>
      <c r="Q1133" s="109">
        <v>6.5299999999999997E-2</v>
      </c>
      <c r="R1133" s="109">
        <v>6.9900000000000004E-2</v>
      </c>
      <c r="S1133" s="109">
        <v>7.0999999999999994E-2</v>
      </c>
      <c r="U1133" s="111">
        <v>7.2999999999999995E-2</v>
      </c>
      <c r="V1133" s="109">
        <v>9.2799999999999994E-2</v>
      </c>
      <c r="W1133" s="109">
        <v>9.4E-2</v>
      </c>
      <c r="X1133" s="109">
        <v>9.5000000000000001E-2</v>
      </c>
    </row>
    <row r="1134" spans="9:24" x14ac:dyDescent="0.3">
      <c r="I1134" s="7">
        <v>44322</v>
      </c>
      <c r="J1134" s="109">
        <v>4.65E-2</v>
      </c>
      <c r="K1134" s="109">
        <v>4.7500000000000001E-2</v>
      </c>
      <c r="L1134" s="111">
        <v>4.8500000000000001E-2</v>
      </c>
      <c r="M1134" s="109">
        <v>5.6300000000000003E-2</v>
      </c>
      <c r="N1134" s="109">
        <v>5.8999999999999997E-2</v>
      </c>
      <c r="O1134" s="109">
        <v>6.1499999999999999E-2</v>
      </c>
      <c r="P1134" s="111">
        <v>6.3799999999999996E-2</v>
      </c>
      <c r="Q1134" s="109">
        <v>6.5299999999999997E-2</v>
      </c>
      <c r="R1134" s="109">
        <v>6.9800000000000001E-2</v>
      </c>
      <c r="S1134" s="109">
        <v>7.0999999999999994E-2</v>
      </c>
      <c r="U1134" s="111">
        <v>7.2999999999999995E-2</v>
      </c>
      <c r="V1134" s="109">
        <v>9.2799999999999994E-2</v>
      </c>
      <c r="W1134" s="109">
        <v>9.4E-2</v>
      </c>
      <c r="X1134" s="109">
        <v>9.5000000000000001E-2</v>
      </c>
    </row>
    <row r="1135" spans="9:24" x14ac:dyDescent="0.3">
      <c r="I1135" s="7">
        <v>44321</v>
      </c>
      <c r="J1135" s="109">
        <v>4.65E-2</v>
      </c>
      <c r="K1135" s="109">
        <v>4.7500000000000001E-2</v>
      </c>
      <c r="L1135" s="111">
        <v>4.8500000000000001E-2</v>
      </c>
      <c r="M1135" s="109">
        <v>5.6800000000000003E-2</v>
      </c>
      <c r="N1135" s="109">
        <v>5.9299999999999999E-2</v>
      </c>
      <c r="O1135" s="109">
        <v>6.1499999999999999E-2</v>
      </c>
      <c r="P1135" s="111">
        <v>6.4000000000000001E-2</v>
      </c>
      <c r="Q1135" s="109">
        <v>6.5500000000000003E-2</v>
      </c>
      <c r="R1135" s="109">
        <v>7.0099999999999996E-2</v>
      </c>
      <c r="S1135" s="109">
        <v>7.1499999999999994E-2</v>
      </c>
      <c r="U1135" s="111">
        <v>7.3300000000000004E-2</v>
      </c>
      <c r="V1135" s="109">
        <v>9.2799999999999994E-2</v>
      </c>
      <c r="W1135" s="109">
        <v>9.4E-2</v>
      </c>
      <c r="X1135" s="109">
        <v>9.5000000000000001E-2</v>
      </c>
    </row>
    <row r="1136" spans="9:24" x14ac:dyDescent="0.3">
      <c r="I1136" s="7">
        <v>44320</v>
      </c>
      <c r="J1136" s="109">
        <v>4.65E-2</v>
      </c>
      <c r="K1136" s="109">
        <v>4.7500000000000001E-2</v>
      </c>
      <c r="L1136" s="111">
        <v>4.8500000000000001E-2</v>
      </c>
      <c r="M1136" s="109">
        <v>5.6800000000000003E-2</v>
      </c>
      <c r="N1136" s="109">
        <v>5.9299999999999999E-2</v>
      </c>
      <c r="O1136" s="109">
        <v>6.1499999999999999E-2</v>
      </c>
      <c r="P1136" s="111">
        <v>6.4000000000000001E-2</v>
      </c>
      <c r="Q1136" s="109">
        <v>6.6500000000000004E-2</v>
      </c>
      <c r="R1136" s="109">
        <v>7.0499999999999993E-2</v>
      </c>
      <c r="S1136" s="109">
        <v>7.1999999999999995E-2</v>
      </c>
      <c r="U1136" s="111">
        <v>7.3499999999999996E-2</v>
      </c>
      <c r="V1136" s="109">
        <v>9.2799999999999994E-2</v>
      </c>
      <c r="W1136" s="109">
        <v>9.4E-2</v>
      </c>
      <c r="X1136" s="109">
        <v>9.4E-2</v>
      </c>
    </row>
    <row r="1137" spans="9:24" x14ac:dyDescent="0.3">
      <c r="I1137" s="7">
        <v>44319</v>
      </c>
      <c r="J1137" s="109">
        <v>4.65E-2</v>
      </c>
      <c r="K1137" s="109">
        <v>4.7500000000000001E-2</v>
      </c>
      <c r="L1137" s="111">
        <v>4.8500000000000001E-2</v>
      </c>
      <c r="M1137" s="109">
        <v>5.7500000000000002E-2</v>
      </c>
      <c r="N1137" s="109">
        <v>5.9799999999999999E-2</v>
      </c>
      <c r="O1137" s="109">
        <v>6.2E-2</v>
      </c>
      <c r="P1137" s="111">
        <v>6.4799999999999996E-2</v>
      </c>
      <c r="Q1137" s="109">
        <v>6.6500000000000004E-2</v>
      </c>
      <c r="R1137" s="109">
        <v>7.0999999999999994E-2</v>
      </c>
      <c r="S1137" s="109">
        <v>7.1999999999999995E-2</v>
      </c>
      <c r="U1137" s="111">
        <v>7.3499999999999996E-2</v>
      </c>
      <c r="V1137" s="109">
        <v>9.2799999999999994E-2</v>
      </c>
      <c r="W1137" s="109">
        <v>9.2999999999999999E-2</v>
      </c>
      <c r="X1137" s="109">
        <v>9.5000000000000001E-2</v>
      </c>
    </row>
    <row r="1138" spans="9:24" x14ac:dyDescent="0.3">
      <c r="I1138" s="7">
        <v>44318</v>
      </c>
      <c r="J1138" s="109">
        <v>4.65E-2</v>
      </c>
      <c r="K1138" s="109">
        <v>4.7500000000000001E-2</v>
      </c>
      <c r="L1138" s="111">
        <v>4.8500000000000001E-2</v>
      </c>
      <c r="M1138" s="109">
        <v>5.8799999999999998E-2</v>
      </c>
      <c r="N1138" s="109">
        <v>6.0600000000000001E-2</v>
      </c>
      <c r="O1138" s="109">
        <v>6.2899999999999998E-2</v>
      </c>
      <c r="P1138" s="111">
        <v>6.5699999999999995E-2</v>
      </c>
      <c r="Q1138" s="109">
        <v>6.7000000000000004E-2</v>
      </c>
      <c r="R1138" s="109">
        <v>7.0999999999999994E-2</v>
      </c>
      <c r="S1138" s="109">
        <v>7.1999999999999995E-2</v>
      </c>
      <c r="U1138" s="111">
        <v>7.3499999999999996E-2</v>
      </c>
      <c r="V1138" s="109">
        <v>9.1800000000000007E-2</v>
      </c>
      <c r="W1138" s="109">
        <v>9.4E-2</v>
      </c>
      <c r="X1138" s="109">
        <v>9.6799999999999997E-2</v>
      </c>
    </row>
    <row r="1139" spans="9:24" x14ac:dyDescent="0.3">
      <c r="I1139" s="7">
        <v>44317</v>
      </c>
      <c r="J1139" s="109">
        <v>4.65E-2</v>
      </c>
      <c r="K1139" s="109">
        <v>4.7500000000000001E-2</v>
      </c>
      <c r="L1139" s="111">
        <v>4.8500000000000001E-2</v>
      </c>
      <c r="M1139" s="109">
        <v>5.9200000000000003E-2</v>
      </c>
      <c r="N1139" s="109">
        <v>6.0999999999999999E-2</v>
      </c>
      <c r="O1139" s="109">
        <v>6.2899999999999998E-2</v>
      </c>
      <c r="P1139" s="111">
        <v>6.5699999999999995E-2</v>
      </c>
      <c r="Q1139" s="109">
        <v>6.7500000000000004E-2</v>
      </c>
      <c r="R1139" s="109">
        <v>7.1499999999999994E-2</v>
      </c>
      <c r="S1139" s="109">
        <v>7.2499999999999995E-2</v>
      </c>
      <c r="U1139" s="111">
        <v>7.3999999999999996E-2</v>
      </c>
      <c r="V1139" s="109">
        <v>9.2799999999999994E-2</v>
      </c>
      <c r="W1139" s="109">
        <v>9.4799999999999995E-2</v>
      </c>
      <c r="X1139" s="109">
        <v>9.8299999999999998E-2</v>
      </c>
    </row>
    <row r="1140" spans="9:24" x14ac:dyDescent="0.3">
      <c r="I1140" s="7">
        <v>44316</v>
      </c>
      <c r="J1140" s="109">
        <v>4.65E-2</v>
      </c>
      <c r="K1140" s="109">
        <v>4.7500000000000001E-2</v>
      </c>
      <c r="L1140" s="111">
        <v>4.8500000000000001E-2</v>
      </c>
      <c r="M1140" s="109">
        <v>5.8999999999999997E-2</v>
      </c>
      <c r="N1140" s="109">
        <v>6.0999999999999999E-2</v>
      </c>
      <c r="O1140" s="109">
        <v>6.3200000000000006E-2</v>
      </c>
      <c r="P1140" s="111">
        <v>6.6000000000000003E-2</v>
      </c>
      <c r="Q1140" s="109">
        <v>6.7500000000000004E-2</v>
      </c>
      <c r="R1140" s="109">
        <v>7.1499999999999994E-2</v>
      </c>
      <c r="S1140" s="109">
        <v>7.2499999999999995E-2</v>
      </c>
      <c r="U1140" s="111">
        <v>7.3999999999999996E-2</v>
      </c>
      <c r="V1140" s="109">
        <v>9.4E-2</v>
      </c>
      <c r="W1140" s="109">
        <v>9.6299999999999997E-2</v>
      </c>
      <c r="X1140" s="109">
        <v>9.8299999999999998E-2</v>
      </c>
    </row>
    <row r="1141" spans="9:24" x14ac:dyDescent="0.3">
      <c r="I1141" s="7">
        <v>44315</v>
      </c>
      <c r="J1141" s="109">
        <v>4.65E-2</v>
      </c>
      <c r="K1141" s="109">
        <v>4.7500000000000001E-2</v>
      </c>
      <c r="L1141" s="111">
        <v>4.8500000000000001E-2</v>
      </c>
      <c r="M1141" s="109">
        <v>5.9499999999999997E-2</v>
      </c>
      <c r="N1141" s="109">
        <v>6.1499999999999999E-2</v>
      </c>
      <c r="O1141" s="109">
        <v>6.4000000000000001E-2</v>
      </c>
      <c r="P1141" s="111">
        <v>6.6500000000000004E-2</v>
      </c>
      <c r="Q1141" s="109">
        <v>6.5299999999999997E-2</v>
      </c>
      <c r="R1141" s="109">
        <v>7.0000000000000007E-2</v>
      </c>
      <c r="S1141" s="109">
        <v>7.1499999999999994E-2</v>
      </c>
      <c r="U1141" s="111">
        <v>7.2999999999999995E-2</v>
      </c>
      <c r="V1141" s="109">
        <v>9.5500000000000002E-2</v>
      </c>
      <c r="W1141" s="109">
        <v>9.6299999999999997E-2</v>
      </c>
      <c r="X1141" s="109">
        <v>9.8299999999999998E-2</v>
      </c>
    </row>
    <row r="1142" spans="9:24" x14ac:dyDescent="0.3">
      <c r="I1142" s="7">
        <v>44314</v>
      </c>
      <c r="J1142" s="109">
        <v>4.65E-2</v>
      </c>
      <c r="K1142" s="109">
        <v>4.8000000000000001E-2</v>
      </c>
      <c r="L1142" s="111">
        <v>4.9000000000000002E-2</v>
      </c>
      <c r="M1142" s="109">
        <v>5.9499999999999997E-2</v>
      </c>
      <c r="N1142" s="109">
        <v>6.1499999999999999E-2</v>
      </c>
      <c r="O1142" s="109">
        <v>6.4000000000000001E-2</v>
      </c>
      <c r="P1142" s="111">
        <v>6.6500000000000004E-2</v>
      </c>
      <c r="Q1142" s="109">
        <v>6.5299999999999997E-2</v>
      </c>
      <c r="R1142" s="109">
        <v>7.0000000000000007E-2</v>
      </c>
      <c r="S1142" s="109">
        <v>7.1499999999999994E-2</v>
      </c>
      <c r="U1142" s="111">
        <v>7.2999999999999995E-2</v>
      </c>
      <c r="V1142" s="109">
        <v>9.5500000000000002E-2</v>
      </c>
      <c r="W1142" s="109">
        <v>9.6299999999999997E-2</v>
      </c>
      <c r="X1142" s="109">
        <v>9.8299999999999998E-2</v>
      </c>
    </row>
    <row r="1143" spans="9:24" x14ac:dyDescent="0.3">
      <c r="I1143" s="7">
        <v>44313</v>
      </c>
      <c r="J1143" s="109">
        <v>4.65E-2</v>
      </c>
      <c r="K1143" s="109">
        <v>4.8000000000000001E-2</v>
      </c>
      <c r="L1143" s="111">
        <v>4.9000000000000002E-2</v>
      </c>
      <c r="M1143" s="109">
        <v>5.7500000000000002E-2</v>
      </c>
      <c r="N1143" s="109">
        <v>5.8999999999999997E-2</v>
      </c>
      <c r="O1143" s="109">
        <v>6.25E-2</v>
      </c>
      <c r="P1143" s="111">
        <v>6.4500000000000002E-2</v>
      </c>
      <c r="Q1143" s="109">
        <v>6.5299999999999997E-2</v>
      </c>
      <c r="R1143" s="109">
        <v>6.9400000000000003E-2</v>
      </c>
      <c r="S1143" s="109">
        <v>7.0999999999999994E-2</v>
      </c>
      <c r="U1143" s="111">
        <v>7.2999999999999995E-2</v>
      </c>
      <c r="V1143" s="109">
        <v>9.5500000000000002E-2</v>
      </c>
      <c r="W1143" s="109">
        <v>9.6299999999999997E-2</v>
      </c>
      <c r="X1143" s="109">
        <v>9.8799999999999999E-2</v>
      </c>
    </row>
    <row r="1144" spans="9:24" x14ac:dyDescent="0.3">
      <c r="I1144" s="7">
        <v>44312</v>
      </c>
      <c r="J1144" s="109">
        <v>4.65E-2</v>
      </c>
      <c r="K1144" s="109">
        <v>4.8000000000000001E-2</v>
      </c>
      <c r="L1144" s="111">
        <v>4.9000000000000002E-2</v>
      </c>
      <c r="M1144" s="109">
        <v>5.7500000000000002E-2</v>
      </c>
      <c r="N1144" s="109">
        <v>5.8999999999999997E-2</v>
      </c>
      <c r="O1144" s="109">
        <v>6.25E-2</v>
      </c>
      <c r="P1144" s="111">
        <v>6.4500000000000002E-2</v>
      </c>
      <c r="Q1144" s="109">
        <v>6.5299999999999997E-2</v>
      </c>
      <c r="R1144" s="109">
        <v>6.9400000000000003E-2</v>
      </c>
      <c r="S1144" s="109">
        <v>7.0999999999999994E-2</v>
      </c>
      <c r="U1144" s="111">
        <v>7.2999999999999995E-2</v>
      </c>
      <c r="V1144" s="109">
        <v>9.5500000000000002E-2</v>
      </c>
      <c r="W1144" s="109">
        <v>9.6799999999999997E-2</v>
      </c>
      <c r="X1144" s="2">
        <v>9.8799999999999999E-2</v>
      </c>
    </row>
    <row r="1145" spans="9:24" x14ac:dyDescent="0.3">
      <c r="I1145" s="7">
        <v>44311</v>
      </c>
      <c r="J1145" s="109">
        <v>4.7E-2</v>
      </c>
      <c r="K1145" s="109">
        <v>4.8500000000000001E-2</v>
      </c>
      <c r="L1145" s="111">
        <v>4.9799999999999997E-2</v>
      </c>
      <c r="M1145" s="109">
        <v>5.7000000000000002E-2</v>
      </c>
      <c r="N1145" s="109">
        <v>5.9499999999999997E-2</v>
      </c>
      <c r="O1145" s="109">
        <v>6.25E-2</v>
      </c>
      <c r="P1145" s="111">
        <v>6.4600000000000005E-2</v>
      </c>
      <c r="Q1145" s="109">
        <v>6.6500000000000004E-2</v>
      </c>
      <c r="R1145" s="109">
        <v>6.93E-2</v>
      </c>
      <c r="S1145" s="109">
        <v>7.1499999999999994E-2</v>
      </c>
      <c r="U1145" s="111">
        <v>7.3499999999999996E-2</v>
      </c>
      <c r="V1145" s="109">
        <v>9.6000000000000002E-2</v>
      </c>
      <c r="W1145" s="2">
        <v>9.6799999999999997E-2</v>
      </c>
      <c r="X1145" s="109">
        <v>9.8799999999999999E-2</v>
      </c>
    </row>
    <row r="1146" spans="9:24" x14ac:dyDescent="0.3">
      <c r="I1146" s="7">
        <v>44310</v>
      </c>
      <c r="J1146" s="109">
        <v>4.7E-2</v>
      </c>
      <c r="K1146" s="109">
        <v>4.8500000000000001E-2</v>
      </c>
      <c r="L1146" s="111">
        <v>4.9799999999999997E-2</v>
      </c>
      <c r="M1146" s="109">
        <v>5.6500000000000002E-2</v>
      </c>
      <c r="N1146" s="109">
        <v>5.9299999999999999E-2</v>
      </c>
      <c r="O1146" s="109">
        <v>6.25E-2</v>
      </c>
      <c r="P1146" s="111">
        <v>6.4799999999999996E-2</v>
      </c>
      <c r="Q1146" s="109">
        <v>6.5799999999999997E-2</v>
      </c>
      <c r="R1146" s="109">
        <v>6.7500000000000004E-2</v>
      </c>
      <c r="S1146" s="109">
        <v>6.8500000000000005E-2</v>
      </c>
      <c r="U1146" s="111">
        <v>7.0499999999999993E-2</v>
      </c>
      <c r="V1146" s="2">
        <v>9.6000000000000002E-2</v>
      </c>
      <c r="W1146" s="109">
        <v>9.6799999999999997E-2</v>
      </c>
      <c r="X1146" s="20">
        <v>9.8799999999999999E-2</v>
      </c>
    </row>
    <row r="1147" spans="9:24" x14ac:dyDescent="0.3">
      <c r="I1147" s="7">
        <v>44309</v>
      </c>
      <c r="J1147" s="109">
        <v>4.7E-2</v>
      </c>
      <c r="K1147" s="109">
        <v>4.8300000000000003E-2</v>
      </c>
      <c r="L1147" s="111">
        <v>5.0299999999999997E-2</v>
      </c>
      <c r="M1147" s="109">
        <v>5.6800000000000003E-2</v>
      </c>
      <c r="N1147" s="109">
        <v>0.06</v>
      </c>
      <c r="O1147" s="109">
        <v>6.3E-2</v>
      </c>
      <c r="P1147" s="111">
        <v>6.5500000000000003E-2</v>
      </c>
      <c r="Q1147" s="109">
        <v>6.5799999999999997E-2</v>
      </c>
      <c r="R1147" s="109">
        <v>6.7500000000000004E-2</v>
      </c>
      <c r="S1147" s="109">
        <v>6.8500000000000005E-2</v>
      </c>
      <c r="U1147" s="111">
        <v>7.0499999999999993E-2</v>
      </c>
      <c r="V1147" s="109">
        <v>9.6000000000000002E-2</v>
      </c>
      <c r="W1147" s="20">
        <v>9.6799999999999997E-2</v>
      </c>
      <c r="X1147" s="20">
        <v>9.8799999999999999E-2</v>
      </c>
    </row>
    <row r="1148" spans="9:24" x14ac:dyDescent="0.3">
      <c r="I1148" s="7">
        <v>44308</v>
      </c>
      <c r="J1148" s="109">
        <v>4.7E-2</v>
      </c>
      <c r="K1148" s="109">
        <v>4.8300000000000003E-2</v>
      </c>
      <c r="L1148" s="111">
        <v>5.0299999999999997E-2</v>
      </c>
      <c r="M1148" s="109">
        <v>5.5500000000000001E-2</v>
      </c>
      <c r="N1148" s="109">
        <v>5.7500000000000002E-2</v>
      </c>
      <c r="O1148" s="109">
        <v>6.2E-2</v>
      </c>
      <c r="P1148" s="111">
        <v>6.4500000000000002E-2</v>
      </c>
      <c r="Q1148" s="109">
        <v>6.5100000000000005E-2</v>
      </c>
      <c r="R1148" s="109">
        <v>6.6500000000000004E-2</v>
      </c>
      <c r="S1148" s="109">
        <v>6.8000000000000005E-2</v>
      </c>
      <c r="U1148" s="111">
        <v>6.9500000000000006E-2</v>
      </c>
      <c r="V1148" s="20">
        <v>9.6000000000000002E-2</v>
      </c>
      <c r="W1148" s="20">
        <v>9.6799999999999997E-2</v>
      </c>
      <c r="X1148" s="20">
        <v>9.98E-2</v>
      </c>
    </row>
    <row r="1149" spans="9:24" x14ac:dyDescent="0.3">
      <c r="I1149" s="7">
        <v>44307</v>
      </c>
      <c r="J1149" s="109">
        <v>4.7E-2</v>
      </c>
      <c r="K1149" s="109">
        <v>4.8300000000000003E-2</v>
      </c>
      <c r="L1149" s="111">
        <v>5.0299999999999997E-2</v>
      </c>
      <c r="M1149" s="109">
        <v>5.5500000000000001E-2</v>
      </c>
      <c r="N1149" s="109">
        <v>5.7500000000000002E-2</v>
      </c>
      <c r="O1149" s="109">
        <v>6.2E-2</v>
      </c>
      <c r="P1149" s="111">
        <v>6.4500000000000002E-2</v>
      </c>
      <c r="Q1149" s="109">
        <v>6.4500000000000002E-2</v>
      </c>
      <c r="R1149" s="109">
        <v>6.6400000000000001E-2</v>
      </c>
      <c r="S1149" s="109">
        <v>6.7500000000000004E-2</v>
      </c>
      <c r="U1149" s="111">
        <v>6.9000000000000006E-2</v>
      </c>
      <c r="V1149" s="20">
        <v>9.6000000000000002E-2</v>
      </c>
      <c r="W1149" s="20">
        <v>9.7799999999999998E-2</v>
      </c>
      <c r="X1149" s="20">
        <v>0.1008</v>
      </c>
    </row>
    <row r="1150" spans="9:24" x14ac:dyDescent="0.3">
      <c r="I1150" s="7">
        <v>44306</v>
      </c>
      <c r="J1150" s="109">
        <v>4.65E-2</v>
      </c>
      <c r="K1150" s="109">
        <v>4.7500000000000001E-2</v>
      </c>
      <c r="L1150" s="111">
        <v>4.9500000000000002E-2</v>
      </c>
      <c r="M1150" s="109">
        <v>5.45E-2</v>
      </c>
      <c r="N1150" s="109">
        <v>5.7000000000000002E-2</v>
      </c>
      <c r="O1150" s="109">
        <v>6.1199999999999997E-2</v>
      </c>
      <c r="P1150" s="111">
        <v>6.3500000000000001E-2</v>
      </c>
      <c r="Q1150" s="109">
        <v>6.4299999999999996E-2</v>
      </c>
      <c r="R1150" s="109">
        <v>6.6000000000000003E-2</v>
      </c>
      <c r="S1150" s="109">
        <v>6.7500000000000004E-2</v>
      </c>
      <c r="U1150" s="111">
        <v>6.9000000000000006E-2</v>
      </c>
      <c r="V1150" s="20">
        <v>9.7000000000000003E-2</v>
      </c>
      <c r="W1150" s="20">
        <v>9.8799999999999999E-2</v>
      </c>
      <c r="X1150" s="20">
        <v>0.1008</v>
      </c>
    </row>
    <row r="1151" spans="9:24" x14ac:dyDescent="0.3">
      <c r="I1151" s="7">
        <v>44305</v>
      </c>
      <c r="J1151" s="109">
        <v>4.65E-2</v>
      </c>
      <c r="K1151" s="109">
        <v>4.7500000000000001E-2</v>
      </c>
      <c r="L1151" s="111">
        <v>4.9500000000000002E-2</v>
      </c>
      <c r="M1151" s="109">
        <v>5.45E-2</v>
      </c>
      <c r="N1151" s="109">
        <v>5.7000000000000002E-2</v>
      </c>
      <c r="O1151" s="109">
        <v>6.0699999999999997E-2</v>
      </c>
      <c r="P1151" s="111">
        <v>6.3E-2</v>
      </c>
      <c r="Q1151" s="109">
        <v>6.4299999999999996E-2</v>
      </c>
      <c r="R1151" s="109">
        <v>6.6000000000000003E-2</v>
      </c>
      <c r="S1151" s="109">
        <v>6.7500000000000004E-2</v>
      </c>
      <c r="U1151" s="111">
        <v>6.9000000000000006E-2</v>
      </c>
      <c r="V1151" s="20">
        <v>9.8000000000000004E-2</v>
      </c>
      <c r="W1151" s="20">
        <v>9.8799999999999999E-2</v>
      </c>
      <c r="X1151" s="20">
        <v>0.1008</v>
      </c>
    </row>
    <row r="1152" spans="9:24" x14ac:dyDescent="0.3">
      <c r="I1152" s="7">
        <v>44304</v>
      </c>
      <c r="J1152" s="109">
        <v>4.65E-2</v>
      </c>
      <c r="K1152" s="109">
        <v>4.7500000000000001E-2</v>
      </c>
      <c r="L1152" s="111">
        <v>4.9500000000000002E-2</v>
      </c>
      <c r="M1152" s="109">
        <v>5.33E-2</v>
      </c>
      <c r="N1152" s="109">
        <v>5.6500000000000002E-2</v>
      </c>
      <c r="O1152" s="109">
        <v>6.0299999999999999E-2</v>
      </c>
      <c r="P1152" s="111">
        <v>6.2700000000000006E-2</v>
      </c>
      <c r="Q1152" s="109">
        <v>6.4299999999999996E-2</v>
      </c>
      <c r="R1152" s="109">
        <v>6.6000000000000003E-2</v>
      </c>
      <c r="S1152" s="109">
        <v>6.7500000000000004E-2</v>
      </c>
      <c r="U1152" s="111">
        <v>6.9000000000000006E-2</v>
      </c>
      <c r="V1152" s="20">
        <v>9.8000000000000004E-2</v>
      </c>
      <c r="W1152" s="20">
        <v>9.8799999999999999E-2</v>
      </c>
      <c r="X1152" s="20">
        <v>0.1008</v>
      </c>
    </row>
    <row r="1153" spans="9:24" x14ac:dyDescent="0.3">
      <c r="I1153" s="7">
        <v>44303</v>
      </c>
      <c r="J1153" s="109">
        <v>4.65E-2</v>
      </c>
      <c r="K1153" s="109">
        <v>4.7500000000000001E-2</v>
      </c>
      <c r="L1153" s="111">
        <v>4.9500000000000002E-2</v>
      </c>
      <c r="M1153" s="109">
        <v>5.33E-2</v>
      </c>
      <c r="N1153" s="109">
        <v>5.6500000000000002E-2</v>
      </c>
      <c r="O1153" s="109">
        <v>6.0299999999999999E-2</v>
      </c>
      <c r="P1153" s="111">
        <v>6.2700000000000006E-2</v>
      </c>
      <c r="Q1153" s="109">
        <v>6.4399999999999999E-2</v>
      </c>
      <c r="R1153" s="109">
        <v>6.6000000000000003E-2</v>
      </c>
      <c r="S1153" s="109">
        <v>6.7500000000000004E-2</v>
      </c>
      <c r="U1153" s="111">
        <v>6.9000000000000006E-2</v>
      </c>
      <c r="V1153" s="20">
        <v>9.8000000000000004E-2</v>
      </c>
      <c r="W1153" s="20">
        <v>9.8799999999999999E-2</v>
      </c>
      <c r="X1153" s="20">
        <v>0.1008</v>
      </c>
    </row>
    <row r="1154" spans="9:24" x14ac:dyDescent="0.3">
      <c r="I1154" s="7">
        <v>44302</v>
      </c>
      <c r="J1154" s="109">
        <v>4.5999999999999999E-2</v>
      </c>
      <c r="K1154" s="109">
        <v>4.7E-2</v>
      </c>
      <c r="L1154" s="111">
        <v>4.9000000000000002E-2</v>
      </c>
      <c r="M1154" s="109">
        <v>5.3499999999999999E-2</v>
      </c>
      <c r="N1154" s="109">
        <v>5.5500000000000001E-2</v>
      </c>
      <c r="O1154" s="109">
        <v>6.0299999999999999E-2</v>
      </c>
      <c r="P1154" s="111">
        <v>6.2700000000000006E-2</v>
      </c>
      <c r="Q1154" s="109">
        <v>6.54E-2</v>
      </c>
      <c r="R1154" s="109">
        <v>6.6799999999999998E-2</v>
      </c>
      <c r="S1154" s="109">
        <v>6.8000000000000005E-2</v>
      </c>
      <c r="U1154" s="111">
        <v>6.9500000000000006E-2</v>
      </c>
      <c r="V1154" s="20">
        <v>9.8000000000000004E-2</v>
      </c>
      <c r="W1154" s="20">
        <v>9.8799999999999999E-2</v>
      </c>
      <c r="X1154" s="20">
        <v>0.1008</v>
      </c>
    </row>
    <row r="1155" spans="9:24" x14ac:dyDescent="0.3">
      <c r="I1155" s="7">
        <v>44301</v>
      </c>
      <c r="J1155" s="109">
        <v>4.5999999999999999E-2</v>
      </c>
      <c r="K1155" s="109">
        <v>4.7E-2</v>
      </c>
      <c r="L1155" s="111">
        <v>4.9000000000000002E-2</v>
      </c>
      <c r="M1155" s="109">
        <v>5.3999999999999999E-2</v>
      </c>
      <c r="N1155" s="109">
        <v>5.6000000000000001E-2</v>
      </c>
      <c r="O1155" s="109">
        <v>6.08E-2</v>
      </c>
      <c r="P1155" s="111">
        <v>6.3E-2</v>
      </c>
      <c r="Q1155" s="109">
        <v>6.5699999999999995E-2</v>
      </c>
      <c r="R1155" s="109">
        <v>6.7000000000000004E-2</v>
      </c>
      <c r="S1155" s="109">
        <v>6.8500000000000005E-2</v>
      </c>
      <c r="U1155" s="111">
        <v>7.0000000000000007E-2</v>
      </c>
      <c r="V1155" s="20">
        <v>9.8000000000000004E-2</v>
      </c>
      <c r="W1155" s="20">
        <v>9.8799999999999999E-2</v>
      </c>
      <c r="X1155" s="20">
        <v>0.1008</v>
      </c>
    </row>
    <row r="1156" spans="9:24" x14ac:dyDescent="0.3">
      <c r="I1156" s="7">
        <v>44300</v>
      </c>
      <c r="J1156" s="109">
        <v>4.5999999999999999E-2</v>
      </c>
      <c r="K1156" s="109">
        <v>4.7E-2</v>
      </c>
      <c r="L1156" s="111">
        <v>4.9000000000000002E-2</v>
      </c>
      <c r="M1156" s="109">
        <v>5.45E-2</v>
      </c>
      <c r="N1156" s="109">
        <v>5.6500000000000002E-2</v>
      </c>
      <c r="O1156" s="109">
        <v>6.2E-2</v>
      </c>
      <c r="P1156" s="111">
        <v>6.3399999999999998E-2</v>
      </c>
      <c r="Q1156" s="109">
        <v>6.5500000000000003E-2</v>
      </c>
      <c r="R1156" s="109">
        <v>6.7000000000000004E-2</v>
      </c>
      <c r="S1156" s="109">
        <v>6.9000000000000006E-2</v>
      </c>
      <c r="U1156" s="111">
        <v>7.0000000000000007E-2</v>
      </c>
      <c r="V1156" s="20">
        <v>9.8000000000000004E-2</v>
      </c>
      <c r="W1156" s="20">
        <v>9.8799999999999999E-2</v>
      </c>
      <c r="X1156" s="20">
        <v>0.1008</v>
      </c>
    </row>
    <row r="1157" spans="9:24" x14ac:dyDescent="0.3">
      <c r="I1157" s="7">
        <v>44299</v>
      </c>
      <c r="J1157" s="109">
        <v>4.5499999999999999E-2</v>
      </c>
      <c r="K1157" s="109">
        <v>4.65E-2</v>
      </c>
      <c r="L1157" s="111">
        <v>4.8000000000000001E-2</v>
      </c>
      <c r="M1157" s="109">
        <v>5.45E-2</v>
      </c>
      <c r="N1157" s="109">
        <v>5.6500000000000002E-2</v>
      </c>
      <c r="O1157" s="109">
        <v>6.2399999999999997E-2</v>
      </c>
      <c r="P1157" s="111">
        <v>6.3899999999999998E-2</v>
      </c>
      <c r="Q1157" s="109">
        <v>6.6000000000000003E-2</v>
      </c>
      <c r="R1157" s="109">
        <v>6.7500000000000004E-2</v>
      </c>
      <c r="S1157" s="109">
        <v>6.9500000000000006E-2</v>
      </c>
      <c r="U1157" s="111">
        <v>7.0499999999999993E-2</v>
      </c>
      <c r="V1157" s="20">
        <v>9.8000000000000004E-2</v>
      </c>
      <c r="W1157" s="20">
        <v>9.8799999999999999E-2</v>
      </c>
      <c r="X1157" s="20">
        <v>0.10249999999999999</v>
      </c>
    </row>
    <row r="1158" spans="9:24" x14ac:dyDescent="0.3">
      <c r="I1158" s="7">
        <v>44298</v>
      </c>
      <c r="J1158" s="109">
        <v>4.5499999999999999E-2</v>
      </c>
      <c r="K1158" s="109">
        <v>4.65E-2</v>
      </c>
      <c r="L1158" s="111">
        <v>4.8000000000000001E-2</v>
      </c>
      <c r="M1158" s="109">
        <v>5.4800000000000001E-2</v>
      </c>
      <c r="N1158" s="109">
        <v>5.6500000000000002E-2</v>
      </c>
      <c r="O1158" s="109">
        <v>6.2700000000000006E-2</v>
      </c>
      <c r="P1158" s="111">
        <v>6.4000000000000001E-2</v>
      </c>
      <c r="Q1158" s="109">
        <v>6.7500000000000004E-2</v>
      </c>
      <c r="R1158" s="109">
        <v>6.9800000000000001E-2</v>
      </c>
      <c r="S1158" s="109">
        <v>7.0800000000000002E-2</v>
      </c>
      <c r="U1158" s="111">
        <v>7.1800000000000003E-2</v>
      </c>
      <c r="V1158" s="20">
        <v>9.8000000000000004E-2</v>
      </c>
      <c r="W1158" s="20">
        <v>0.10199999999999999</v>
      </c>
      <c r="X1158" s="20">
        <v>0.10249999999999999</v>
      </c>
    </row>
    <row r="1159" spans="9:24" x14ac:dyDescent="0.3">
      <c r="I1159" s="7">
        <v>44297</v>
      </c>
      <c r="J1159" s="109">
        <v>4.5499999999999999E-2</v>
      </c>
      <c r="K1159" s="109">
        <v>4.65E-2</v>
      </c>
      <c r="L1159" s="111">
        <v>4.7500000000000001E-2</v>
      </c>
      <c r="M1159" s="109">
        <v>5.5500000000000001E-2</v>
      </c>
      <c r="N1159" s="109">
        <v>5.6300000000000003E-2</v>
      </c>
      <c r="O1159" s="109">
        <v>6.3E-2</v>
      </c>
      <c r="P1159" s="111">
        <v>6.4500000000000002E-2</v>
      </c>
      <c r="Q1159" s="109">
        <v>6.7900000000000002E-2</v>
      </c>
      <c r="R1159" s="109">
        <v>6.9800000000000001E-2</v>
      </c>
      <c r="S1159" s="109">
        <v>7.0800000000000002E-2</v>
      </c>
      <c r="U1159" s="111">
        <v>7.1800000000000003E-2</v>
      </c>
      <c r="V1159" s="20">
        <v>0.10150000000000001</v>
      </c>
      <c r="W1159" s="20">
        <v>0.10199999999999999</v>
      </c>
      <c r="X1159" s="20">
        <v>0.10249999999999999</v>
      </c>
    </row>
    <row r="1160" spans="9:24" x14ac:dyDescent="0.3">
      <c r="I1160" s="7">
        <v>44296</v>
      </c>
      <c r="J1160" s="109">
        <v>4.5499999999999999E-2</v>
      </c>
      <c r="K1160" s="109">
        <v>4.65E-2</v>
      </c>
      <c r="L1160" s="111">
        <v>4.7500000000000001E-2</v>
      </c>
      <c r="M1160" s="109">
        <v>5.7799999999999997E-2</v>
      </c>
      <c r="N1160" s="109">
        <v>5.8500000000000003E-2</v>
      </c>
      <c r="O1160" s="109">
        <v>6.4500000000000002E-2</v>
      </c>
      <c r="P1160" s="111">
        <v>6.6500000000000004E-2</v>
      </c>
      <c r="Q1160" s="109">
        <v>6.7500000000000004E-2</v>
      </c>
      <c r="R1160" s="109">
        <v>6.9500000000000006E-2</v>
      </c>
      <c r="S1160" s="109">
        <v>7.0800000000000002E-2</v>
      </c>
      <c r="U1160" s="111">
        <v>7.1800000000000003E-2</v>
      </c>
      <c r="V1160" s="20">
        <v>0.10150000000000001</v>
      </c>
      <c r="W1160" s="20">
        <v>0.10199999999999999</v>
      </c>
      <c r="X1160" s="20">
        <v>0.10249999999999999</v>
      </c>
    </row>
    <row r="1161" spans="9:24" x14ac:dyDescent="0.3">
      <c r="I1161" s="7">
        <v>44295</v>
      </c>
      <c r="J1161" s="109">
        <v>4.5499999999999999E-2</v>
      </c>
      <c r="K1161" s="109">
        <v>4.65E-2</v>
      </c>
      <c r="L1161" s="111">
        <v>4.7500000000000001E-2</v>
      </c>
      <c r="M1161" s="109">
        <v>5.7500000000000002E-2</v>
      </c>
      <c r="N1161" s="109">
        <v>0.06</v>
      </c>
      <c r="O1161" s="109">
        <v>6.4699999999999994E-2</v>
      </c>
      <c r="P1161" s="111">
        <v>6.6799999999999998E-2</v>
      </c>
      <c r="Q1161" s="109">
        <v>6.7500000000000004E-2</v>
      </c>
      <c r="R1161" s="109">
        <v>6.9500000000000006E-2</v>
      </c>
      <c r="S1161" s="109">
        <v>7.0800000000000002E-2</v>
      </c>
      <c r="U1161" s="111">
        <v>7.1800000000000003E-2</v>
      </c>
      <c r="V1161" s="20">
        <v>0.10150000000000001</v>
      </c>
      <c r="W1161" s="20">
        <v>0.10199999999999999</v>
      </c>
      <c r="X1161" s="20">
        <v>0.10349999999999999</v>
      </c>
    </row>
    <row r="1162" spans="9:24" x14ac:dyDescent="0.3">
      <c r="I1162" s="7">
        <v>44294</v>
      </c>
      <c r="J1162" s="109">
        <v>4.65E-2</v>
      </c>
      <c r="K1162" s="109">
        <v>4.7500000000000001E-2</v>
      </c>
      <c r="L1162" s="111">
        <v>4.8500000000000001E-2</v>
      </c>
      <c r="M1162" s="109">
        <v>5.7500000000000002E-2</v>
      </c>
      <c r="N1162" s="109">
        <v>0.06</v>
      </c>
      <c r="O1162" s="109">
        <v>6.4299999999999996E-2</v>
      </c>
      <c r="P1162" s="111">
        <v>6.59E-2</v>
      </c>
      <c r="Q1162" s="109">
        <v>6.7500000000000004E-2</v>
      </c>
      <c r="R1162" s="109">
        <v>6.9500000000000006E-2</v>
      </c>
      <c r="S1162" s="109">
        <v>7.0800000000000002E-2</v>
      </c>
      <c r="U1162" s="111">
        <v>7.1800000000000003E-2</v>
      </c>
      <c r="V1162" s="20">
        <v>0.1013</v>
      </c>
      <c r="W1162" s="20">
        <v>0.10199999999999999</v>
      </c>
      <c r="X1162" s="20">
        <v>0.10349999999999999</v>
      </c>
    </row>
    <row r="1163" spans="9:24" x14ac:dyDescent="0.3">
      <c r="I1163" s="7">
        <v>44293</v>
      </c>
      <c r="J1163" s="109">
        <v>4.7500000000000001E-2</v>
      </c>
      <c r="K1163" s="109">
        <v>4.8500000000000001E-2</v>
      </c>
      <c r="L1163" s="111">
        <v>4.9500000000000002E-2</v>
      </c>
      <c r="M1163" s="109">
        <v>5.7500000000000002E-2</v>
      </c>
      <c r="N1163" s="109">
        <v>0.06</v>
      </c>
      <c r="O1163" s="109">
        <v>6.4299999999999996E-2</v>
      </c>
      <c r="P1163" s="111">
        <v>6.5500000000000003E-2</v>
      </c>
      <c r="Q1163" s="109">
        <v>6.7000000000000004E-2</v>
      </c>
      <c r="R1163" s="109">
        <v>6.9500000000000006E-2</v>
      </c>
      <c r="S1163" s="109">
        <v>7.0800000000000002E-2</v>
      </c>
      <c r="U1163" s="111">
        <v>7.1800000000000003E-2</v>
      </c>
      <c r="V1163" s="20">
        <v>0.1013</v>
      </c>
      <c r="W1163" s="20">
        <v>0.10199999999999999</v>
      </c>
      <c r="X1163" s="20">
        <v>0.10349999999999999</v>
      </c>
    </row>
    <row r="1164" spans="9:24" x14ac:dyDescent="0.3">
      <c r="I1164" s="7">
        <v>44292</v>
      </c>
      <c r="J1164" s="109">
        <v>4.8000000000000001E-2</v>
      </c>
      <c r="K1164" s="109">
        <v>4.9000000000000002E-2</v>
      </c>
      <c r="L1164" s="111">
        <v>0.05</v>
      </c>
      <c r="M1164" s="109">
        <v>5.7500000000000002E-2</v>
      </c>
      <c r="N1164" s="109">
        <v>0.06</v>
      </c>
      <c r="O1164" s="109">
        <v>6.4799999999999996E-2</v>
      </c>
      <c r="P1164" s="111">
        <v>6.6000000000000003E-2</v>
      </c>
      <c r="Q1164" s="109">
        <v>6.8000000000000005E-2</v>
      </c>
      <c r="R1164" s="109">
        <v>6.9800000000000001E-2</v>
      </c>
      <c r="S1164" s="109">
        <v>7.0800000000000002E-2</v>
      </c>
      <c r="U1164" s="111">
        <v>7.1800000000000003E-2</v>
      </c>
      <c r="V1164" s="20">
        <v>0.1013</v>
      </c>
      <c r="W1164" s="20">
        <v>0.10199999999999999</v>
      </c>
      <c r="X1164" s="20">
        <v>0.10349999999999999</v>
      </c>
    </row>
    <row r="1165" spans="9:24" x14ac:dyDescent="0.3">
      <c r="I1165" s="7">
        <v>44291</v>
      </c>
      <c r="J1165" s="109">
        <v>4.8000000000000001E-2</v>
      </c>
      <c r="K1165" s="109">
        <v>4.9000000000000002E-2</v>
      </c>
      <c r="L1165" s="111">
        <v>0.05</v>
      </c>
      <c r="M1165" s="109">
        <v>5.7500000000000002E-2</v>
      </c>
      <c r="N1165" s="109">
        <v>0.06</v>
      </c>
      <c r="O1165" s="109">
        <v>6.4299999999999996E-2</v>
      </c>
      <c r="P1165" s="111">
        <v>6.5500000000000003E-2</v>
      </c>
      <c r="Q1165" s="109">
        <v>6.8500000000000005E-2</v>
      </c>
      <c r="R1165" s="109">
        <v>7.0000000000000007E-2</v>
      </c>
      <c r="S1165" s="109">
        <v>7.1499999999999994E-2</v>
      </c>
      <c r="U1165" s="111">
        <v>7.2499999999999995E-2</v>
      </c>
      <c r="V1165" s="20">
        <v>0.1013</v>
      </c>
      <c r="W1165" s="20">
        <v>0.10199999999999999</v>
      </c>
      <c r="X1165" s="20">
        <v>0.10349999999999999</v>
      </c>
    </row>
    <row r="1166" spans="9:24" x14ac:dyDescent="0.3">
      <c r="I1166" s="7">
        <v>44290</v>
      </c>
      <c r="J1166" s="109">
        <v>4.8500000000000001E-2</v>
      </c>
      <c r="K1166" s="109">
        <v>4.9500000000000002E-2</v>
      </c>
      <c r="L1166" s="111">
        <v>5.0500000000000003E-2</v>
      </c>
      <c r="M1166" s="109">
        <v>5.7799999999999997E-2</v>
      </c>
      <c r="N1166" s="109">
        <v>6.0999999999999999E-2</v>
      </c>
      <c r="O1166" s="109">
        <v>6.5000000000000002E-2</v>
      </c>
      <c r="P1166" s="111">
        <v>6.6000000000000003E-2</v>
      </c>
      <c r="Q1166" s="109">
        <v>6.9000000000000006E-2</v>
      </c>
      <c r="R1166" s="109">
        <v>7.0499999999999993E-2</v>
      </c>
      <c r="S1166" s="109">
        <v>7.1499999999999994E-2</v>
      </c>
      <c r="U1166" s="111">
        <v>7.2499999999999995E-2</v>
      </c>
      <c r="V1166" s="20">
        <v>0.1013</v>
      </c>
      <c r="W1166" s="20">
        <v>0.10199999999999999</v>
      </c>
      <c r="X1166" s="20">
        <v>0.10100000000000001</v>
      </c>
    </row>
    <row r="1167" spans="9:24" x14ac:dyDescent="0.3">
      <c r="I1167" s="7">
        <v>44289</v>
      </c>
      <c r="J1167" s="109">
        <v>5.0799999999999998E-2</v>
      </c>
      <c r="K1167" s="109">
        <v>5.1499999999999997E-2</v>
      </c>
      <c r="L1167" s="111">
        <v>5.2499999999999998E-2</v>
      </c>
      <c r="M1167" s="109">
        <v>5.7799999999999997E-2</v>
      </c>
      <c r="N1167" s="109">
        <v>6.0999999999999999E-2</v>
      </c>
      <c r="O1167" s="109">
        <v>6.5299999999999997E-2</v>
      </c>
      <c r="P1167" s="111">
        <v>6.6799999999999998E-2</v>
      </c>
      <c r="Q1167" s="109">
        <v>6.8000000000000005E-2</v>
      </c>
      <c r="R1167" s="109">
        <v>6.9500000000000006E-2</v>
      </c>
      <c r="S1167" s="109">
        <v>7.0499999999999993E-2</v>
      </c>
      <c r="U1167" s="111">
        <v>7.1499999999999994E-2</v>
      </c>
      <c r="V1167" s="20">
        <v>0.1013</v>
      </c>
      <c r="W1167" s="20">
        <v>0.1008</v>
      </c>
      <c r="X1167" s="20">
        <v>0.10100000000000001</v>
      </c>
    </row>
    <row r="1168" spans="9:24" x14ac:dyDescent="0.3">
      <c r="I1168" s="7">
        <v>44288</v>
      </c>
      <c r="J1168" s="109">
        <v>5.0999999999999997E-2</v>
      </c>
      <c r="K1168" s="109">
        <v>5.1999999999999998E-2</v>
      </c>
      <c r="L1168" s="111">
        <v>5.3999999999999999E-2</v>
      </c>
      <c r="M1168" s="109">
        <v>5.8000000000000003E-2</v>
      </c>
      <c r="N1168" s="109">
        <v>6.0999999999999999E-2</v>
      </c>
      <c r="O1168" s="109">
        <v>6.5500000000000003E-2</v>
      </c>
      <c r="P1168" s="111">
        <v>6.8000000000000005E-2</v>
      </c>
      <c r="Q1168" s="109">
        <v>6.8000000000000005E-2</v>
      </c>
      <c r="R1168" s="109">
        <v>7.1499999999999994E-2</v>
      </c>
      <c r="S1168" s="109">
        <v>7.1999999999999995E-2</v>
      </c>
      <c r="U1168" s="111">
        <v>7.2999999999999995E-2</v>
      </c>
      <c r="V1168" s="20">
        <v>0.10050000000000001</v>
      </c>
      <c r="W1168" s="20">
        <v>0.1008</v>
      </c>
      <c r="X1168" s="20">
        <v>0.10100000000000001</v>
      </c>
    </row>
    <row r="1169" spans="9:24" x14ac:dyDescent="0.3">
      <c r="I1169" s="7">
        <v>44287</v>
      </c>
      <c r="J1169" s="109">
        <v>5.0999999999999997E-2</v>
      </c>
      <c r="K1169" s="109">
        <v>5.1999999999999998E-2</v>
      </c>
      <c r="L1169" s="111">
        <v>5.3999999999999999E-2</v>
      </c>
      <c r="M1169" s="109">
        <v>5.7500000000000002E-2</v>
      </c>
      <c r="N1169" s="109">
        <v>6.0499999999999998E-2</v>
      </c>
      <c r="O1169" s="109">
        <v>6.3799999999999996E-2</v>
      </c>
      <c r="P1169" s="111">
        <v>6.6000000000000003E-2</v>
      </c>
      <c r="Q1169" s="109">
        <v>7.1999999999999995E-2</v>
      </c>
      <c r="R1169" s="109">
        <v>7.3300000000000004E-2</v>
      </c>
      <c r="S1169" s="109">
        <v>7.5499999999999998E-2</v>
      </c>
      <c r="U1169" s="111">
        <v>7.6499999999999999E-2</v>
      </c>
      <c r="V1169" s="20">
        <v>0.10050000000000001</v>
      </c>
      <c r="W1169" s="20">
        <v>0.1008</v>
      </c>
      <c r="X1169" s="20">
        <v>0.10299999999999999</v>
      </c>
    </row>
    <row r="1170" spans="9:24" x14ac:dyDescent="0.3">
      <c r="I1170" s="7">
        <v>44286</v>
      </c>
      <c r="J1170" s="109">
        <v>5.0999999999999997E-2</v>
      </c>
      <c r="K1170" s="109">
        <v>5.1999999999999998E-2</v>
      </c>
      <c r="L1170" s="111">
        <v>5.3999999999999999E-2</v>
      </c>
      <c r="M1170" s="109">
        <v>0.06</v>
      </c>
      <c r="N1170" s="109">
        <v>6.1899999999999997E-2</v>
      </c>
      <c r="O1170" s="109">
        <v>6.6500000000000004E-2</v>
      </c>
      <c r="P1170" s="111">
        <v>6.7500000000000004E-2</v>
      </c>
      <c r="Q1170" s="109">
        <v>7.2499999999999995E-2</v>
      </c>
      <c r="R1170" s="109">
        <v>7.3999999999999996E-2</v>
      </c>
      <c r="S1170" s="109">
        <v>7.5999999999999998E-2</v>
      </c>
      <c r="U1170" s="111">
        <v>7.6999999999999999E-2</v>
      </c>
      <c r="V1170" s="20">
        <v>0.10050000000000001</v>
      </c>
      <c r="W1170" s="20">
        <v>0.10199999999999999</v>
      </c>
      <c r="X1170" s="20">
        <v>0.10299999999999999</v>
      </c>
    </row>
    <row r="1171" spans="9:24" x14ac:dyDescent="0.3">
      <c r="I1171" s="7">
        <v>44285</v>
      </c>
      <c r="J1171" s="109">
        <v>5.0999999999999997E-2</v>
      </c>
      <c r="K1171" s="109">
        <v>5.1999999999999998E-2</v>
      </c>
      <c r="L1171" s="111">
        <v>5.3999999999999999E-2</v>
      </c>
      <c r="M1171" s="109">
        <v>6.2E-2</v>
      </c>
      <c r="N1171" s="109">
        <v>6.4500000000000002E-2</v>
      </c>
      <c r="O1171" s="109">
        <v>6.9500000000000006E-2</v>
      </c>
      <c r="P1171" s="111">
        <v>7.0999999999999994E-2</v>
      </c>
      <c r="Q1171" s="109">
        <v>7.2499999999999995E-2</v>
      </c>
      <c r="R1171" s="109">
        <v>7.4499999999999997E-2</v>
      </c>
      <c r="S1171" s="109">
        <v>7.6999999999999999E-2</v>
      </c>
      <c r="U1171" s="111">
        <v>7.7499999999999999E-2</v>
      </c>
      <c r="V1171" s="20">
        <v>0.10150000000000001</v>
      </c>
      <c r="W1171" s="20">
        <v>0.10199999999999999</v>
      </c>
      <c r="X1171" s="20">
        <v>0.1033</v>
      </c>
    </row>
    <row r="1172" spans="9:24" x14ac:dyDescent="0.3">
      <c r="I1172" s="7">
        <v>44284</v>
      </c>
      <c r="J1172" s="109">
        <v>5.0999999999999997E-2</v>
      </c>
      <c r="K1172" s="109">
        <v>5.1999999999999998E-2</v>
      </c>
      <c r="L1172" s="111">
        <v>5.3999999999999999E-2</v>
      </c>
      <c r="M1172" s="109">
        <v>6.2300000000000001E-2</v>
      </c>
      <c r="N1172" s="109">
        <v>6.4500000000000002E-2</v>
      </c>
      <c r="O1172" s="109">
        <v>6.9500000000000006E-2</v>
      </c>
      <c r="P1172" s="111">
        <v>7.0999999999999994E-2</v>
      </c>
      <c r="Q1172" s="109">
        <v>7.8E-2</v>
      </c>
      <c r="R1172" s="109">
        <v>0.08</v>
      </c>
      <c r="S1172" s="109">
        <v>8.1000000000000003E-2</v>
      </c>
      <c r="U1172" s="111">
        <v>8.1500000000000003E-2</v>
      </c>
      <c r="V1172" s="20">
        <v>0.10150000000000001</v>
      </c>
      <c r="W1172" s="20">
        <v>0.10299999999999999</v>
      </c>
      <c r="X1172" s="20">
        <v>0.10249999999999999</v>
      </c>
    </row>
    <row r="1173" spans="9:24" x14ac:dyDescent="0.3">
      <c r="I1173" s="7">
        <v>44283</v>
      </c>
      <c r="J1173" s="109">
        <v>0.05</v>
      </c>
      <c r="K1173" s="109">
        <v>5.0500000000000003E-2</v>
      </c>
      <c r="L1173" s="111">
        <v>5.1799999999999999E-2</v>
      </c>
      <c r="M1173" s="109">
        <v>6.25E-2</v>
      </c>
      <c r="N1173" s="109">
        <v>6.4500000000000002E-2</v>
      </c>
      <c r="O1173" s="109">
        <v>6.9500000000000006E-2</v>
      </c>
      <c r="P1173" s="111">
        <v>7.0999999999999994E-2</v>
      </c>
      <c r="Q1173" s="109">
        <v>7.85E-2</v>
      </c>
      <c r="R1173" s="109">
        <v>8.1299999999999997E-2</v>
      </c>
      <c r="S1173" s="109">
        <v>8.2000000000000003E-2</v>
      </c>
      <c r="U1173" s="111">
        <v>8.2500000000000004E-2</v>
      </c>
      <c r="V1173" s="20">
        <v>0.1018</v>
      </c>
      <c r="W1173" s="20">
        <v>0.10199999999999999</v>
      </c>
      <c r="X1173" s="20">
        <v>0.10349999999999999</v>
      </c>
    </row>
    <row r="1174" spans="9:24" x14ac:dyDescent="0.3">
      <c r="I1174" s="7">
        <v>44282</v>
      </c>
      <c r="J1174" s="109">
        <v>0.05</v>
      </c>
      <c r="K1174" s="109">
        <v>5.0500000000000003E-2</v>
      </c>
      <c r="L1174" s="111">
        <v>5.1799999999999999E-2</v>
      </c>
      <c r="M1174" s="109">
        <v>6.8500000000000005E-2</v>
      </c>
      <c r="N1174" s="109">
        <v>7.0999999999999994E-2</v>
      </c>
      <c r="O1174" s="109">
        <v>7.4300000000000005E-2</v>
      </c>
      <c r="P1174" s="111">
        <v>7.6300000000000007E-2</v>
      </c>
      <c r="Q1174" s="109">
        <v>8.5500000000000007E-2</v>
      </c>
      <c r="R1174" s="109">
        <v>8.6800000000000002E-2</v>
      </c>
      <c r="S1174" s="109">
        <v>8.7999999999999995E-2</v>
      </c>
      <c r="U1174" s="111">
        <v>8.9499999999999996E-2</v>
      </c>
      <c r="V1174" s="20">
        <v>0.10100000000000001</v>
      </c>
      <c r="W1174" s="20">
        <v>0.10249999999999999</v>
      </c>
      <c r="X1174" s="20">
        <v>0.10349999999999999</v>
      </c>
    </row>
    <row r="1175" spans="9:24" x14ac:dyDescent="0.3">
      <c r="I1175" s="7">
        <v>44281</v>
      </c>
      <c r="J1175" s="109">
        <v>0.05</v>
      </c>
      <c r="K1175" s="109">
        <v>5.0500000000000003E-2</v>
      </c>
      <c r="L1175" s="111">
        <v>5.1799999999999999E-2</v>
      </c>
      <c r="M1175" s="109">
        <v>6.9000000000000006E-2</v>
      </c>
      <c r="N1175" s="109">
        <v>7.0999999999999994E-2</v>
      </c>
      <c r="O1175" s="109">
        <v>7.4800000000000005E-2</v>
      </c>
      <c r="P1175" s="111">
        <v>7.7299999999999994E-2</v>
      </c>
      <c r="Q1175" s="109">
        <v>8.5500000000000007E-2</v>
      </c>
      <c r="R1175" s="109">
        <v>8.6800000000000002E-2</v>
      </c>
      <c r="S1175" s="109">
        <v>8.7999999999999995E-2</v>
      </c>
      <c r="U1175" s="111">
        <v>8.9499999999999996E-2</v>
      </c>
      <c r="V1175" s="20">
        <v>0.10150000000000001</v>
      </c>
      <c r="W1175" s="20">
        <v>0.10249999999999999</v>
      </c>
      <c r="X1175" s="20">
        <v>0.10349999999999999</v>
      </c>
    </row>
    <row r="1176" spans="9:24" x14ac:dyDescent="0.3">
      <c r="I1176" s="7">
        <v>44280</v>
      </c>
      <c r="J1176" s="109">
        <v>0.05</v>
      </c>
      <c r="K1176" s="109">
        <v>5.0500000000000003E-2</v>
      </c>
      <c r="L1176" s="111">
        <v>5.1799999999999999E-2</v>
      </c>
      <c r="M1176" s="109">
        <v>7.4800000000000005E-2</v>
      </c>
      <c r="N1176" s="109">
        <v>7.7499999999999999E-2</v>
      </c>
      <c r="O1176" s="109">
        <v>8.1799999999999998E-2</v>
      </c>
      <c r="P1176" s="111">
        <v>8.3599999999999994E-2</v>
      </c>
      <c r="Q1176" s="109">
        <v>8.5500000000000007E-2</v>
      </c>
      <c r="R1176" s="109">
        <v>8.6999999999999994E-2</v>
      </c>
      <c r="S1176" s="109">
        <v>8.7999999999999995E-2</v>
      </c>
      <c r="U1176" s="111">
        <v>8.9499999999999996E-2</v>
      </c>
      <c r="V1176" s="20">
        <v>0.10150000000000001</v>
      </c>
      <c r="W1176" s="20">
        <v>0.10249999999999999</v>
      </c>
      <c r="X1176" s="20">
        <v>0.10349999999999999</v>
      </c>
    </row>
    <row r="1177" spans="9:24" x14ac:dyDescent="0.3">
      <c r="I1177" s="7">
        <v>44279</v>
      </c>
      <c r="J1177" s="109">
        <v>5.2999999999999999E-2</v>
      </c>
      <c r="K1177" s="109">
        <v>5.3999999999999999E-2</v>
      </c>
      <c r="L1177" s="111">
        <v>5.5E-2</v>
      </c>
      <c r="M1177" s="109">
        <v>7.4800000000000005E-2</v>
      </c>
      <c r="N1177" s="109">
        <v>7.7499999999999999E-2</v>
      </c>
      <c r="O1177" s="109">
        <v>8.1799999999999998E-2</v>
      </c>
      <c r="P1177" s="111">
        <v>8.3799999999999999E-2</v>
      </c>
      <c r="Q1177" s="109">
        <v>8.6300000000000002E-2</v>
      </c>
      <c r="R1177" s="109">
        <v>8.7800000000000003E-2</v>
      </c>
      <c r="S1177" s="109">
        <v>8.8499999999999995E-2</v>
      </c>
      <c r="U1177" s="111">
        <v>0.09</v>
      </c>
      <c r="V1177" s="20">
        <v>0.10150000000000001</v>
      </c>
      <c r="W1177" s="20">
        <v>0.10299999999999999</v>
      </c>
      <c r="X1177" s="20">
        <v>0.10299999999999999</v>
      </c>
    </row>
    <row r="1178" spans="9:24" x14ac:dyDescent="0.3">
      <c r="I1178" s="7">
        <v>44278</v>
      </c>
      <c r="J1178" s="109">
        <v>5.5E-2</v>
      </c>
      <c r="K1178" s="109">
        <v>5.6000000000000001E-2</v>
      </c>
      <c r="L1178" s="111">
        <v>5.8000000000000003E-2</v>
      </c>
      <c r="M1178" s="109">
        <v>7.4999999999999997E-2</v>
      </c>
      <c r="N1178" s="109">
        <v>7.7499999999999999E-2</v>
      </c>
      <c r="O1178" s="109">
        <v>8.2000000000000003E-2</v>
      </c>
      <c r="P1178" s="111">
        <v>8.3799999999999999E-2</v>
      </c>
      <c r="Q1178" s="109">
        <v>8.6499999999999994E-2</v>
      </c>
      <c r="R1178" s="109">
        <v>8.8300000000000003E-2</v>
      </c>
      <c r="S1178" s="109">
        <v>8.8999999999999996E-2</v>
      </c>
      <c r="U1178" s="111">
        <v>9.0499999999999997E-2</v>
      </c>
      <c r="V1178" s="20">
        <v>0.10199999999999999</v>
      </c>
      <c r="W1178" s="20">
        <v>0.1028</v>
      </c>
      <c r="X1178" s="20">
        <v>0.1023</v>
      </c>
    </row>
    <row r="1179" spans="9:24" x14ac:dyDescent="0.3">
      <c r="I1179" s="7">
        <v>44277</v>
      </c>
      <c r="J1179" s="109">
        <v>5.5E-2</v>
      </c>
      <c r="K1179" s="109">
        <v>5.7000000000000002E-2</v>
      </c>
      <c r="L1179" s="111">
        <v>5.8999999999999997E-2</v>
      </c>
      <c r="M1179" s="109">
        <v>7.5999999999999998E-2</v>
      </c>
      <c r="N1179" s="109">
        <v>7.8E-2</v>
      </c>
      <c r="O1179" s="109">
        <v>8.2500000000000004E-2</v>
      </c>
      <c r="P1179" s="111">
        <v>8.43E-2</v>
      </c>
      <c r="Q1179" s="109">
        <v>8.6999999999999994E-2</v>
      </c>
      <c r="R1179" s="109">
        <v>8.8300000000000003E-2</v>
      </c>
      <c r="S1179" s="109">
        <v>8.8999999999999996E-2</v>
      </c>
      <c r="U1179" s="111">
        <v>9.0499999999999997E-2</v>
      </c>
      <c r="V1179" s="20">
        <v>0.10199999999999999</v>
      </c>
      <c r="W1179" s="20">
        <v>0.1008</v>
      </c>
      <c r="X1179" s="20">
        <v>0.1023</v>
      </c>
    </row>
    <row r="1180" spans="9:24" x14ac:dyDescent="0.3">
      <c r="I1180" s="7">
        <v>44276</v>
      </c>
      <c r="J1180" s="109">
        <v>5.5E-2</v>
      </c>
      <c r="K1180" s="109">
        <v>5.7000000000000002E-2</v>
      </c>
      <c r="L1180" s="111">
        <v>5.8999999999999997E-2</v>
      </c>
      <c r="M1180" s="109">
        <v>7.6499999999999999E-2</v>
      </c>
      <c r="N1180" s="109">
        <v>7.85E-2</v>
      </c>
      <c r="O1180" s="109">
        <v>8.3299999999999999E-2</v>
      </c>
      <c r="P1180" s="111">
        <v>8.48E-2</v>
      </c>
      <c r="Q1180" s="109">
        <v>8.6999999999999994E-2</v>
      </c>
      <c r="R1180" s="109">
        <v>8.8300000000000003E-2</v>
      </c>
      <c r="S1180" s="109">
        <v>8.8999999999999996E-2</v>
      </c>
      <c r="U1180" s="111">
        <v>9.0499999999999997E-2</v>
      </c>
      <c r="V1180" s="20">
        <v>0.10050000000000001</v>
      </c>
      <c r="W1180" s="20">
        <v>0.1008</v>
      </c>
      <c r="X1180" s="20">
        <v>0.10199999999999999</v>
      </c>
    </row>
    <row r="1181" spans="9:24" x14ac:dyDescent="0.3">
      <c r="I1181" s="7">
        <v>44275</v>
      </c>
      <c r="J1181" s="109">
        <v>6.0999999999999999E-2</v>
      </c>
      <c r="K1181" s="109">
        <v>6.25E-2</v>
      </c>
      <c r="L1181" s="111">
        <v>6.4500000000000002E-2</v>
      </c>
      <c r="M1181" s="109">
        <v>7.6499999999999999E-2</v>
      </c>
      <c r="N1181" s="109">
        <v>7.85E-2</v>
      </c>
      <c r="O1181" s="109">
        <v>8.3799999999999999E-2</v>
      </c>
      <c r="P1181" s="111">
        <v>8.5000000000000006E-2</v>
      </c>
      <c r="Q1181" s="109">
        <v>8.6999999999999994E-2</v>
      </c>
      <c r="R1181" s="109">
        <v>8.8300000000000003E-2</v>
      </c>
      <c r="S1181" s="109">
        <v>8.8999999999999996E-2</v>
      </c>
      <c r="U1181" s="111">
        <v>9.0499999999999997E-2</v>
      </c>
      <c r="V1181" s="20">
        <v>0.10050000000000001</v>
      </c>
      <c r="W1181" s="20">
        <v>0.1003</v>
      </c>
      <c r="X1181" s="20">
        <v>0.10050000000000001</v>
      </c>
    </row>
    <row r="1182" spans="9:24" x14ac:dyDescent="0.3">
      <c r="I1182" s="7">
        <v>44274</v>
      </c>
      <c r="J1182" s="109">
        <v>6.2300000000000001E-2</v>
      </c>
      <c r="K1182" s="109">
        <v>6.25E-2</v>
      </c>
      <c r="L1182" s="111">
        <v>6.6000000000000003E-2</v>
      </c>
      <c r="M1182" s="109">
        <v>7.6499999999999999E-2</v>
      </c>
      <c r="N1182" s="109">
        <v>7.85E-2</v>
      </c>
      <c r="O1182" s="109">
        <v>8.3799999999999999E-2</v>
      </c>
      <c r="P1182" s="111">
        <v>8.5000000000000006E-2</v>
      </c>
      <c r="Q1182" s="109">
        <v>8.7499999999999994E-2</v>
      </c>
      <c r="R1182" s="109">
        <v>8.7999999999999995E-2</v>
      </c>
      <c r="S1182" s="109">
        <v>8.9499999999999996E-2</v>
      </c>
      <c r="U1182" s="111">
        <v>9.0499999999999997E-2</v>
      </c>
      <c r="V1182" s="20">
        <v>0.1</v>
      </c>
      <c r="W1182" s="20">
        <v>9.9299999999999999E-2</v>
      </c>
      <c r="X1182" s="20">
        <v>0.10050000000000001</v>
      </c>
    </row>
    <row r="1183" spans="9:24" x14ac:dyDescent="0.3">
      <c r="I1183" s="7">
        <v>44273</v>
      </c>
      <c r="J1183" s="109">
        <v>6.6799999999999998E-2</v>
      </c>
      <c r="K1183" s="109">
        <v>6.7799999999999999E-2</v>
      </c>
      <c r="L1183" s="111">
        <v>6.9000000000000006E-2</v>
      </c>
      <c r="M1183" s="109">
        <v>7.5999999999999998E-2</v>
      </c>
      <c r="N1183" s="109">
        <v>7.85E-2</v>
      </c>
      <c r="O1183" s="109">
        <v>8.3799999999999999E-2</v>
      </c>
      <c r="P1183" s="111">
        <v>8.5000000000000006E-2</v>
      </c>
      <c r="Q1183" s="109">
        <v>8.8499999999999995E-2</v>
      </c>
      <c r="R1183" s="109">
        <v>0.09</v>
      </c>
      <c r="S1183" s="109">
        <v>9.0300000000000005E-2</v>
      </c>
      <c r="U1183" s="111">
        <v>9.1300000000000006E-2</v>
      </c>
      <c r="V1183" s="20">
        <v>9.9000000000000005E-2</v>
      </c>
      <c r="W1183" s="20">
        <v>9.9299999999999999E-2</v>
      </c>
      <c r="X1183" s="20">
        <v>0.1</v>
      </c>
    </row>
    <row r="1184" spans="9:24" x14ac:dyDescent="0.3">
      <c r="I1184" s="7">
        <v>44272</v>
      </c>
      <c r="J1184" s="109">
        <v>6.6799999999999998E-2</v>
      </c>
      <c r="K1184" s="109">
        <v>6.7799999999999999E-2</v>
      </c>
      <c r="L1184" s="111">
        <v>6.9000000000000006E-2</v>
      </c>
      <c r="M1184" s="109">
        <v>7.6499999999999999E-2</v>
      </c>
      <c r="N1184" s="109">
        <v>7.9500000000000001E-2</v>
      </c>
      <c r="O1184" s="109">
        <v>8.43E-2</v>
      </c>
      <c r="P1184" s="111">
        <v>8.5300000000000001E-2</v>
      </c>
      <c r="Q1184" s="109">
        <v>8.7499999999999994E-2</v>
      </c>
      <c r="R1184" s="109">
        <v>8.8999999999999996E-2</v>
      </c>
      <c r="S1184" s="109">
        <v>8.9300000000000004E-2</v>
      </c>
      <c r="U1184" s="111">
        <v>9.0300000000000005E-2</v>
      </c>
      <c r="V1184" s="20">
        <v>9.9000000000000005E-2</v>
      </c>
      <c r="W1184" s="20">
        <v>9.8500000000000004E-2</v>
      </c>
      <c r="X1184" s="20">
        <v>0.1</v>
      </c>
    </row>
    <row r="1185" spans="9:24" x14ac:dyDescent="0.3">
      <c r="I1185" s="7">
        <v>44271</v>
      </c>
      <c r="J1185" s="109">
        <v>6.6799999999999998E-2</v>
      </c>
      <c r="K1185" s="109">
        <v>6.7799999999999999E-2</v>
      </c>
      <c r="L1185" s="111">
        <v>6.9000000000000006E-2</v>
      </c>
      <c r="M1185" s="109">
        <v>7.6999999999999999E-2</v>
      </c>
      <c r="N1185" s="109">
        <v>8.0500000000000002E-2</v>
      </c>
      <c r="O1185" s="109">
        <v>8.48E-2</v>
      </c>
      <c r="P1185" s="111">
        <v>8.5999999999999993E-2</v>
      </c>
      <c r="Q1185" s="109">
        <v>8.7499999999999994E-2</v>
      </c>
      <c r="R1185" s="109">
        <v>8.8300000000000003E-2</v>
      </c>
      <c r="S1185" s="109">
        <v>8.9300000000000004E-2</v>
      </c>
      <c r="U1185" s="111">
        <v>9.0300000000000005E-2</v>
      </c>
      <c r="V1185" s="20">
        <v>9.8000000000000004E-2</v>
      </c>
      <c r="W1185" s="20">
        <v>9.8500000000000004E-2</v>
      </c>
      <c r="X1185" s="20">
        <v>0.1</v>
      </c>
    </row>
    <row r="1186" spans="9:24" x14ac:dyDescent="0.3">
      <c r="I1186" s="7">
        <v>44270</v>
      </c>
      <c r="J1186" s="109">
        <v>6.6799999999999998E-2</v>
      </c>
      <c r="K1186" s="109">
        <v>6.7799999999999999E-2</v>
      </c>
      <c r="L1186" s="111">
        <v>6.9000000000000006E-2</v>
      </c>
      <c r="M1186" s="109">
        <v>7.3999999999999996E-2</v>
      </c>
      <c r="N1186" s="109">
        <v>7.9000000000000001E-2</v>
      </c>
      <c r="O1186" s="109">
        <v>8.43E-2</v>
      </c>
      <c r="P1186" s="111">
        <v>8.5300000000000001E-2</v>
      </c>
      <c r="Q1186" s="109">
        <v>8.7499999999999994E-2</v>
      </c>
      <c r="R1186" s="109">
        <v>8.8300000000000003E-2</v>
      </c>
      <c r="S1186" s="109">
        <v>8.9300000000000004E-2</v>
      </c>
      <c r="U1186" s="111">
        <v>9.0300000000000005E-2</v>
      </c>
      <c r="V1186" s="20">
        <v>9.8000000000000004E-2</v>
      </c>
      <c r="W1186" s="20">
        <v>9.8500000000000004E-2</v>
      </c>
      <c r="X1186" s="20">
        <v>0.1</v>
      </c>
    </row>
    <row r="1187" spans="9:24" x14ac:dyDescent="0.3">
      <c r="I1187" s="7">
        <v>44269</v>
      </c>
      <c r="J1187" s="109">
        <v>6.6799999999999998E-2</v>
      </c>
      <c r="K1187" s="109">
        <v>6.7799999999999999E-2</v>
      </c>
      <c r="L1187" s="111">
        <v>6.9000000000000006E-2</v>
      </c>
      <c r="M1187" s="109">
        <v>7.3999999999999996E-2</v>
      </c>
      <c r="N1187" s="109">
        <v>7.85E-2</v>
      </c>
      <c r="O1187" s="109">
        <v>8.3799999999999999E-2</v>
      </c>
      <c r="P1187" s="111">
        <v>8.5300000000000001E-2</v>
      </c>
      <c r="Q1187" s="109">
        <v>8.7499999999999994E-2</v>
      </c>
      <c r="R1187" s="109">
        <v>8.8300000000000003E-2</v>
      </c>
      <c r="S1187" s="109">
        <v>8.9300000000000004E-2</v>
      </c>
      <c r="U1187" s="111">
        <v>9.0300000000000005E-2</v>
      </c>
      <c r="V1187" s="20">
        <v>9.8000000000000004E-2</v>
      </c>
      <c r="W1187" s="20">
        <v>9.8500000000000004E-2</v>
      </c>
      <c r="X1187" s="20">
        <v>9.9500000000000005E-2</v>
      </c>
    </row>
    <row r="1188" spans="9:24" x14ac:dyDescent="0.3">
      <c r="I1188" s="7">
        <v>44268</v>
      </c>
      <c r="J1188" s="109">
        <v>6.6799999999999998E-2</v>
      </c>
      <c r="K1188" s="109">
        <v>6.7799999999999999E-2</v>
      </c>
      <c r="L1188" s="111">
        <v>6.9000000000000006E-2</v>
      </c>
      <c r="M1188" s="109">
        <v>7.4499999999999997E-2</v>
      </c>
      <c r="N1188" s="109">
        <v>7.9000000000000001E-2</v>
      </c>
      <c r="O1188" s="109">
        <v>8.43E-2</v>
      </c>
      <c r="P1188" s="111">
        <v>8.5300000000000001E-2</v>
      </c>
      <c r="Q1188" s="109">
        <v>8.7499999999999994E-2</v>
      </c>
      <c r="R1188" s="109">
        <v>8.8300000000000003E-2</v>
      </c>
      <c r="S1188" s="109">
        <v>8.9300000000000004E-2</v>
      </c>
      <c r="U1188" s="111">
        <v>9.0300000000000005E-2</v>
      </c>
      <c r="V1188" s="20">
        <v>9.8000000000000004E-2</v>
      </c>
      <c r="W1188" s="20">
        <v>9.8000000000000004E-2</v>
      </c>
      <c r="X1188" s="20">
        <v>9.9000000000000005E-2</v>
      </c>
    </row>
    <row r="1189" spans="9:24" x14ac:dyDescent="0.3">
      <c r="I1189" s="7">
        <v>44267</v>
      </c>
      <c r="J1189" s="109">
        <v>6.6799999999999998E-2</v>
      </c>
      <c r="K1189" s="109">
        <v>6.7799999999999999E-2</v>
      </c>
      <c r="L1189" s="111">
        <v>6.9000000000000006E-2</v>
      </c>
      <c r="M1189" s="109">
        <v>7.3999999999999996E-2</v>
      </c>
      <c r="N1189" s="109">
        <v>7.85E-2</v>
      </c>
      <c r="O1189" s="109">
        <v>8.3799999999999999E-2</v>
      </c>
      <c r="P1189" s="111">
        <v>8.5000000000000006E-2</v>
      </c>
      <c r="Q1189" s="109">
        <v>8.7499999999999994E-2</v>
      </c>
      <c r="R1189" s="109">
        <v>8.8300000000000003E-2</v>
      </c>
      <c r="S1189" s="109">
        <v>8.9300000000000004E-2</v>
      </c>
      <c r="U1189" s="111">
        <v>9.0300000000000005E-2</v>
      </c>
      <c r="V1189" s="20">
        <v>9.7500000000000003E-2</v>
      </c>
      <c r="W1189" s="20">
        <v>9.7500000000000003E-2</v>
      </c>
      <c r="X1189" s="20">
        <v>9.8000000000000004E-2</v>
      </c>
    </row>
    <row r="1190" spans="9:24" x14ac:dyDescent="0.3">
      <c r="I1190" s="7">
        <v>44266</v>
      </c>
      <c r="J1190" s="109">
        <v>6.6799999999999998E-2</v>
      </c>
      <c r="K1190" s="109">
        <v>6.7799999999999999E-2</v>
      </c>
      <c r="L1190" s="111">
        <v>6.9000000000000006E-2</v>
      </c>
      <c r="M1190" s="109">
        <v>7.4499999999999997E-2</v>
      </c>
      <c r="N1190" s="109">
        <v>7.9000000000000001E-2</v>
      </c>
      <c r="O1190" s="109">
        <v>8.3799999999999999E-2</v>
      </c>
      <c r="P1190" s="111">
        <v>8.5300000000000001E-2</v>
      </c>
      <c r="Q1190" s="109">
        <v>8.7499999999999994E-2</v>
      </c>
      <c r="R1190" s="109">
        <v>8.8300000000000003E-2</v>
      </c>
      <c r="S1190" s="109">
        <v>8.9300000000000004E-2</v>
      </c>
      <c r="U1190" s="111">
        <v>9.0300000000000005E-2</v>
      </c>
      <c r="V1190" s="20">
        <v>9.7000000000000003E-2</v>
      </c>
      <c r="W1190" s="20">
        <v>9.6500000000000002E-2</v>
      </c>
      <c r="X1190" s="20">
        <v>9.8799999999999999E-2</v>
      </c>
    </row>
    <row r="1191" spans="9:24" x14ac:dyDescent="0.3">
      <c r="I1191" s="7">
        <v>44265</v>
      </c>
      <c r="J1191" s="109">
        <v>6.6799999999999998E-2</v>
      </c>
      <c r="K1191" s="109">
        <v>6.7799999999999999E-2</v>
      </c>
      <c r="L1191" s="111">
        <v>6.9000000000000006E-2</v>
      </c>
      <c r="M1191" s="109">
        <v>7.6499999999999999E-2</v>
      </c>
      <c r="N1191" s="109">
        <v>8.0500000000000002E-2</v>
      </c>
      <c r="O1191" s="109">
        <v>8.4400000000000003E-2</v>
      </c>
      <c r="P1191" s="111">
        <v>8.5900000000000004E-2</v>
      </c>
      <c r="Q1191" s="109">
        <v>8.7999999999999995E-2</v>
      </c>
      <c r="R1191" s="109">
        <v>8.8999999999999996E-2</v>
      </c>
      <c r="S1191" s="109">
        <v>8.9499999999999996E-2</v>
      </c>
      <c r="U1191" s="111">
        <v>9.0499999999999997E-2</v>
      </c>
      <c r="V1191" s="20">
        <v>9.5500000000000002E-2</v>
      </c>
      <c r="W1191" s="20">
        <v>9.7000000000000003E-2</v>
      </c>
      <c r="X1191" s="20">
        <v>0.1008</v>
      </c>
    </row>
    <row r="1192" spans="9:24" x14ac:dyDescent="0.3">
      <c r="I1192" s="7">
        <v>44264</v>
      </c>
      <c r="J1192" s="109">
        <v>6.6799999999999998E-2</v>
      </c>
      <c r="K1192" s="109">
        <v>6.7799999999999999E-2</v>
      </c>
      <c r="L1192" s="111">
        <v>6.9000000000000006E-2</v>
      </c>
      <c r="M1192" s="109">
        <v>7.6999999999999999E-2</v>
      </c>
      <c r="N1192" s="109">
        <v>8.1000000000000003E-2</v>
      </c>
      <c r="O1192" s="109">
        <v>8.48E-2</v>
      </c>
      <c r="P1192" s="111">
        <v>8.5999999999999993E-2</v>
      </c>
      <c r="Q1192" s="109">
        <v>8.7999999999999995E-2</v>
      </c>
      <c r="R1192" s="109">
        <v>8.8999999999999996E-2</v>
      </c>
      <c r="S1192" s="109">
        <v>8.9499999999999996E-2</v>
      </c>
      <c r="U1192" s="111">
        <v>9.0499999999999997E-2</v>
      </c>
      <c r="V1192" s="20">
        <v>9.6500000000000002E-2</v>
      </c>
      <c r="W1192" s="20">
        <v>9.9000000000000005E-2</v>
      </c>
      <c r="X1192" s="20">
        <v>0.1008</v>
      </c>
    </row>
    <row r="1193" spans="9:24" x14ac:dyDescent="0.3">
      <c r="I1193" s="7">
        <v>44263</v>
      </c>
      <c r="J1193" s="109">
        <v>6.6799999999999998E-2</v>
      </c>
      <c r="K1193" s="109">
        <v>6.7799999999999999E-2</v>
      </c>
      <c r="L1193" s="111">
        <v>6.9000000000000006E-2</v>
      </c>
      <c r="M1193" s="109">
        <v>7.85E-2</v>
      </c>
      <c r="N1193" s="109">
        <v>8.2000000000000003E-2</v>
      </c>
      <c r="O1193" s="109">
        <v>8.5500000000000007E-2</v>
      </c>
      <c r="P1193" s="111">
        <v>8.6499999999999994E-2</v>
      </c>
      <c r="Q1193" s="109">
        <v>8.8499999999999995E-2</v>
      </c>
      <c r="R1193" s="109">
        <v>0.09</v>
      </c>
      <c r="S1193" s="109">
        <v>9.0499999999999997E-2</v>
      </c>
      <c r="U1193" s="111">
        <v>9.1499999999999998E-2</v>
      </c>
      <c r="V1193" s="20">
        <v>9.8500000000000004E-2</v>
      </c>
      <c r="W1193" s="20">
        <v>9.9000000000000005E-2</v>
      </c>
      <c r="X1193" s="20">
        <v>0.10150000000000001</v>
      </c>
    </row>
    <row r="1194" spans="9:24" x14ac:dyDescent="0.3">
      <c r="I1194" s="7">
        <v>44262</v>
      </c>
      <c r="J1194" s="109">
        <v>6.6799999999999998E-2</v>
      </c>
      <c r="K1194" s="109">
        <v>6.7799999999999999E-2</v>
      </c>
      <c r="L1194" s="111">
        <v>6.9000000000000006E-2</v>
      </c>
      <c r="M1194" s="109">
        <v>7.85E-2</v>
      </c>
      <c r="N1194" s="109">
        <v>8.2000000000000003E-2</v>
      </c>
      <c r="O1194" s="109">
        <v>8.5500000000000007E-2</v>
      </c>
      <c r="P1194" s="111">
        <v>8.6499999999999994E-2</v>
      </c>
      <c r="Q1194" s="109">
        <v>8.7499999999999994E-2</v>
      </c>
      <c r="R1194" s="109">
        <v>8.8499999999999995E-2</v>
      </c>
      <c r="S1194" s="109">
        <v>9.0399999999999994E-2</v>
      </c>
      <c r="U1194" s="111">
        <v>9.0999999999999998E-2</v>
      </c>
      <c r="V1194" s="20">
        <v>9.8500000000000004E-2</v>
      </c>
      <c r="W1194" s="20">
        <v>9.9500000000000005E-2</v>
      </c>
      <c r="X1194" s="20">
        <v>0.10150000000000001</v>
      </c>
    </row>
    <row r="1195" spans="9:24" x14ac:dyDescent="0.3">
      <c r="I1195" s="7">
        <v>44261</v>
      </c>
      <c r="J1195" s="109">
        <v>6.6799999999999998E-2</v>
      </c>
      <c r="K1195" s="109">
        <v>6.7799999999999999E-2</v>
      </c>
      <c r="L1195" s="111">
        <v>6.9000000000000006E-2</v>
      </c>
      <c r="M1195" s="109">
        <v>7.85E-2</v>
      </c>
      <c r="N1195" s="109">
        <v>8.2500000000000004E-2</v>
      </c>
      <c r="O1195" s="109">
        <v>8.6499999999999994E-2</v>
      </c>
      <c r="P1195" s="111">
        <v>8.7800000000000003E-2</v>
      </c>
      <c r="Q1195" s="109">
        <v>8.7499999999999994E-2</v>
      </c>
      <c r="R1195" s="109">
        <v>8.8499999999999995E-2</v>
      </c>
      <c r="S1195" s="109">
        <v>9.0399999999999994E-2</v>
      </c>
      <c r="U1195" s="111">
        <v>9.0999999999999998E-2</v>
      </c>
      <c r="V1195" s="20">
        <v>9.9000000000000005E-2</v>
      </c>
      <c r="W1195" s="20">
        <v>0.1</v>
      </c>
      <c r="X1195" s="20">
        <v>0.10150000000000001</v>
      </c>
    </row>
    <row r="1196" spans="9:24" x14ac:dyDescent="0.3">
      <c r="I1196" s="7">
        <v>44260</v>
      </c>
      <c r="J1196" s="109">
        <v>6.6799999999999998E-2</v>
      </c>
      <c r="K1196" s="109">
        <v>6.7799999999999999E-2</v>
      </c>
      <c r="L1196" s="111">
        <v>6.9000000000000006E-2</v>
      </c>
      <c r="M1196" s="109">
        <v>7.8E-2</v>
      </c>
      <c r="N1196" s="109">
        <v>8.2000000000000003E-2</v>
      </c>
      <c r="O1196" s="109">
        <v>8.5500000000000007E-2</v>
      </c>
      <c r="P1196" s="111">
        <v>8.6499999999999994E-2</v>
      </c>
      <c r="Q1196" s="109">
        <v>8.7499999999999994E-2</v>
      </c>
      <c r="R1196" s="109">
        <v>8.8499999999999995E-2</v>
      </c>
      <c r="S1196" s="109">
        <v>9.0399999999999994E-2</v>
      </c>
      <c r="U1196" s="111">
        <v>9.0999999999999998E-2</v>
      </c>
      <c r="V1196" s="20">
        <v>9.9500000000000005E-2</v>
      </c>
      <c r="W1196" s="20">
        <v>0.1003</v>
      </c>
      <c r="X1196" s="20">
        <v>0.10150000000000001</v>
      </c>
    </row>
    <row r="1197" spans="9:24" x14ac:dyDescent="0.3">
      <c r="I1197" s="7">
        <v>44259</v>
      </c>
      <c r="J1197" s="109">
        <v>6.6799999999999998E-2</v>
      </c>
      <c r="K1197" s="109">
        <v>6.7799999999999999E-2</v>
      </c>
      <c r="L1197" s="111">
        <v>6.9500000000000006E-2</v>
      </c>
      <c r="M1197" s="109">
        <v>7.8E-2</v>
      </c>
      <c r="N1197" s="109">
        <v>8.2000000000000003E-2</v>
      </c>
      <c r="O1197" s="109">
        <v>8.5500000000000007E-2</v>
      </c>
      <c r="P1197" s="111">
        <v>8.6499999999999994E-2</v>
      </c>
      <c r="Q1197" s="109">
        <v>8.7499999999999994E-2</v>
      </c>
      <c r="R1197" s="109">
        <v>8.8499999999999995E-2</v>
      </c>
      <c r="S1197" s="109">
        <v>9.0399999999999994E-2</v>
      </c>
      <c r="U1197" s="111">
        <v>9.0999999999999998E-2</v>
      </c>
      <c r="V1197" s="20">
        <v>9.9500000000000005E-2</v>
      </c>
      <c r="W1197" s="20">
        <v>0.1003</v>
      </c>
      <c r="X1197" s="20">
        <v>0.10050000000000001</v>
      </c>
    </row>
    <row r="1198" spans="9:24" x14ac:dyDescent="0.3">
      <c r="I1198" s="7">
        <v>44258</v>
      </c>
      <c r="J1198" s="109">
        <v>6.6799999999999998E-2</v>
      </c>
      <c r="K1198" s="109">
        <v>6.7799999999999999E-2</v>
      </c>
      <c r="L1198" s="111">
        <v>6.9500000000000006E-2</v>
      </c>
      <c r="M1198" s="109">
        <v>7.8E-2</v>
      </c>
      <c r="N1198" s="109">
        <v>8.2000000000000003E-2</v>
      </c>
      <c r="O1198" s="109">
        <v>8.5500000000000007E-2</v>
      </c>
      <c r="P1198" s="111">
        <v>8.6499999999999994E-2</v>
      </c>
      <c r="Q1198" s="109">
        <v>8.7499999999999994E-2</v>
      </c>
      <c r="R1198" s="109">
        <v>8.8499999999999995E-2</v>
      </c>
      <c r="S1198" s="109">
        <v>9.0399999999999994E-2</v>
      </c>
      <c r="U1198" s="111">
        <v>9.0999999999999998E-2</v>
      </c>
      <c r="V1198" s="20">
        <v>9.9500000000000005E-2</v>
      </c>
      <c r="W1198" s="20">
        <v>0.1003</v>
      </c>
      <c r="X1198" s="20">
        <v>0.10050000000000001</v>
      </c>
    </row>
    <row r="1199" spans="9:24" x14ac:dyDescent="0.3">
      <c r="I1199" s="7">
        <v>44257</v>
      </c>
      <c r="J1199" s="109">
        <v>6.6799999999999998E-2</v>
      </c>
      <c r="K1199" s="109">
        <v>6.7799999999999999E-2</v>
      </c>
      <c r="L1199" s="111">
        <v>6.9500000000000006E-2</v>
      </c>
      <c r="M1199" s="109">
        <v>7.8E-2</v>
      </c>
      <c r="N1199" s="109">
        <v>8.2000000000000003E-2</v>
      </c>
      <c r="O1199" s="109">
        <v>8.5500000000000007E-2</v>
      </c>
      <c r="P1199" s="111">
        <v>8.6499999999999994E-2</v>
      </c>
      <c r="Q1199" s="109">
        <v>8.9499999999999996E-2</v>
      </c>
      <c r="R1199" s="109">
        <v>9.0300000000000005E-2</v>
      </c>
      <c r="S1199" s="109">
        <v>9.1399999999999995E-2</v>
      </c>
      <c r="U1199" s="111">
        <v>9.1999999999999998E-2</v>
      </c>
      <c r="V1199" s="20">
        <v>9.9500000000000005E-2</v>
      </c>
      <c r="W1199" s="20">
        <v>0.1003</v>
      </c>
      <c r="X1199" s="20">
        <v>0.10150000000000001</v>
      </c>
    </row>
    <row r="1200" spans="9:24" x14ac:dyDescent="0.3">
      <c r="I1200" s="7">
        <v>44256</v>
      </c>
      <c r="J1200" s="109">
        <v>6.6799999999999998E-2</v>
      </c>
      <c r="K1200" s="109">
        <v>6.7799999999999999E-2</v>
      </c>
      <c r="L1200" s="111">
        <v>6.9800000000000001E-2</v>
      </c>
      <c r="M1200" s="109">
        <v>7.7499999999999999E-2</v>
      </c>
      <c r="N1200" s="109">
        <v>8.2000000000000003E-2</v>
      </c>
      <c r="O1200" s="109">
        <v>8.5500000000000007E-2</v>
      </c>
      <c r="P1200" s="111">
        <v>8.6499999999999994E-2</v>
      </c>
      <c r="Q1200" s="109">
        <v>8.9499999999999996E-2</v>
      </c>
      <c r="R1200" s="109">
        <v>9.0499999999999997E-2</v>
      </c>
      <c r="S1200" s="109">
        <v>9.1499999999999998E-2</v>
      </c>
      <c r="U1200" s="111">
        <v>9.1999999999999998E-2</v>
      </c>
      <c r="V1200" s="20">
        <v>9.9500000000000005E-2</v>
      </c>
      <c r="W1200" s="20">
        <v>0.1003</v>
      </c>
      <c r="X1200" s="20">
        <v>0.10150000000000001</v>
      </c>
    </row>
    <row r="1201" spans="9:24" x14ac:dyDescent="0.3">
      <c r="I1201" s="7">
        <v>44255</v>
      </c>
      <c r="J1201" s="109">
        <v>6.6799999999999998E-2</v>
      </c>
      <c r="K1201" s="109">
        <v>6.7799999999999999E-2</v>
      </c>
      <c r="L1201" s="111">
        <v>6.9800000000000001E-2</v>
      </c>
      <c r="M1201" s="109">
        <v>8.0500000000000002E-2</v>
      </c>
      <c r="N1201" s="109">
        <v>8.3000000000000004E-2</v>
      </c>
      <c r="O1201" s="109">
        <v>8.7499999999999994E-2</v>
      </c>
      <c r="P1201" s="111">
        <v>8.8800000000000004E-2</v>
      </c>
      <c r="Q1201" s="109">
        <v>8.8999999999999996E-2</v>
      </c>
      <c r="R1201" s="109">
        <v>9.0499999999999997E-2</v>
      </c>
      <c r="S1201" s="109">
        <v>9.0500000000000011E-2</v>
      </c>
      <c r="U1201" s="111">
        <v>9.1499999999999998E-2</v>
      </c>
      <c r="V1201" s="20">
        <v>9.9500000000000005E-2</v>
      </c>
      <c r="W1201" s="20">
        <v>0.1003</v>
      </c>
      <c r="X1201" s="20">
        <v>0.10150000000000001</v>
      </c>
    </row>
    <row r="1202" spans="9:24" x14ac:dyDescent="0.3">
      <c r="I1202" s="7">
        <v>44254</v>
      </c>
      <c r="J1202" s="109">
        <v>6.6799999999999998E-2</v>
      </c>
      <c r="K1202" s="109">
        <v>6.7799999999999999E-2</v>
      </c>
      <c r="L1202" s="111">
        <v>6.9800000000000001E-2</v>
      </c>
      <c r="M1202" s="109">
        <v>8.0500000000000002E-2</v>
      </c>
      <c r="N1202" s="109">
        <v>8.3000000000000004E-2</v>
      </c>
      <c r="O1202" s="109">
        <v>8.7499999999999994E-2</v>
      </c>
      <c r="P1202" s="111">
        <v>8.8800000000000004E-2</v>
      </c>
      <c r="Q1202" s="109">
        <v>8.8999999999999996E-2</v>
      </c>
      <c r="R1202" s="109">
        <v>9.0499999999999997E-2</v>
      </c>
      <c r="S1202" s="109">
        <v>9.0499999999999997E-2</v>
      </c>
      <c r="U1202" s="111">
        <v>9.1499999999999998E-2</v>
      </c>
      <c r="V1202" s="20">
        <v>9.9500000000000005E-2</v>
      </c>
      <c r="W1202" s="20">
        <v>0.1003</v>
      </c>
      <c r="X1202" s="20">
        <v>0.10249999999999999</v>
      </c>
    </row>
    <row r="1203" spans="9:24" x14ac:dyDescent="0.3">
      <c r="I1203" s="7">
        <v>44253</v>
      </c>
      <c r="J1203" s="109">
        <v>6.6799999999999998E-2</v>
      </c>
      <c r="K1203" s="109">
        <v>6.7799999999999999E-2</v>
      </c>
      <c r="L1203" s="111">
        <v>6.9800000000000001E-2</v>
      </c>
      <c r="M1203" s="109">
        <v>0.08</v>
      </c>
      <c r="N1203" s="109">
        <v>8.2500000000000004E-2</v>
      </c>
      <c r="O1203" s="109">
        <v>8.6999999999999994E-2</v>
      </c>
      <c r="P1203" s="111">
        <v>8.8499999999999995E-2</v>
      </c>
      <c r="Q1203" s="109">
        <v>8.8999999999999996E-2</v>
      </c>
      <c r="R1203" s="109">
        <v>9.0499999999999997E-2</v>
      </c>
      <c r="S1203" s="109">
        <v>9.0499999999999997E-2</v>
      </c>
      <c r="U1203" s="111">
        <v>9.1499999999999998E-2</v>
      </c>
      <c r="V1203" s="20">
        <v>9.9500000000000005E-2</v>
      </c>
      <c r="W1203" s="20">
        <v>0.10150000000000001</v>
      </c>
      <c r="X1203" s="20">
        <v>0.10349999999999999</v>
      </c>
    </row>
    <row r="1204" spans="9:24" x14ac:dyDescent="0.3">
      <c r="I1204" s="7">
        <v>44252</v>
      </c>
      <c r="J1204" s="109">
        <v>6.6799999999999998E-2</v>
      </c>
      <c r="K1204" s="109">
        <v>6.7799999999999999E-2</v>
      </c>
      <c r="L1204" s="111">
        <v>6.9800000000000001E-2</v>
      </c>
      <c r="M1204" s="109">
        <v>0.08</v>
      </c>
      <c r="N1204" s="109">
        <v>8.2500000000000004E-2</v>
      </c>
      <c r="O1204" s="109">
        <v>8.6999999999999994E-2</v>
      </c>
      <c r="P1204" s="111">
        <v>8.8499999999999995E-2</v>
      </c>
      <c r="Q1204" s="109">
        <v>8.7999999999999995E-2</v>
      </c>
      <c r="R1204" s="109">
        <v>8.8999999999999996E-2</v>
      </c>
      <c r="S1204" s="109">
        <v>8.9499999999999996E-2</v>
      </c>
      <c r="U1204" s="111">
        <v>9.0499999999999997E-2</v>
      </c>
      <c r="V1204" s="20">
        <v>0.10100000000000001</v>
      </c>
      <c r="W1204" s="20">
        <v>0.10249999999999999</v>
      </c>
      <c r="X1204" s="20">
        <v>0.10349999999999999</v>
      </c>
    </row>
    <row r="1205" spans="9:24" x14ac:dyDescent="0.3">
      <c r="I1205" s="7">
        <v>44251</v>
      </c>
      <c r="J1205" s="109">
        <v>6.6799999999999998E-2</v>
      </c>
      <c r="K1205" s="109">
        <v>6.7799999999999999E-2</v>
      </c>
      <c r="L1205" s="111">
        <v>6.9800000000000001E-2</v>
      </c>
      <c r="M1205" s="109">
        <v>8.0500000000000002E-2</v>
      </c>
      <c r="N1205" s="109">
        <v>8.2500000000000004E-2</v>
      </c>
      <c r="O1205" s="109">
        <v>8.6999999999999994E-2</v>
      </c>
      <c r="P1205" s="111">
        <v>8.8499999999999995E-2</v>
      </c>
      <c r="Q1205" s="109">
        <v>8.8999999999999996E-2</v>
      </c>
      <c r="R1205" s="109">
        <v>8.9499999999999996E-2</v>
      </c>
      <c r="S1205" s="109">
        <v>9.0499999999999997E-2</v>
      </c>
      <c r="U1205" s="111">
        <v>9.1499999999999998E-2</v>
      </c>
      <c r="V1205" s="20">
        <v>0.10150000000000001</v>
      </c>
      <c r="W1205" s="20">
        <v>0.10249999999999999</v>
      </c>
      <c r="X1205" s="20">
        <v>0.10349999999999999</v>
      </c>
    </row>
    <row r="1206" spans="9:24" x14ac:dyDescent="0.3">
      <c r="I1206" s="7">
        <v>44250</v>
      </c>
      <c r="J1206" s="109">
        <v>6.6799999999999998E-2</v>
      </c>
      <c r="K1206" s="109">
        <v>6.7500000000000004E-2</v>
      </c>
      <c r="L1206" s="111">
        <v>7.0499999999999993E-2</v>
      </c>
      <c r="M1206" s="109">
        <v>7.9000000000000001E-2</v>
      </c>
      <c r="N1206" s="109">
        <v>8.2000000000000003E-2</v>
      </c>
      <c r="O1206" s="109">
        <v>8.6300000000000002E-2</v>
      </c>
      <c r="P1206" s="111">
        <v>8.7499999999999994E-2</v>
      </c>
      <c r="Q1206" s="109">
        <v>8.8999999999999996E-2</v>
      </c>
      <c r="R1206" s="109">
        <v>8.9499999999999996E-2</v>
      </c>
      <c r="S1206" s="109">
        <v>9.1499999999999998E-2</v>
      </c>
      <c r="U1206" s="111">
        <v>9.2499999999999999E-2</v>
      </c>
      <c r="V1206" s="20">
        <v>0.10150000000000001</v>
      </c>
      <c r="W1206" s="20">
        <v>0.10249999999999999</v>
      </c>
      <c r="X1206" s="20">
        <v>0.10349999999999999</v>
      </c>
    </row>
    <row r="1207" spans="9:24" x14ac:dyDescent="0.3">
      <c r="I1207" s="7">
        <v>44249</v>
      </c>
      <c r="J1207" s="109">
        <v>6.6799999999999998E-2</v>
      </c>
      <c r="K1207" s="109">
        <v>6.7500000000000004E-2</v>
      </c>
      <c r="L1207" s="111">
        <v>7.0499999999999993E-2</v>
      </c>
      <c r="M1207" s="109">
        <v>0.08</v>
      </c>
      <c r="N1207" s="109">
        <v>8.3000000000000004E-2</v>
      </c>
      <c r="O1207" s="109">
        <v>8.6800000000000002E-2</v>
      </c>
      <c r="P1207" s="111">
        <v>8.8499999999999995E-2</v>
      </c>
      <c r="Q1207" s="109">
        <v>9.1499999999999998E-2</v>
      </c>
      <c r="R1207" s="109">
        <v>9.2299999999999993E-2</v>
      </c>
      <c r="S1207" s="109">
        <v>9.35E-2</v>
      </c>
      <c r="U1207" s="111">
        <v>9.4299999999999995E-2</v>
      </c>
      <c r="V1207" s="20">
        <v>0.10150000000000001</v>
      </c>
      <c r="W1207" s="20">
        <v>0.10249999999999999</v>
      </c>
      <c r="X1207" s="20">
        <v>0.10299999999999999</v>
      </c>
    </row>
    <row r="1208" spans="9:24" x14ac:dyDescent="0.3">
      <c r="I1208" s="7">
        <v>44248</v>
      </c>
      <c r="J1208" s="109">
        <v>6.6799999999999998E-2</v>
      </c>
      <c r="K1208" s="109">
        <v>6.7500000000000004E-2</v>
      </c>
      <c r="L1208" s="111">
        <v>7.1300000000000002E-2</v>
      </c>
      <c r="M1208" s="109">
        <v>8.1000000000000003E-2</v>
      </c>
      <c r="N1208" s="109">
        <v>8.3000000000000004E-2</v>
      </c>
      <c r="O1208" s="109">
        <v>8.6999999999999994E-2</v>
      </c>
      <c r="P1208" s="111">
        <v>8.7999999999999995E-2</v>
      </c>
      <c r="Q1208" s="109">
        <v>9.1499999999999998E-2</v>
      </c>
      <c r="R1208" s="109">
        <v>9.2299999999999993E-2</v>
      </c>
      <c r="S1208" s="109">
        <v>9.35E-2</v>
      </c>
      <c r="U1208" s="111">
        <v>9.4299999999999995E-2</v>
      </c>
      <c r="V1208" s="20">
        <v>0.10150000000000001</v>
      </c>
      <c r="W1208" s="20">
        <v>0.10199999999999999</v>
      </c>
      <c r="X1208" s="20">
        <v>0.10299999999999999</v>
      </c>
    </row>
    <row r="1209" spans="9:24" x14ac:dyDescent="0.3">
      <c r="I1209" s="7">
        <v>44247</v>
      </c>
      <c r="J1209" s="109">
        <v>6.6799999999999998E-2</v>
      </c>
      <c r="K1209" s="109">
        <v>6.7500000000000004E-2</v>
      </c>
      <c r="L1209" s="111">
        <v>7.1300000000000002E-2</v>
      </c>
      <c r="M1209" s="109">
        <v>8.2199999999999995E-2</v>
      </c>
      <c r="N1209" s="109">
        <v>8.5999999999999993E-2</v>
      </c>
      <c r="O1209" s="109">
        <v>8.8999999999999996E-2</v>
      </c>
      <c r="P1209" s="111">
        <v>9.0499999999999997E-2</v>
      </c>
      <c r="Q1209" s="109">
        <v>9.1499999999999998E-2</v>
      </c>
      <c r="R1209" s="109">
        <v>9.2299999999999993E-2</v>
      </c>
      <c r="S1209" s="109">
        <v>9.35E-2</v>
      </c>
      <c r="U1209" s="111">
        <v>9.4299999999999995E-2</v>
      </c>
      <c r="V1209" s="20">
        <v>0.10100000000000001</v>
      </c>
      <c r="W1209" s="20">
        <v>0.10199999999999999</v>
      </c>
      <c r="X1209" s="20">
        <v>0.10299999999999999</v>
      </c>
    </row>
    <row r="1210" spans="9:24" x14ac:dyDescent="0.3">
      <c r="I1210" s="7">
        <v>44246</v>
      </c>
      <c r="J1210" s="109">
        <v>6.6799999999999998E-2</v>
      </c>
      <c r="K1210" s="109">
        <v>6.7500000000000004E-2</v>
      </c>
      <c r="L1210" s="111">
        <v>7.1300000000000002E-2</v>
      </c>
      <c r="M1210" s="109">
        <v>8.2199999999999995E-2</v>
      </c>
      <c r="N1210" s="109">
        <v>8.5999999999999993E-2</v>
      </c>
      <c r="O1210" s="109">
        <v>8.8999999999999996E-2</v>
      </c>
      <c r="P1210" s="111">
        <v>9.0499999999999997E-2</v>
      </c>
      <c r="Q1210" s="109">
        <v>9.1499999999999998E-2</v>
      </c>
      <c r="R1210" s="109">
        <v>9.2299999999999993E-2</v>
      </c>
      <c r="S1210" s="109">
        <v>9.35E-2</v>
      </c>
      <c r="U1210" s="111">
        <v>9.4299999999999995E-2</v>
      </c>
      <c r="V1210" s="20">
        <v>0.10100000000000001</v>
      </c>
      <c r="W1210" s="20">
        <v>0.10199999999999999</v>
      </c>
      <c r="X1210" s="20">
        <v>0.10299999999999999</v>
      </c>
    </row>
    <row r="1211" spans="9:24" x14ac:dyDescent="0.3">
      <c r="I1211" s="7">
        <v>44245</v>
      </c>
      <c r="J1211" s="109">
        <v>6.6799999999999998E-2</v>
      </c>
      <c r="K1211" s="109">
        <v>6.7500000000000004E-2</v>
      </c>
      <c r="L1211" s="111">
        <v>7.1300000000000002E-2</v>
      </c>
      <c r="M1211" s="109">
        <v>8.2199999999999995E-2</v>
      </c>
      <c r="N1211" s="109">
        <v>8.5999999999999993E-2</v>
      </c>
      <c r="O1211" s="109">
        <v>8.8999999999999996E-2</v>
      </c>
      <c r="P1211" s="111">
        <v>9.0499999999999997E-2</v>
      </c>
      <c r="Q1211" s="109">
        <v>9.1999999999999998E-2</v>
      </c>
      <c r="R1211" s="109">
        <v>9.35E-2</v>
      </c>
      <c r="S1211" s="109">
        <v>9.4E-2</v>
      </c>
      <c r="U1211" s="111">
        <v>9.4799999999999995E-2</v>
      </c>
      <c r="V1211" s="20">
        <v>0.10100000000000001</v>
      </c>
      <c r="W1211" s="20">
        <v>0.10199999999999999</v>
      </c>
      <c r="X1211" s="20">
        <v>0.10299999999999999</v>
      </c>
    </row>
    <row r="1212" spans="9:24" x14ac:dyDescent="0.3">
      <c r="I1212" s="7">
        <v>44244</v>
      </c>
      <c r="J1212" s="109">
        <v>6.6799999999999998E-2</v>
      </c>
      <c r="K1212" s="109">
        <v>6.7500000000000004E-2</v>
      </c>
      <c r="L1212" s="111">
        <v>7.1300000000000002E-2</v>
      </c>
      <c r="M1212" s="109">
        <v>8.2199999999999995E-2</v>
      </c>
      <c r="N1212" s="109">
        <v>8.5999999999999993E-2</v>
      </c>
      <c r="O1212" s="109">
        <v>8.8999999999999996E-2</v>
      </c>
      <c r="P1212" s="111">
        <v>9.0499999999999997E-2</v>
      </c>
      <c r="Q1212" s="2">
        <v>9.1999999999999998E-2</v>
      </c>
      <c r="R1212" s="2">
        <v>9.35E-2</v>
      </c>
      <c r="S1212" s="2">
        <v>9.4E-2</v>
      </c>
      <c r="U1212" s="143">
        <v>9.4799999999999995E-2</v>
      </c>
      <c r="V1212" s="20">
        <v>0.10100000000000001</v>
      </c>
      <c r="W1212" s="20">
        <v>0.10199999999999999</v>
      </c>
      <c r="X1212" s="20">
        <v>0.10299999999999999</v>
      </c>
    </row>
    <row r="1213" spans="9:24" x14ac:dyDescent="0.3">
      <c r="I1213" s="7">
        <v>44243</v>
      </c>
      <c r="J1213" s="109">
        <v>6.6799999999999998E-2</v>
      </c>
      <c r="K1213" s="109">
        <v>6.7500000000000004E-2</v>
      </c>
      <c r="L1213" s="111">
        <v>7.1300000000000002E-2</v>
      </c>
      <c r="M1213" s="109">
        <v>8.2500000000000004E-2</v>
      </c>
      <c r="N1213" s="109">
        <v>8.6499999999999994E-2</v>
      </c>
      <c r="O1213" s="109">
        <v>0.09</v>
      </c>
      <c r="P1213" s="111">
        <v>9.1499999999999998E-2</v>
      </c>
      <c r="Q1213" s="109">
        <v>9.2999999999999999E-2</v>
      </c>
      <c r="R1213" s="109">
        <v>9.35E-2</v>
      </c>
      <c r="S1213" s="109">
        <v>9.4500000000000001E-2</v>
      </c>
      <c r="U1213" s="111">
        <v>9.5000000000000001E-2</v>
      </c>
      <c r="V1213" s="20">
        <v>0.10100000000000001</v>
      </c>
      <c r="W1213" s="20">
        <v>0.10199999999999999</v>
      </c>
      <c r="X1213" s="20">
        <v>0.104</v>
      </c>
    </row>
    <row r="1214" spans="9:24" x14ac:dyDescent="0.3">
      <c r="I1214" s="7">
        <v>44242</v>
      </c>
      <c r="J1214" s="109">
        <v>6.6799999999999998E-2</v>
      </c>
      <c r="K1214" s="109">
        <v>6.7500000000000004E-2</v>
      </c>
      <c r="L1214" s="111">
        <v>7.1300000000000002E-2</v>
      </c>
      <c r="M1214" s="2">
        <v>8.4000000000000005E-2</v>
      </c>
      <c r="N1214" s="2">
        <v>8.7999999999999995E-2</v>
      </c>
      <c r="O1214" s="2">
        <v>9.0499999999999997E-2</v>
      </c>
      <c r="P1214" s="143">
        <v>9.1499999999999998E-2</v>
      </c>
      <c r="Q1214" s="20">
        <v>9.2999999999999999E-2</v>
      </c>
      <c r="R1214" s="20">
        <v>9.35E-2</v>
      </c>
      <c r="S1214" s="20">
        <v>9.4500000000000001E-2</v>
      </c>
      <c r="U1214" s="20">
        <v>9.5000000000000001E-2</v>
      </c>
      <c r="V1214" s="20">
        <v>0.10100000000000001</v>
      </c>
      <c r="W1214" s="20">
        <v>0.1028</v>
      </c>
      <c r="X1214" s="20">
        <v>0.1048</v>
      </c>
    </row>
    <row r="1215" spans="9:24" x14ac:dyDescent="0.3">
      <c r="I1215" s="7">
        <v>44241</v>
      </c>
      <c r="J1215" s="109">
        <v>6.6299999999999998E-2</v>
      </c>
      <c r="K1215" s="109">
        <v>6.9000000000000006E-2</v>
      </c>
      <c r="L1215" s="111">
        <v>7.0999999999999994E-2</v>
      </c>
      <c r="M1215" s="109">
        <v>8.4500000000000006E-2</v>
      </c>
      <c r="N1215" s="109">
        <v>8.6999999999999994E-2</v>
      </c>
      <c r="O1215" s="109">
        <v>0.09</v>
      </c>
      <c r="P1215" s="111">
        <v>9.1999999999999998E-2</v>
      </c>
      <c r="Q1215" s="20">
        <v>9.2999999999999999E-2</v>
      </c>
      <c r="R1215" s="20">
        <v>9.35E-2</v>
      </c>
      <c r="S1215" s="20">
        <v>9.4500000000000001E-2</v>
      </c>
      <c r="U1215" s="20">
        <v>9.5000000000000001E-2</v>
      </c>
      <c r="V1215" s="20">
        <v>0.10199999999999999</v>
      </c>
      <c r="W1215" s="20">
        <v>0.10349999999999999</v>
      </c>
      <c r="X1215" s="20">
        <v>0.1048</v>
      </c>
    </row>
    <row r="1216" spans="9:24" x14ac:dyDescent="0.3">
      <c r="I1216" s="7">
        <v>44240</v>
      </c>
      <c r="J1216" s="109">
        <v>6.6299999999999998E-2</v>
      </c>
      <c r="K1216" s="109">
        <v>6.9000000000000006E-2</v>
      </c>
      <c r="L1216" s="111">
        <v>7.1499999999999994E-2</v>
      </c>
      <c r="M1216" s="20">
        <v>8.4500000000000006E-2</v>
      </c>
      <c r="N1216" s="20">
        <v>8.6999999999999994E-2</v>
      </c>
      <c r="O1216" s="20">
        <v>0.09</v>
      </c>
      <c r="P1216" s="20">
        <v>9.1999999999999998E-2</v>
      </c>
      <c r="Q1216" s="20">
        <v>9.4E-2</v>
      </c>
      <c r="R1216" s="20">
        <v>9.4500000000000001E-2</v>
      </c>
      <c r="S1216" s="20">
        <v>9.5500000000000002E-2</v>
      </c>
      <c r="U1216" s="20">
        <v>9.6000000000000002E-2</v>
      </c>
      <c r="V1216" s="20">
        <v>0.1028</v>
      </c>
      <c r="W1216" s="20">
        <v>0.10349999999999999</v>
      </c>
      <c r="X1216" s="20">
        <v>0.1053</v>
      </c>
    </row>
    <row r="1217" spans="9:24" x14ac:dyDescent="0.3">
      <c r="I1217" s="7">
        <v>44239</v>
      </c>
      <c r="J1217" s="109">
        <v>6.6299999999999998E-2</v>
      </c>
      <c r="K1217" s="109">
        <v>6.9000000000000006E-2</v>
      </c>
      <c r="L1217" s="111">
        <v>7.1499999999999994E-2</v>
      </c>
      <c r="M1217" s="20">
        <v>8.4500000000000006E-2</v>
      </c>
      <c r="N1217" s="20">
        <v>8.6999999999999994E-2</v>
      </c>
      <c r="O1217" s="20">
        <v>0.09</v>
      </c>
      <c r="P1217" s="20">
        <v>9.1999999999999998E-2</v>
      </c>
      <c r="Q1217" s="20">
        <v>9.5500000000000002E-2</v>
      </c>
      <c r="R1217" s="20">
        <v>9.6500000000000002E-2</v>
      </c>
      <c r="S1217" s="20">
        <v>9.6000000000000002E-2</v>
      </c>
      <c r="U1217" s="20">
        <v>9.7000000000000003E-2</v>
      </c>
      <c r="V1217" s="20">
        <v>0.1028</v>
      </c>
      <c r="W1217" s="20">
        <v>0.10349999999999999</v>
      </c>
      <c r="X1217" s="20">
        <v>0.1053</v>
      </c>
    </row>
    <row r="1218" spans="9:24" x14ac:dyDescent="0.3">
      <c r="I1218" s="7">
        <v>44238</v>
      </c>
      <c r="J1218" s="109">
        <v>6.6299999999999998E-2</v>
      </c>
      <c r="K1218" s="109">
        <v>6.9000000000000006E-2</v>
      </c>
      <c r="L1218" s="111">
        <v>7.1499999999999994E-2</v>
      </c>
      <c r="M1218" s="20">
        <v>8.5999999999999993E-2</v>
      </c>
      <c r="N1218" s="20">
        <v>8.8999999999999996E-2</v>
      </c>
      <c r="O1218" s="20">
        <v>9.1999999999999998E-2</v>
      </c>
      <c r="P1218" s="20">
        <v>9.2999999999999999E-2</v>
      </c>
      <c r="Q1218" s="20">
        <v>9.5500000000000002E-2</v>
      </c>
      <c r="R1218" s="20">
        <v>9.6500000000000002E-2</v>
      </c>
      <c r="S1218" s="20">
        <v>9.6000000000000002E-2</v>
      </c>
      <c r="U1218" s="20">
        <v>9.7000000000000003E-2</v>
      </c>
      <c r="V1218" s="20">
        <v>0.1028</v>
      </c>
      <c r="W1218" s="20">
        <v>0.10349999999999999</v>
      </c>
      <c r="X1218" s="20">
        <v>0.1053</v>
      </c>
    </row>
    <row r="1219" spans="9:24" x14ac:dyDescent="0.3">
      <c r="I1219" s="7">
        <v>44237</v>
      </c>
      <c r="J1219" s="109">
        <v>6.6299999999999998E-2</v>
      </c>
      <c r="K1219" s="109">
        <v>6.9000000000000006E-2</v>
      </c>
      <c r="L1219" s="111">
        <v>7.1499999999999994E-2</v>
      </c>
      <c r="M1219" s="20">
        <v>8.8999999999999996E-2</v>
      </c>
      <c r="N1219" s="20">
        <v>9.1999999999999998E-2</v>
      </c>
      <c r="O1219" s="20">
        <v>9.35E-2</v>
      </c>
      <c r="P1219" s="20">
        <v>9.4500000000000001E-2</v>
      </c>
      <c r="Q1219" s="20">
        <v>9.4E-2</v>
      </c>
      <c r="R1219" s="20">
        <v>9.6000000000000002E-2</v>
      </c>
      <c r="S1219" s="20">
        <v>9.6000000000000002E-2</v>
      </c>
      <c r="U1219" s="20">
        <v>9.7000000000000003E-2</v>
      </c>
      <c r="V1219" s="20">
        <v>0.1028</v>
      </c>
      <c r="W1219" s="20">
        <v>0.10349999999999999</v>
      </c>
      <c r="X1219" s="20">
        <v>0.1053</v>
      </c>
    </row>
    <row r="1220" spans="9:24" x14ac:dyDescent="0.3">
      <c r="I1220" s="7">
        <v>44236</v>
      </c>
      <c r="J1220" s="109">
        <v>6.6299999999999998E-2</v>
      </c>
      <c r="K1220" s="109">
        <v>6.9000000000000006E-2</v>
      </c>
      <c r="L1220" s="111">
        <v>7.1499999999999994E-2</v>
      </c>
      <c r="M1220" s="20">
        <v>8.8999999999999996E-2</v>
      </c>
      <c r="N1220" s="20">
        <v>9.1999999999999998E-2</v>
      </c>
      <c r="O1220" s="20">
        <v>9.35E-2</v>
      </c>
      <c r="P1220" s="20">
        <v>9.4500000000000001E-2</v>
      </c>
      <c r="Q1220" s="20">
        <v>9.4E-2</v>
      </c>
      <c r="R1220" s="20">
        <v>9.6000000000000002E-2</v>
      </c>
      <c r="S1220" s="20">
        <v>9.6000000000000002E-2</v>
      </c>
      <c r="U1220" s="20">
        <v>9.7000000000000003E-2</v>
      </c>
      <c r="V1220" s="20">
        <v>0.1028</v>
      </c>
      <c r="W1220" s="20">
        <v>0.10349999999999999</v>
      </c>
      <c r="X1220" s="20">
        <v>0.1053</v>
      </c>
    </row>
    <row r="1221" spans="9:24" x14ac:dyDescent="0.3">
      <c r="I1221" s="7">
        <v>44235</v>
      </c>
      <c r="J1221" s="2">
        <v>6.6299999999999998E-2</v>
      </c>
      <c r="K1221" s="2">
        <v>6.9000000000000006E-2</v>
      </c>
      <c r="L1221" s="143">
        <v>7.1499999999999994E-2</v>
      </c>
      <c r="M1221" s="20">
        <v>8.6300000000000002E-2</v>
      </c>
      <c r="N1221" s="20">
        <v>8.8999999999999996E-2</v>
      </c>
      <c r="O1221" s="20">
        <v>9.2999999999999999E-2</v>
      </c>
      <c r="P1221" s="20">
        <v>9.4E-2</v>
      </c>
      <c r="Q1221" s="20">
        <v>9.4E-2</v>
      </c>
      <c r="R1221" s="20">
        <v>9.6000000000000002E-2</v>
      </c>
      <c r="S1221" s="20">
        <v>9.6000000000000002E-2</v>
      </c>
      <c r="U1221" s="20">
        <v>9.7000000000000003E-2</v>
      </c>
      <c r="V1221" s="20">
        <v>0.1028</v>
      </c>
      <c r="W1221" s="20">
        <v>0.10349999999999999</v>
      </c>
      <c r="X1221" s="20">
        <v>0.1053</v>
      </c>
    </row>
    <row r="1222" spans="9:24" x14ac:dyDescent="0.3">
      <c r="I1222" s="7">
        <v>44234</v>
      </c>
      <c r="J1222" s="109">
        <v>6.6299999999999998E-2</v>
      </c>
      <c r="K1222" s="109">
        <v>6.9000000000000006E-2</v>
      </c>
      <c r="L1222" s="111">
        <v>7.1499999999999994E-2</v>
      </c>
      <c r="M1222" s="20">
        <v>8.6300000000000002E-2</v>
      </c>
      <c r="N1222" s="20">
        <v>8.8999999999999996E-2</v>
      </c>
      <c r="O1222" s="20">
        <v>9.2999999999999999E-2</v>
      </c>
      <c r="P1222" s="20">
        <v>9.4E-2</v>
      </c>
      <c r="Q1222" s="20">
        <v>9.35E-2</v>
      </c>
      <c r="R1222" s="20">
        <v>9.4E-2</v>
      </c>
      <c r="S1222" s="20">
        <v>9.6000000000000002E-2</v>
      </c>
      <c r="U1222" s="20">
        <v>9.7000000000000003E-2</v>
      </c>
      <c r="V1222" s="20">
        <v>0.1028</v>
      </c>
      <c r="W1222" s="20">
        <v>0.10349999999999999</v>
      </c>
      <c r="X1222" s="20">
        <v>0.1053</v>
      </c>
    </row>
    <row r="1223" spans="9:24" x14ac:dyDescent="0.3">
      <c r="I1223" s="7">
        <v>44233</v>
      </c>
      <c r="J1223" s="20">
        <v>6.6299999999999998E-2</v>
      </c>
      <c r="K1223" s="20">
        <v>6.9000000000000006E-2</v>
      </c>
      <c r="L1223" s="20">
        <v>7.1499999999999994E-2</v>
      </c>
      <c r="M1223" s="20">
        <v>8.6300000000000002E-2</v>
      </c>
      <c r="N1223" s="20">
        <v>8.8999999999999996E-2</v>
      </c>
      <c r="O1223" s="20">
        <v>9.2999999999999999E-2</v>
      </c>
      <c r="P1223" s="20">
        <v>9.4E-2</v>
      </c>
      <c r="Q1223" s="20">
        <v>9.35E-2</v>
      </c>
      <c r="R1223" s="20">
        <v>9.4E-2</v>
      </c>
      <c r="S1223" s="20">
        <v>9.6000000000000002E-2</v>
      </c>
      <c r="U1223" s="20">
        <v>9.7000000000000003E-2</v>
      </c>
      <c r="V1223" s="20">
        <v>0.1028</v>
      </c>
      <c r="W1223" s="20">
        <v>0.10349999999999999</v>
      </c>
      <c r="X1223" s="20">
        <v>0.1053</v>
      </c>
    </row>
    <row r="1224" spans="9:24" x14ac:dyDescent="0.3">
      <c r="I1224" s="7">
        <v>44232</v>
      </c>
      <c r="J1224" s="20">
        <v>6.6299999999999998E-2</v>
      </c>
      <c r="K1224" s="20">
        <v>6.9000000000000006E-2</v>
      </c>
      <c r="L1224" s="20">
        <v>7.1499999999999994E-2</v>
      </c>
      <c r="M1224" s="20">
        <v>8.6300000000000002E-2</v>
      </c>
      <c r="N1224" s="20">
        <v>8.8800000000000004E-2</v>
      </c>
      <c r="O1224" s="20">
        <v>9.1800000000000007E-2</v>
      </c>
      <c r="P1224" s="20">
        <v>9.35E-2</v>
      </c>
      <c r="Q1224" s="20">
        <v>9.35E-2</v>
      </c>
      <c r="R1224" s="20">
        <v>9.4E-2</v>
      </c>
      <c r="S1224" s="20">
        <v>9.6000000000000002E-2</v>
      </c>
      <c r="U1224" s="20">
        <v>9.7000000000000003E-2</v>
      </c>
      <c r="V1224" s="20">
        <v>0.1028</v>
      </c>
      <c r="W1224" s="20">
        <v>0.10349999999999999</v>
      </c>
      <c r="X1224" s="20">
        <v>0.1053</v>
      </c>
    </row>
    <row r="1225" spans="9:24" x14ac:dyDescent="0.3">
      <c r="I1225" s="7">
        <v>44231</v>
      </c>
      <c r="J1225" s="20">
        <v>6.6299999999999998E-2</v>
      </c>
      <c r="K1225" s="20">
        <v>6.9000000000000006E-2</v>
      </c>
      <c r="L1225" s="20">
        <v>7.1499999999999994E-2</v>
      </c>
      <c r="M1225" s="20">
        <v>8.6300000000000002E-2</v>
      </c>
      <c r="N1225" s="20">
        <v>8.8800000000000004E-2</v>
      </c>
      <c r="O1225" s="20">
        <v>9.1800000000000007E-2</v>
      </c>
      <c r="P1225" s="20">
        <v>9.35E-2</v>
      </c>
      <c r="Q1225" s="20">
        <v>9.8000000000000004E-2</v>
      </c>
      <c r="R1225" s="20">
        <v>9.9500000000000005E-2</v>
      </c>
      <c r="S1225" s="20">
        <v>0.1</v>
      </c>
      <c r="U1225" s="20">
        <v>0.10100000000000001</v>
      </c>
      <c r="V1225" s="20">
        <v>0.1028</v>
      </c>
      <c r="W1225" s="20">
        <v>0.10349999999999999</v>
      </c>
      <c r="X1225" s="20">
        <v>0.1053</v>
      </c>
    </row>
    <row r="1226" spans="9:24" x14ac:dyDescent="0.3">
      <c r="I1226" s="7">
        <v>44230</v>
      </c>
      <c r="J1226" s="20">
        <v>7.0999999999999994E-2</v>
      </c>
      <c r="K1226" s="20">
        <v>7.2999999999999995E-2</v>
      </c>
      <c r="L1226" s="20">
        <v>7.5800000000000006E-2</v>
      </c>
      <c r="M1226" s="20">
        <v>8.6300000000000002E-2</v>
      </c>
      <c r="N1226" s="20">
        <v>8.8800000000000004E-2</v>
      </c>
      <c r="O1226" s="20">
        <v>9.1800000000000007E-2</v>
      </c>
      <c r="P1226" s="20">
        <v>9.35E-2</v>
      </c>
      <c r="Q1226" s="20">
        <v>9.8000000000000004E-2</v>
      </c>
      <c r="R1226" s="20">
        <v>9.9500000000000005E-2</v>
      </c>
      <c r="S1226" s="20">
        <v>0.1</v>
      </c>
      <c r="U1226" s="20">
        <v>0.10100000000000001</v>
      </c>
      <c r="V1226" s="20">
        <v>0.1028</v>
      </c>
      <c r="W1226" s="20">
        <v>0.10349999999999999</v>
      </c>
      <c r="X1226" s="20">
        <v>0.1053</v>
      </c>
    </row>
    <row r="1227" spans="9:24" x14ac:dyDescent="0.3">
      <c r="I1227" s="7">
        <v>44229</v>
      </c>
      <c r="J1227" s="20">
        <v>7.0999999999999994E-2</v>
      </c>
      <c r="K1227" s="20">
        <v>7.2999999999999995E-2</v>
      </c>
      <c r="L1227" s="20">
        <v>7.5800000000000006E-2</v>
      </c>
      <c r="M1227" s="20">
        <v>9.0499999999999997E-2</v>
      </c>
      <c r="N1227" s="20">
        <v>9.2999999999999999E-2</v>
      </c>
      <c r="O1227" s="20">
        <v>9.7000000000000003E-2</v>
      </c>
      <c r="P1227" s="20">
        <v>9.8000000000000004E-2</v>
      </c>
      <c r="Q1227" s="20">
        <v>9.8000000000000004E-2</v>
      </c>
      <c r="R1227" s="20">
        <v>9.9500000000000005E-2</v>
      </c>
      <c r="S1227" s="20">
        <v>0.1</v>
      </c>
      <c r="U1227" s="20">
        <v>0.10100000000000001</v>
      </c>
      <c r="V1227" s="20">
        <v>0.1028</v>
      </c>
      <c r="W1227" s="20">
        <v>0.1038</v>
      </c>
      <c r="X1227" s="20">
        <v>0.1053</v>
      </c>
    </row>
    <row r="1228" spans="9:24" x14ac:dyDescent="0.3">
      <c r="I1228" s="7">
        <v>44228</v>
      </c>
      <c r="J1228" s="20">
        <v>7.0999999999999994E-2</v>
      </c>
      <c r="K1228" s="20">
        <v>7.2999999999999995E-2</v>
      </c>
      <c r="L1228" s="20">
        <v>7.5800000000000006E-2</v>
      </c>
      <c r="M1228" s="20">
        <v>9.0499999999999997E-2</v>
      </c>
      <c r="N1228" s="20">
        <v>9.2999999999999999E-2</v>
      </c>
      <c r="O1228" s="20">
        <v>9.7000000000000003E-2</v>
      </c>
      <c r="P1228" s="20">
        <v>9.8000000000000004E-2</v>
      </c>
      <c r="Q1228" s="20">
        <v>9.8000000000000004E-2</v>
      </c>
      <c r="R1228" s="20">
        <v>9.8699999999999996E-2</v>
      </c>
      <c r="S1228" s="20">
        <v>0.1</v>
      </c>
      <c r="U1228" s="20">
        <v>0.10150000000000001</v>
      </c>
      <c r="V1228" s="20">
        <v>0.1028</v>
      </c>
      <c r="W1228" s="20">
        <v>0.1038</v>
      </c>
      <c r="X1228" s="20">
        <v>0.1053</v>
      </c>
    </row>
    <row r="1229" spans="9:24" x14ac:dyDescent="0.3">
      <c r="I1229" s="7">
        <v>44227</v>
      </c>
      <c r="J1229" s="20">
        <v>7.0999999999999994E-2</v>
      </c>
      <c r="K1229" s="20">
        <v>7.2999999999999995E-2</v>
      </c>
      <c r="L1229" s="20">
        <v>7.5800000000000006E-2</v>
      </c>
      <c r="M1229" s="20">
        <v>9.0499999999999997E-2</v>
      </c>
      <c r="N1229" s="20">
        <v>9.2999999999999999E-2</v>
      </c>
      <c r="O1229" s="20">
        <v>9.7000000000000003E-2</v>
      </c>
      <c r="P1229" s="20">
        <v>9.8000000000000004E-2</v>
      </c>
      <c r="Q1229" s="20">
        <v>9.9000000000000005E-2</v>
      </c>
      <c r="R1229" s="20">
        <v>9.8699999999999996E-2</v>
      </c>
      <c r="S1229" s="20">
        <v>0.1</v>
      </c>
      <c r="U1229" s="20">
        <v>0.10150000000000001</v>
      </c>
      <c r="V1229" s="20">
        <v>0.1028</v>
      </c>
      <c r="W1229" s="20">
        <v>0.1038</v>
      </c>
      <c r="X1229" s="20">
        <v>0.1053</v>
      </c>
    </row>
    <row r="1230" spans="9:24" x14ac:dyDescent="0.3">
      <c r="I1230" s="7">
        <v>44226</v>
      </c>
      <c r="J1230" s="20">
        <v>7.0999999999999994E-2</v>
      </c>
      <c r="K1230" s="20">
        <v>7.2999999999999995E-2</v>
      </c>
      <c r="L1230" s="20">
        <v>7.5800000000000006E-2</v>
      </c>
      <c r="M1230" s="20">
        <v>9.0499999999999997E-2</v>
      </c>
      <c r="N1230" s="20">
        <v>9.35E-2</v>
      </c>
      <c r="O1230" s="20">
        <v>9.6299999999999997E-2</v>
      </c>
      <c r="P1230" s="20">
        <v>9.8000000000000004E-2</v>
      </c>
      <c r="Q1230" s="20">
        <v>9.9000000000000005E-2</v>
      </c>
      <c r="R1230" s="20">
        <v>0.1</v>
      </c>
      <c r="S1230" s="20">
        <v>0.1</v>
      </c>
      <c r="U1230" s="20">
        <v>0.10150000000000001</v>
      </c>
      <c r="V1230" s="20">
        <v>0.1028</v>
      </c>
      <c r="W1230" s="20">
        <v>0.1038</v>
      </c>
      <c r="X1230" s="20">
        <v>0.105</v>
      </c>
    </row>
    <row r="1231" spans="9:24" x14ac:dyDescent="0.3">
      <c r="I1231" s="7">
        <v>44225</v>
      </c>
      <c r="J1231" s="20">
        <v>7.0999999999999994E-2</v>
      </c>
      <c r="K1231" s="20">
        <v>7.2999999999999995E-2</v>
      </c>
      <c r="L1231" s="20">
        <v>7.5800000000000006E-2</v>
      </c>
      <c r="M1231" s="20">
        <v>9.2499999999999999E-2</v>
      </c>
      <c r="N1231" s="20">
        <v>9.6000000000000002E-2</v>
      </c>
      <c r="O1231" s="20">
        <v>9.7799999999999998E-2</v>
      </c>
      <c r="P1231" s="20">
        <v>9.9900000000000003E-2</v>
      </c>
      <c r="Q1231" s="20">
        <v>9.9000000000000005E-2</v>
      </c>
      <c r="R1231" s="20">
        <v>0.1</v>
      </c>
      <c r="S1231" s="20">
        <v>0.1</v>
      </c>
      <c r="U1231" s="20">
        <v>0.10100000000000001</v>
      </c>
      <c r="V1231" s="20">
        <v>0.10299999999999999</v>
      </c>
      <c r="W1231" s="20">
        <v>0.1038</v>
      </c>
      <c r="X1231" s="20">
        <v>0.105</v>
      </c>
    </row>
    <row r="1232" spans="9:24" x14ac:dyDescent="0.3">
      <c r="I1232" s="7">
        <v>44224</v>
      </c>
      <c r="J1232" s="20">
        <v>7.0999999999999994E-2</v>
      </c>
      <c r="K1232" s="20">
        <v>7.2999999999999995E-2</v>
      </c>
      <c r="L1232" s="20">
        <v>7.5800000000000006E-2</v>
      </c>
      <c r="M1232" s="20">
        <v>9.2999999999999999E-2</v>
      </c>
      <c r="N1232" s="20">
        <v>9.4500000000000001E-2</v>
      </c>
      <c r="O1232" s="20">
        <v>9.8799999999999999E-2</v>
      </c>
      <c r="P1232" s="20">
        <v>9.9000000000000005E-2</v>
      </c>
      <c r="Q1232" s="20">
        <v>9.9000000000000005E-2</v>
      </c>
      <c r="R1232" s="20">
        <v>0.1</v>
      </c>
      <c r="S1232" s="20">
        <v>0.1</v>
      </c>
      <c r="U1232" s="20">
        <v>0.10100000000000001</v>
      </c>
      <c r="V1232" s="20">
        <v>0.10249999999999999</v>
      </c>
      <c r="W1232" s="20">
        <v>0.1038</v>
      </c>
      <c r="X1232" s="20">
        <v>0.105</v>
      </c>
    </row>
    <row r="1233" spans="9:24" x14ac:dyDescent="0.3">
      <c r="I1233" s="7">
        <v>44223</v>
      </c>
      <c r="J1233" s="20">
        <v>7.0999999999999994E-2</v>
      </c>
      <c r="K1233" s="20">
        <v>7.2999999999999995E-2</v>
      </c>
      <c r="L1233" s="20">
        <v>7.5800000000000006E-2</v>
      </c>
      <c r="M1233" s="20">
        <v>9.2499999999999999E-2</v>
      </c>
      <c r="N1233" s="20">
        <v>9.4500000000000001E-2</v>
      </c>
      <c r="O1233" s="20">
        <v>9.8000000000000004E-2</v>
      </c>
      <c r="P1233" s="20">
        <v>9.9000000000000005E-2</v>
      </c>
      <c r="Q1233" s="20">
        <v>9.9000000000000005E-2</v>
      </c>
      <c r="R1233" s="20">
        <v>9.9500000000000005E-2</v>
      </c>
      <c r="S1233" s="20">
        <v>0.1</v>
      </c>
      <c r="U1233" s="20">
        <v>0.10100000000000001</v>
      </c>
      <c r="V1233" s="20">
        <v>0.10249999999999999</v>
      </c>
      <c r="W1233" s="20">
        <v>0.1038</v>
      </c>
      <c r="X1233" s="20">
        <v>0.1043</v>
      </c>
    </row>
    <row r="1234" spans="9:24" x14ac:dyDescent="0.3">
      <c r="I1234" s="7">
        <v>44222</v>
      </c>
      <c r="J1234" s="20">
        <v>7.2499999999999995E-2</v>
      </c>
      <c r="K1234" s="20">
        <v>7.7499999999999999E-2</v>
      </c>
      <c r="L1234" s="20">
        <v>8.2500000000000004E-2</v>
      </c>
      <c r="M1234" s="20">
        <v>0.09</v>
      </c>
      <c r="N1234" s="20">
        <v>9.35E-2</v>
      </c>
      <c r="O1234" s="20">
        <v>9.6799999999999997E-2</v>
      </c>
      <c r="P1234" s="20">
        <v>9.9000000000000005E-2</v>
      </c>
      <c r="Q1234" s="20">
        <v>9.5500000000000002E-2</v>
      </c>
      <c r="R1234" s="20">
        <v>9.6000000000000002E-2</v>
      </c>
      <c r="S1234" s="20">
        <v>9.7500000000000003E-2</v>
      </c>
      <c r="U1234" s="20">
        <v>9.9000000000000005E-2</v>
      </c>
      <c r="V1234" s="20">
        <v>0.10249999999999999</v>
      </c>
      <c r="W1234" s="20">
        <v>0.1033</v>
      </c>
      <c r="X1234" s="20">
        <v>0.104</v>
      </c>
    </row>
    <row r="1235" spans="9:24" x14ac:dyDescent="0.3">
      <c r="I1235" s="7">
        <v>44221</v>
      </c>
      <c r="J1235" s="20">
        <v>7.2499999999999995E-2</v>
      </c>
      <c r="K1235" s="20">
        <v>7.7499999999999999E-2</v>
      </c>
      <c r="L1235" s="20">
        <v>8.2500000000000004E-2</v>
      </c>
      <c r="M1235" s="20">
        <v>8.8999999999999996E-2</v>
      </c>
      <c r="N1235" s="20">
        <v>9.35E-2</v>
      </c>
      <c r="O1235" s="20">
        <v>9.6799999999999997E-2</v>
      </c>
      <c r="P1235" s="20">
        <v>9.9000000000000005E-2</v>
      </c>
      <c r="Q1235" s="20">
        <v>9.6000000000000002E-2</v>
      </c>
      <c r="R1235" s="20">
        <v>9.6500000000000002E-2</v>
      </c>
      <c r="S1235" s="20">
        <v>9.8000000000000004E-2</v>
      </c>
      <c r="U1235" s="20">
        <v>9.9000000000000005E-2</v>
      </c>
      <c r="V1235" s="20">
        <v>0.1013</v>
      </c>
      <c r="W1235" s="20">
        <v>0.10299999999999999</v>
      </c>
      <c r="X1235" s="20">
        <v>0.104</v>
      </c>
    </row>
    <row r="1236" spans="9:24" x14ac:dyDescent="0.3">
      <c r="I1236" s="7">
        <v>44220</v>
      </c>
      <c r="J1236" s="20">
        <v>7.2499999999999995E-2</v>
      </c>
      <c r="K1236" s="20">
        <v>7.7499999999999999E-2</v>
      </c>
      <c r="L1236" s="20">
        <v>8.2500000000000004E-2</v>
      </c>
      <c r="M1236" s="20">
        <v>8.6999999999999994E-2</v>
      </c>
      <c r="N1236" s="20">
        <v>9.0999999999999998E-2</v>
      </c>
      <c r="O1236" s="20">
        <v>9.4299999999999995E-2</v>
      </c>
      <c r="P1236" s="20">
        <v>9.5500000000000002E-2</v>
      </c>
      <c r="Q1236" s="20">
        <v>9.6000000000000002E-2</v>
      </c>
      <c r="R1236" s="20">
        <v>9.6500000000000002E-2</v>
      </c>
      <c r="S1236" s="20">
        <v>9.8000000000000004E-2</v>
      </c>
      <c r="U1236" s="20">
        <v>9.9000000000000005E-2</v>
      </c>
      <c r="V1236" s="20">
        <v>0.10150000000000001</v>
      </c>
      <c r="W1236" s="20">
        <v>0.10299999999999999</v>
      </c>
      <c r="X1236" s="20">
        <v>0.10349999999999999</v>
      </c>
    </row>
    <row r="1237" spans="9:24" x14ac:dyDescent="0.3">
      <c r="I1237" s="7">
        <v>44219</v>
      </c>
      <c r="J1237" s="20">
        <v>7.2999999999999995E-2</v>
      </c>
      <c r="K1237" s="20">
        <v>7.9000000000000001E-2</v>
      </c>
      <c r="L1237" s="20">
        <v>8.2799999999999999E-2</v>
      </c>
      <c r="M1237" s="20">
        <v>8.7499999999999994E-2</v>
      </c>
      <c r="N1237" s="20">
        <v>9.0999999999999998E-2</v>
      </c>
      <c r="O1237" s="20">
        <v>9.4799999999999995E-2</v>
      </c>
      <c r="P1237" s="20">
        <v>9.6000000000000002E-2</v>
      </c>
      <c r="Q1237" s="20">
        <v>9.8000000000000004E-2</v>
      </c>
      <c r="R1237" s="20">
        <v>9.8500000000000004E-2</v>
      </c>
      <c r="S1237" s="20">
        <v>0.1</v>
      </c>
      <c r="U1237" s="20">
        <v>0.10050000000000001</v>
      </c>
      <c r="V1237" s="20">
        <v>0.10150000000000001</v>
      </c>
      <c r="W1237" s="20">
        <v>0.10150000000000001</v>
      </c>
      <c r="X1237" s="20">
        <v>0.105</v>
      </c>
    </row>
    <row r="1238" spans="9:24" x14ac:dyDescent="0.3">
      <c r="I1238" s="7">
        <v>44218</v>
      </c>
      <c r="J1238" s="20">
        <v>7.2999999999999995E-2</v>
      </c>
      <c r="K1238" s="20">
        <v>0.08</v>
      </c>
      <c r="L1238" s="20">
        <v>8.48E-2</v>
      </c>
      <c r="M1238" s="20">
        <v>8.8499999999999995E-2</v>
      </c>
      <c r="N1238" s="20">
        <v>9.1800000000000007E-2</v>
      </c>
      <c r="O1238" s="20">
        <v>9.4799999999999995E-2</v>
      </c>
      <c r="P1238" s="20">
        <v>9.6000000000000002E-2</v>
      </c>
      <c r="Q1238" s="20">
        <v>9.8000000000000004E-2</v>
      </c>
      <c r="R1238" s="20">
        <v>9.8500000000000004E-2</v>
      </c>
      <c r="S1238" s="20">
        <v>0.1</v>
      </c>
      <c r="U1238" s="20">
        <v>0.10050000000000001</v>
      </c>
      <c r="V1238" s="20">
        <v>0.10100000000000001</v>
      </c>
      <c r="W1238" s="20">
        <v>0.10299999999999999</v>
      </c>
      <c r="X1238" s="20">
        <v>0.1075</v>
      </c>
    </row>
    <row r="1239" spans="9:24" x14ac:dyDescent="0.3">
      <c r="I1239" s="7">
        <v>44217</v>
      </c>
      <c r="J1239" s="20">
        <v>7.4499999999999997E-2</v>
      </c>
      <c r="K1239" s="20">
        <v>0.08</v>
      </c>
      <c r="L1239" s="20">
        <v>8.48E-2</v>
      </c>
      <c r="M1239" s="20">
        <v>9.0499999999999997E-2</v>
      </c>
      <c r="N1239" s="20">
        <v>9.2799999999999994E-2</v>
      </c>
      <c r="O1239" s="20">
        <v>9.6799999999999997E-2</v>
      </c>
      <c r="P1239" s="20">
        <v>9.7500000000000003E-2</v>
      </c>
      <c r="Q1239" s="20">
        <v>9.8000000000000004E-2</v>
      </c>
      <c r="R1239" s="20">
        <v>0.1</v>
      </c>
      <c r="S1239" s="20">
        <v>0.10050000000000001</v>
      </c>
      <c r="U1239" s="20">
        <v>0.10150000000000001</v>
      </c>
      <c r="V1239" s="20">
        <v>0.10249999999999999</v>
      </c>
      <c r="W1239" s="20">
        <v>0.1065</v>
      </c>
      <c r="X1239" s="20">
        <v>0.10780000000000001</v>
      </c>
    </row>
    <row r="1240" spans="9:24" x14ac:dyDescent="0.3">
      <c r="I1240" s="7">
        <v>44216</v>
      </c>
      <c r="J1240" s="20">
        <v>7.3999999999999996E-2</v>
      </c>
      <c r="K1240" s="20">
        <v>0.08</v>
      </c>
      <c r="L1240" s="20">
        <v>8.4500000000000006E-2</v>
      </c>
      <c r="M1240" s="20">
        <v>9.0499999999999997E-2</v>
      </c>
      <c r="N1240" s="20">
        <v>9.3200000000000005E-2</v>
      </c>
      <c r="O1240" s="20">
        <v>9.7199999999999995E-2</v>
      </c>
      <c r="P1240" s="20">
        <v>9.7500000000000003E-2</v>
      </c>
      <c r="Q1240" s="20">
        <v>9.7000000000000003E-2</v>
      </c>
      <c r="R1240" s="20">
        <v>9.8500000000000004E-2</v>
      </c>
      <c r="S1240" s="20">
        <v>9.9000000000000005E-2</v>
      </c>
      <c r="U1240" s="20">
        <v>0.10050000000000001</v>
      </c>
      <c r="V1240" s="20">
        <v>0.104</v>
      </c>
      <c r="W1240" s="20">
        <v>0.10730000000000001</v>
      </c>
      <c r="X1240" s="20">
        <v>0.10780000000000001</v>
      </c>
    </row>
    <row r="1241" spans="9:24" x14ac:dyDescent="0.3">
      <c r="I1241" s="7">
        <v>44215</v>
      </c>
      <c r="J1241" s="20">
        <v>7.3999999999999996E-2</v>
      </c>
      <c r="K1241" s="20">
        <v>0.08</v>
      </c>
      <c r="L1241" s="20">
        <v>8.48E-2</v>
      </c>
      <c r="M1241" s="20">
        <v>9.0499999999999997E-2</v>
      </c>
      <c r="N1241" s="20">
        <v>9.35E-2</v>
      </c>
      <c r="O1241" s="20">
        <v>9.7500000000000003E-2</v>
      </c>
      <c r="P1241" s="20">
        <v>9.8000000000000004E-2</v>
      </c>
      <c r="Q1241" s="20">
        <v>9.7500000000000003E-2</v>
      </c>
      <c r="R1241" s="20">
        <v>9.9500000000000005E-2</v>
      </c>
      <c r="S1241" s="20">
        <v>0.1</v>
      </c>
      <c r="U1241" s="20">
        <v>0.10100000000000001</v>
      </c>
      <c r="V1241" s="20">
        <v>0.1048</v>
      </c>
      <c r="W1241" s="20">
        <v>0.10730000000000001</v>
      </c>
      <c r="X1241" s="20">
        <v>0.10780000000000001</v>
      </c>
    </row>
    <row r="1242" spans="9:24" x14ac:dyDescent="0.3">
      <c r="I1242" s="7">
        <v>44214</v>
      </c>
      <c r="J1242" s="20">
        <v>7.3999999999999996E-2</v>
      </c>
      <c r="K1242" s="20">
        <v>0.08</v>
      </c>
      <c r="L1242" s="20">
        <v>8.48E-2</v>
      </c>
      <c r="M1242" s="20">
        <v>9.0499999999999997E-2</v>
      </c>
      <c r="N1242" s="20">
        <v>9.2999999999999999E-2</v>
      </c>
      <c r="O1242" s="20">
        <v>9.6600000000000005E-2</v>
      </c>
      <c r="P1242" s="20">
        <v>9.7000000000000003E-2</v>
      </c>
      <c r="Q1242" s="20">
        <v>9.7500000000000003E-2</v>
      </c>
      <c r="R1242" s="20">
        <v>9.9500000000000005E-2</v>
      </c>
      <c r="S1242" s="20">
        <v>0.1</v>
      </c>
      <c r="U1242" s="20">
        <v>0.10100000000000001</v>
      </c>
      <c r="V1242" s="20">
        <v>0.1048</v>
      </c>
      <c r="W1242" s="20">
        <v>0.1074</v>
      </c>
      <c r="X1242" s="20">
        <v>0.107</v>
      </c>
    </row>
    <row r="1243" spans="9:24" x14ac:dyDescent="0.3">
      <c r="I1243" s="7">
        <v>44213</v>
      </c>
      <c r="J1243" s="20">
        <v>7.2999999999999995E-2</v>
      </c>
      <c r="K1243" s="20">
        <v>7.85E-2</v>
      </c>
      <c r="L1243" s="20">
        <v>8.3500000000000005E-2</v>
      </c>
      <c r="M1243" s="20">
        <v>9.1499999999999998E-2</v>
      </c>
      <c r="N1243" s="20">
        <v>9.4399999999999998E-2</v>
      </c>
      <c r="O1243" s="20">
        <v>9.7199999999999995E-2</v>
      </c>
      <c r="P1243" s="20">
        <v>9.7500000000000003E-2</v>
      </c>
      <c r="Q1243" s="20">
        <v>9.7500000000000003E-2</v>
      </c>
      <c r="R1243" s="20">
        <v>9.9500000000000005E-2</v>
      </c>
      <c r="S1243" s="20">
        <v>0.1</v>
      </c>
      <c r="U1243" s="20">
        <v>0.10100000000000001</v>
      </c>
      <c r="V1243" s="20">
        <v>0.1048</v>
      </c>
      <c r="W1243" s="20">
        <v>0.1069</v>
      </c>
      <c r="X1243" s="20">
        <v>0.107</v>
      </c>
    </row>
    <row r="1244" spans="9:24" x14ac:dyDescent="0.3">
      <c r="I1244" s="7">
        <v>44212</v>
      </c>
      <c r="J1244" s="20">
        <v>7.2999999999999995E-2</v>
      </c>
      <c r="K1244" s="20">
        <v>7.85E-2</v>
      </c>
      <c r="L1244" s="20">
        <v>8.3500000000000005E-2</v>
      </c>
      <c r="M1244" s="20">
        <v>9.2499999999999999E-2</v>
      </c>
      <c r="N1244" s="20">
        <v>9.4799999999999995E-2</v>
      </c>
      <c r="O1244" s="20">
        <v>9.7299999999999998E-2</v>
      </c>
      <c r="P1244" s="20">
        <v>9.7500000000000003E-2</v>
      </c>
      <c r="Q1244" s="20">
        <v>9.7500000000000003E-2</v>
      </c>
      <c r="R1244" s="20">
        <v>9.9500000000000005E-2</v>
      </c>
      <c r="S1244" s="20">
        <v>0.10050000000000001</v>
      </c>
      <c r="U1244" s="20">
        <v>0.10150000000000001</v>
      </c>
      <c r="V1244" s="20">
        <v>0.1043</v>
      </c>
      <c r="W1244" s="20">
        <v>0.1069</v>
      </c>
      <c r="X1244" s="20">
        <v>0.107</v>
      </c>
    </row>
    <row r="1245" spans="9:24" x14ac:dyDescent="0.3">
      <c r="I1245" s="7">
        <v>44211</v>
      </c>
      <c r="J1245" s="20">
        <v>7.3499999999999996E-2</v>
      </c>
      <c r="K1245" s="20">
        <v>7.9500000000000001E-2</v>
      </c>
      <c r="L1245" s="20">
        <v>8.4000000000000005E-2</v>
      </c>
      <c r="M1245" s="20">
        <v>9.2499999999999999E-2</v>
      </c>
      <c r="N1245" s="20">
        <v>9.4799999999999995E-2</v>
      </c>
      <c r="O1245" s="20">
        <v>9.7299999999999998E-2</v>
      </c>
      <c r="P1245" s="20">
        <v>9.7500000000000003E-2</v>
      </c>
      <c r="Q1245" s="20">
        <v>9.7500000000000003E-2</v>
      </c>
      <c r="R1245" s="20">
        <v>9.9299999999999999E-2</v>
      </c>
      <c r="S1245" s="20">
        <v>0.1003</v>
      </c>
      <c r="U1245" s="20">
        <v>0.10150000000000001</v>
      </c>
      <c r="V1245" s="20">
        <v>0.1043</v>
      </c>
      <c r="W1245" s="20">
        <v>0.1069</v>
      </c>
      <c r="X1245" s="20">
        <v>0.107</v>
      </c>
    </row>
    <row r="1246" spans="9:24" x14ac:dyDescent="0.3">
      <c r="I1246" s="7">
        <v>44210</v>
      </c>
      <c r="J1246" s="20">
        <v>7.4499999999999997E-2</v>
      </c>
      <c r="K1246" s="20">
        <v>8.1000000000000003E-2</v>
      </c>
      <c r="L1246" s="20">
        <v>8.48E-2</v>
      </c>
      <c r="M1246" s="20">
        <v>9.2499999999999999E-2</v>
      </c>
      <c r="N1246" s="20">
        <v>9.5299999999999996E-2</v>
      </c>
      <c r="O1246" s="20">
        <v>9.8000000000000004E-2</v>
      </c>
      <c r="P1246" s="20">
        <v>9.8500000000000004E-2</v>
      </c>
      <c r="Q1246" s="20">
        <v>9.6000000000000002E-2</v>
      </c>
      <c r="R1246" s="20">
        <v>9.7500000000000003E-2</v>
      </c>
      <c r="S1246" s="20">
        <v>9.9000000000000005E-2</v>
      </c>
      <c r="U1246" s="20">
        <v>0.1</v>
      </c>
      <c r="V1246" s="20">
        <v>0.1043</v>
      </c>
      <c r="W1246" s="20">
        <v>0.1065</v>
      </c>
      <c r="X1246" s="20">
        <v>0.107</v>
      </c>
    </row>
    <row r="1247" spans="9:24" x14ac:dyDescent="0.3">
      <c r="I1247" s="7">
        <v>44209</v>
      </c>
      <c r="J1247" s="20">
        <v>7.4499999999999997E-2</v>
      </c>
      <c r="K1247" s="20">
        <v>8.1000000000000003E-2</v>
      </c>
      <c r="L1247" s="20">
        <v>8.48E-2</v>
      </c>
      <c r="M1247" s="20">
        <v>9.2499999999999999E-2</v>
      </c>
      <c r="N1247" s="20">
        <v>9.4E-2</v>
      </c>
      <c r="O1247" s="20">
        <v>9.7799999999999998E-2</v>
      </c>
      <c r="P1247" s="20">
        <v>9.8000000000000004E-2</v>
      </c>
      <c r="Q1247" s="20">
        <v>9.7500000000000003E-2</v>
      </c>
      <c r="R1247" s="20">
        <v>9.8500000000000004E-2</v>
      </c>
      <c r="S1247" s="20">
        <v>9.9000000000000005E-2</v>
      </c>
      <c r="U1247" s="20">
        <v>0.1</v>
      </c>
      <c r="V1247" s="20">
        <v>0.1043</v>
      </c>
      <c r="W1247" s="20">
        <v>0.1067</v>
      </c>
      <c r="X1247" s="20">
        <v>0.107</v>
      </c>
    </row>
    <row r="1248" spans="9:24" x14ac:dyDescent="0.3">
      <c r="I1248" s="7">
        <v>44208</v>
      </c>
      <c r="J1248" s="20">
        <v>7.4499999999999997E-2</v>
      </c>
      <c r="K1248" s="20">
        <v>8.1000000000000003E-2</v>
      </c>
      <c r="L1248" s="20">
        <v>8.4500000000000006E-2</v>
      </c>
      <c r="M1248" s="20">
        <v>9.1499999999999998E-2</v>
      </c>
      <c r="N1248" s="20">
        <v>9.2499999999999999E-2</v>
      </c>
      <c r="O1248" s="20">
        <v>9.5500000000000002E-2</v>
      </c>
      <c r="P1248" s="20">
        <v>9.6000000000000002E-2</v>
      </c>
      <c r="Q1248" s="20">
        <v>9.7000000000000003E-2</v>
      </c>
      <c r="R1248" s="20">
        <v>9.7500000000000003E-2</v>
      </c>
      <c r="S1248" s="20">
        <v>9.8000000000000004E-2</v>
      </c>
      <c r="U1248" s="20">
        <v>9.9500000000000005E-2</v>
      </c>
      <c r="V1248" s="20">
        <v>0.1043</v>
      </c>
      <c r="W1248" s="20">
        <v>0.1067</v>
      </c>
      <c r="X1248" s="20">
        <v>0.107</v>
      </c>
    </row>
    <row r="1249" spans="9:24" x14ac:dyDescent="0.3">
      <c r="I1249" s="7">
        <v>44207</v>
      </c>
      <c r="J1249" s="20">
        <v>7.4499999999999997E-2</v>
      </c>
      <c r="K1249" s="20">
        <v>8.1000000000000003E-2</v>
      </c>
      <c r="L1249" s="20">
        <v>8.4500000000000006E-2</v>
      </c>
      <c r="M1249" s="20">
        <v>9.1499999999999998E-2</v>
      </c>
      <c r="N1249" s="20">
        <v>9.2999999999999999E-2</v>
      </c>
      <c r="O1249" s="20">
        <v>9.6500000000000002E-2</v>
      </c>
      <c r="P1249" s="20">
        <v>9.7000000000000003E-2</v>
      </c>
      <c r="Q1249" s="20">
        <v>9.6000000000000002E-2</v>
      </c>
      <c r="R1249" s="20">
        <v>9.6500000000000002E-2</v>
      </c>
      <c r="S1249" s="20">
        <v>9.7000000000000003E-2</v>
      </c>
      <c r="U1249" s="20">
        <v>9.8500000000000004E-2</v>
      </c>
      <c r="V1249" s="20">
        <v>0.1043</v>
      </c>
      <c r="W1249" s="20">
        <v>0.1067</v>
      </c>
      <c r="X1249" s="20">
        <v>0.1065</v>
      </c>
    </row>
    <row r="1250" spans="9:24" x14ac:dyDescent="0.3">
      <c r="I1250" s="7">
        <v>44206</v>
      </c>
      <c r="J1250" s="20">
        <v>7.4499999999999997E-2</v>
      </c>
      <c r="K1250" s="20">
        <v>8.2000000000000003E-2</v>
      </c>
      <c r="L1250" s="20">
        <v>8.5400000000000004E-2</v>
      </c>
      <c r="M1250" s="20">
        <v>9.0499999999999997E-2</v>
      </c>
      <c r="N1250" s="20">
        <v>9.1999999999999998E-2</v>
      </c>
      <c r="O1250" s="20">
        <v>9.6000000000000002E-2</v>
      </c>
      <c r="P1250" s="20">
        <v>9.6500000000000002E-2</v>
      </c>
      <c r="Q1250" s="20">
        <v>9.6000000000000002E-2</v>
      </c>
      <c r="R1250" s="20">
        <v>9.6500000000000002E-2</v>
      </c>
      <c r="S1250" s="20">
        <v>9.7000000000000003E-2</v>
      </c>
      <c r="U1250" s="20">
        <v>9.8500000000000004E-2</v>
      </c>
      <c r="V1250" s="20">
        <v>0.1043</v>
      </c>
      <c r="W1250" s="20">
        <v>0.10639999999999999</v>
      </c>
      <c r="X1250" s="20">
        <v>0.107</v>
      </c>
    </row>
    <row r="1251" spans="9:24" x14ac:dyDescent="0.3">
      <c r="I1251" s="7">
        <v>44205</v>
      </c>
      <c r="J1251" s="20">
        <v>7.4499999999999997E-2</v>
      </c>
      <c r="K1251" s="20">
        <v>8.2500000000000004E-2</v>
      </c>
      <c r="L1251" s="20">
        <v>8.5999999999999993E-2</v>
      </c>
      <c r="M1251" s="20">
        <v>8.9499999999999996E-2</v>
      </c>
      <c r="N1251" s="20">
        <v>9.1499999999999998E-2</v>
      </c>
      <c r="O1251" s="20">
        <v>9.4799999999999995E-2</v>
      </c>
      <c r="P1251" s="20">
        <v>9.5500000000000002E-2</v>
      </c>
      <c r="Q1251" s="20">
        <v>9.5500000000000002E-2</v>
      </c>
      <c r="R1251" s="20">
        <v>9.6299999999999997E-2</v>
      </c>
      <c r="S1251" s="20">
        <v>9.6500000000000002E-2</v>
      </c>
      <c r="U1251" s="20">
        <v>9.7500000000000003E-2</v>
      </c>
      <c r="V1251" s="20">
        <v>0.104</v>
      </c>
      <c r="W1251" s="20">
        <v>0.1062</v>
      </c>
      <c r="X1251" s="20">
        <v>0.107</v>
      </c>
    </row>
    <row r="1252" spans="9:24" x14ac:dyDescent="0.3">
      <c r="I1252" s="7">
        <v>44204</v>
      </c>
      <c r="J1252" s="20">
        <v>7.4499999999999997E-2</v>
      </c>
      <c r="K1252" s="20">
        <v>8.3500000000000005E-2</v>
      </c>
      <c r="L1252" s="20">
        <v>8.6499999999999994E-2</v>
      </c>
      <c r="M1252" s="20">
        <v>8.9499999999999996E-2</v>
      </c>
      <c r="N1252" s="20">
        <v>9.1499999999999998E-2</v>
      </c>
      <c r="O1252" s="20">
        <v>9.5200000000000007E-2</v>
      </c>
      <c r="P1252" s="20">
        <v>9.5500000000000002E-2</v>
      </c>
      <c r="Q1252" s="20">
        <v>9.5500000000000002E-2</v>
      </c>
      <c r="R1252" s="20">
        <v>9.6299999999999997E-2</v>
      </c>
      <c r="S1252" s="20">
        <v>9.6500000000000002E-2</v>
      </c>
      <c r="U1252" s="20">
        <v>9.7500000000000003E-2</v>
      </c>
      <c r="V1252" s="20">
        <v>0.104</v>
      </c>
      <c r="W1252" s="20">
        <v>0.10639999999999999</v>
      </c>
      <c r="X1252" s="20">
        <v>0.1075</v>
      </c>
    </row>
    <row r="1253" spans="9:24" x14ac:dyDescent="0.3">
      <c r="I1253" s="7">
        <v>44203</v>
      </c>
      <c r="J1253" s="20">
        <v>7.4499999999999997E-2</v>
      </c>
      <c r="K1253" s="20">
        <v>8.3500000000000005E-2</v>
      </c>
      <c r="L1253" s="20">
        <v>8.6499999999999994E-2</v>
      </c>
      <c r="M1253" s="20">
        <v>8.8499999999999995E-2</v>
      </c>
      <c r="N1253" s="20">
        <v>9.0999999999999998E-2</v>
      </c>
      <c r="O1253" s="20">
        <v>9.4799999999999995E-2</v>
      </c>
      <c r="P1253" s="20">
        <v>9.5000000000000001E-2</v>
      </c>
      <c r="Q1253" s="20">
        <v>9.5500000000000002E-2</v>
      </c>
      <c r="R1253" s="20">
        <v>9.6299999999999997E-2</v>
      </c>
      <c r="S1253" s="20">
        <v>9.6500000000000002E-2</v>
      </c>
      <c r="U1253" s="20">
        <v>9.7500000000000003E-2</v>
      </c>
      <c r="V1253" s="20">
        <v>0.104</v>
      </c>
      <c r="W1253" s="20">
        <v>0.10680000000000001</v>
      </c>
      <c r="X1253" s="20">
        <v>0.1075</v>
      </c>
    </row>
    <row r="1254" spans="9:24" x14ac:dyDescent="0.3">
      <c r="I1254" s="7">
        <v>44202</v>
      </c>
      <c r="J1254" s="20">
        <v>7.4499999999999997E-2</v>
      </c>
      <c r="K1254" s="20">
        <v>8.3500000000000005E-2</v>
      </c>
      <c r="L1254" s="20">
        <v>8.6499999999999994E-2</v>
      </c>
      <c r="M1254" s="20">
        <v>8.8499999999999995E-2</v>
      </c>
      <c r="N1254" s="20">
        <v>9.0999999999999998E-2</v>
      </c>
      <c r="O1254" s="20">
        <v>9.4799999999999995E-2</v>
      </c>
      <c r="P1254" s="20">
        <v>9.5000000000000001E-2</v>
      </c>
      <c r="Q1254" s="20">
        <v>9.5500000000000002E-2</v>
      </c>
      <c r="R1254" s="20">
        <v>9.6199999999999994E-2</v>
      </c>
      <c r="S1254" s="20">
        <v>9.6500000000000002E-2</v>
      </c>
      <c r="U1254" s="20">
        <v>9.7500000000000003E-2</v>
      </c>
      <c r="V1254" s="20">
        <v>0.1045</v>
      </c>
      <c r="W1254" s="20">
        <v>0.1065</v>
      </c>
      <c r="X1254" s="20">
        <v>0.10780000000000001</v>
      </c>
    </row>
    <row r="1255" spans="9:24" x14ac:dyDescent="0.3">
      <c r="I1255" s="7">
        <v>44201</v>
      </c>
      <c r="J1255" s="20">
        <v>7.4499999999999997E-2</v>
      </c>
      <c r="K1255" s="20">
        <v>8.1500000000000003E-2</v>
      </c>
      <c r="L1255" s="20">
        <v>8.6499999999999994E-2</v>
      </c>
      <c r="M1255" s="20">
        <v>8.8499999999999995E-2</v>
      </c>
      <c r="N1255" s="20">
        <v>9.0999999999999998E-2</v>
      </c>
      <c r="O1255" s="20">
        <v>9.4799999999999995E-2</v>
      </c>
      <c r="P1255" s="20">
        <v>9.5000000000000001E-2</v>
      </c>
      <c r="Q1255" s="20">
        <v>9.4500000000000001E-2</v>
      </c>
      <c r="R1255" s="20">
        <v>9.5500000000000002E-2</v>
      </c>
      <c r="S1255" s="20">
        <v>9.6000000000000002E-2</v>
      </c>
      <c r="U1255" s="20">
        <v>9.7000000000000003E-2</v>
      </c>
      <c r="V1255" s="20">
        <v>0.1045</v>
      </c>
      <c r="W1255" s="20">
        <v>0.1072</v>
      </c>
      <c r="X1255" s="20">
        <v>0.10780000000000001</v>
      </c>
    </row>
    <row r="1256" spans="9:24" x14ac:dyDescent="0.3">
      <c r="I1256" s="7">
        <v>44200</v>
      </c>
      <c r="J1256" s="20">
        <v>7.3999999999999996E-2</v>
      </c>
      <c r="K1256" s="20">
        <v>8.0500000000000002E-2</v>
      </c>
      <c r="L1256" s="20">
        <v>8.6300000000000002E-2</v>
      </c>
      <c r="M1256" s="20">
        <v>8.8499999999999995E-2</v>
      </c>
      <c r="N1256" s="20">
        <v>9.1499999999999998E-2</v>
      </c>
      <c r="O1256" s="20">
        <v>9.4299999999999995E-2</v>
      </c>
      <c r="P1256" s="20">
        <v>9.4500000000000001E-2</v>
      </c>
      <c r="Q1256" s="20">
        <v>9.4E-2</v>
      </c>
      <c r="R1256" s="20">
        <v>9.5000000000000001E-2</v>
      </c>
      <c r="S1256" s="20">
        <v>9.5500000000000002E-2</v>
      </c>
      <c r="U1256" s="20">
        <v>9.6500000000000002E-2</v>
      </c>
      <c r="V1256" s="20">
        <v>0.1045</v>
      </c>
      <c r="W1256" s="20">
        <v>0.1071</v>
      </c>
      <c r="X1256" s="20">
        <v>0.10780000000000001</v>
      </c>
    </row>
    <row r="1257" spans="9:24" x14ac:dyDescent="0.3">
      <c r="I1257" s="7">
        <v>44199</v>
      </c>
      <c r="J1257" s="20">
        <v>7.3999999999999996E-2</v>
      </c>
      <c r="K1257" s="20">
        <v>8.0500000000000002E-2</v>
      </c>
      <c r="L1257" s="20">
        <v>8.5800000000000001E-2</v>
      </c>
      <c r="M1257" s="20">
        <v>8.7499999999999994E-2</v>
      </c>
      <c r="N1257" s="20">
        <v>9.0499999999999997E-2</v>
      </c>
      <c r="O1257" s="20">
        <v>9.35E-2</v>
      </c>
      <c r="P1257" s="20">
        <v>9.4E-2</v>
      </c>
      <c r="Q1257" s="20">
        <v>9.2999999999999999E-2</v>
      </c>
      <c r="R1257" s="20">
        <v>9.35E-2</v>
      </c>
      <c r="S1257" s="20">
        <v>9.4299999999999995E-2</v>
      </c>
      <c r="U1257" s="20">
        <v>9.5000000000000001E-2</v>
      </c>
      <c r="V1257" s="20">
        <v>0.1045</v>
      </c>
      <c r="W1257" s="20">
        <v>0.10680000000000001</v>
      </c>
      <c r="X1257" s="20">
        <v>0.10780000000000001</v>
      </c>
    </row>
    <row r="1258" spans="9:24" x14ac:dyDescent="0.3">
      <c r="I1258" s="7">
        <v>44198</v>
      </c>
      <c r="J1258" s="20">
        <v>7.3999999999999996E-2</v>
      </c>
      <c r="K1258" s="20">
        <v>8.0500000000000002E-2</v>
      </c>
      <c r="L1258" s="20">
        <v>8.5500000000000007E-2</v>
      </c>
      <c r="M1258" s="20">
        <v>8.6999999999999994E-2</v>
      </c>
      <c r="N1258" s="20">
        <v>0.09</v>
      </c>
      <c r="O1258" s="20">
        <v>9.2499999999999999E-2</v>
      </c>
      <c r="P1258" s="20">
        <v>9.35E-2</v>
      </c>
      <c r="Q1258" s="20">
        <v>9.2999999999999999E-2</v>
      </c>
      <c r="R1258" s="20">
        <v>9.35E-2</v>
      </c>
      <c r="S1258" s="20">
        <v>9.4299999999999995E-2</v>
      </c>
      <c r="U1258" s="20">
        <v>9.6000000000000002E-2</v>
      </c>
      <c r="V1258" s="20">
        <v>0.1045</v>
      </c>
      <c r="W1258" s="20">
        <v>0.10680000000000001</v>
      </c>
      <c r="X1258" s="20">
        <v>0.10780000000000001</v>
      </c>
    </row>
    <row r="1259" spans="9:24" x14ac:dyDescent="0.3">
      <c r="I1259" s="7">
        <v>44197</v>
      </c>
      <c r="J1259" s="20">
        <v>7.3999999999999996E-2</v>
      </c>
      <c r="K1259" s="20">
        <v>8.0500000000000002E-2</v>
      </c>
      <c r="L1259" s="20">
        <v>8.5500000000000007E-2</v>
      </c>
      <c r="M1259" s="20">
        <v>8.5500000000000007E-2</v>
      </c>
      <c r="N1259" s="20">
        <v>8.7499999999999994E-2</v>
      </c>
      <c r="O1259" s="20">
        <v>9.0499999999999997E-2</v>
      </c>
      <c r="P1259" s="20">
        <v>9.2499999999999999E-2</v>
      </c>
      <c r="Q1259" s="20">
        <v>9.5000000000000001E-2</v>
      </c>
      <c r="R1259" s="20">
        <v>9.5399999999999999E-2</v>
      </c>
      <c r="S1259" s="20">
        <v>9.6000000000000002E-2</v>
      </c>
      <c r="U1259" s="20">
        <v>9.8000000000000004E-2</v>
      </c>
      <c r="V1259" s="20">
        <v>0.1045</v>
      </c>
      <c r="W1259" s="20">
        <v>0.10680000000000001</v>
      </c>
      <c r="X1259" s="20">
        <v>0.10780000000000001</v>
      </c>
    </row>
    <row r="1260" spans="9:24" x14ac:dyDescent="0.3">
      <c r="I1260" s="7">
        <v>44196</v>
      </c>
      <c r="J1260" s="20">
        <v>7.3999999999999996E-2</v>
      </c>
      <c r="K1260" s="20">
        <v>7.9500000000000001E-2</v>
      </c>
      <c r="L1260" s="20">
        <v>8.4500000000000006E-2</v>
      </c>
      <c r="M1260" s="20">
        <v>8.5500000000000007E-2</v>
      </c>
      <c r="N1260" s="20">
        <v>8.7499999999999994E-2</v>
      </c>
      <c r="O1260" s="20">
        <v>9.0999999999999998E-2</v>
      </c>
      <c r="P1260" s="20">
        <v>9.2499999999999999E-2</v>
      </c>
      <c r="Q1260" s="20">
        <v>9.4799999999999995E-2</v>
      </c>
      <c r="R1260" s="20">
        <v>9.5299999999999996E-2</v>
      </c>
      <c r="S1260" s="20">
        <v>9.6000000000000002E-2</v>
      </c>
      <c r="U1260" s="20">
        <v>9.8000000000000004E-2</v>
      </c>
      <c r="V1260" s="20">
        <v>0.1045</v>
      </c>
      <c r="W1260" s="20">
        <v>0.10680000000000001</v>
      </c>
      <c r="X1260" s="20">
        <v>0.10780000000000001</v>
      </c>
    </row>
    <row r="1261" spans="9:24" x14ac:dyDescent="0.3">
      <c r="I1261" s="7">
        <v>44195</v>
      </c>
      <c r="J1261" s="20">
        <v>7.3999999999999996E-2</v>
      </c>
      <c r="K1261" s="20">
        <v>7.9500000000000001E-2</v>
      </c>
      <c r="L1261" s="20">
        <v>8.4500000000000006E-2</v>
      </c>
      <c r="M1261" s="20">
        <v>8.7499999999999994E-2</v>
      </c>
      <c r="N1261" s="20">
        <v>8.9499999999999996E-2</v>
      </c>
      <c r="O1261" s="20">
        <v>9.2999999999999999E-2</v>
      </c>
      <c r="P1261" s="20">
        <v>9.4700000000000006E-2</v>
      </c>
      <c r="Q1261" s="20">
        <v>9.6500000000000002E-2</v>
      </c>
      <c r="R1261" s="20">
        <v>9.7000000000000003E-2</v>
      </c>
      <c r="S1261" s="20">
        <v>9.7299999999999998E-2</v>
      </c>
      <c r="U1261" s="20">
        <v>9.8000000000000004E-2</v>
      </c>
      <c r="V1261" s="20">
        <v>0.1047</v>
      </c>
      <c r="W1261" s="20">
        <v>0.10680000000000001</v>
      </c>
      <c r="X1261" s="20">
        <v>0.10829999999999999</v>
      </c>
    </row>
    <row r="1262" spans="9:24" x14ac:dyDescent="0.3">
      <c r="I1262" s="7">
        <v>44194</v>
      </c>
      <c r="J1262" s="20">
        <v>7.3999999999999996E-2</v>
      </c>
      <c r="K1262" s="20">
        <v>7.9500000000000001E-2</v>
      </c>
      <c r="L1262" s="20">
        <v>8.4500000000000006E-2</v>
      </c>
      <c r="M1262" s="20">
        <v>8.7499999999999994E-2</v>
      </c>
      <c r="N1262" s="20">
        <v>8.9499999999999996E-2</v>
      </c>
      <c r="O1262" s="20">
        <v>9.2799999999999994E-2</v>
      </c>
      <c r="P1262" s="20">
        <v>9.4299999999999995E-2</v>
      </c>
      <c r="Q1262" s="20">
        <v>9.6500000000000002E-2</v>
      </c>
      <c r="R1262" s="20">
        <v>9.7000000000000003E-2</v>
      </c>
      <c r="S1262" s="20">
        <v>9.7299999999999998E-2</v>
      </c>
      <c r="U1262" s="20">
        <v>9.8500000000000004E-2</v>
      </c>
      <c r="V1262" s="20">
        <v>0.1047</v>
      </c>
      <c r="W1262" s="20">
        <v>0.1069</v>
      </c>
      <c r="X1262" s="20">
        <v>0.10829999999999999</v>
      </c>
    </row>
    <row r="1263" spans="9:24" x14ac:dyDescent="0.3">
      <c r="I1263" s="7">
        <v>44193</v>
      </c>
      <c r="J1263" s="20">
        <v>7.3999999999999996E-2</v>
      </c>
      <c r="K1263" s="20">
        <v>7.9500000000000001E-2</v>
      </c>
      <c r="L1263" s="20">
        <v>8.43E-2</v>
      </c>
      <c r="M1263" s="20">
        <v>8.7800000000000003E-2</v>
      </c>
      <c r="N1263" s="20">
        <v>0.09</v>
      </c>
      <c r="O1263" s="20">
        <v>9.35E-2</v>
      </c>
      <c r="P1263" s="20">
        <v>9.5299999999999996E-2</v>
      </c>
      <c r="Q1263" s="20">
        <v>9.6500000000000002E-2</v>
      </c>
      <c r="R1263" s="20">
        <v>9.7000000000000003E-2</v>
      </c>
      <c r="S1263" s="20">
        <v>9.7500000000000003E-2</v>
      </c>
      <c r="U1263" s="20">
        <v>9.9000000000000005E-2</v>
      </c>
      <c r="V1263" s="20">
        <v>0.105</v>
      </c>
      <c r="W1263" s="20">
        <v>0.1071</v>
      </c>
      <c r="X1263" s="20">
        <v>0.10879999999999999</v>
      </c>
    </row>
    <row r="1264" spans="9:24" x14ac:dyDescent="0.3">
      <c r="I1264" s="7">
        <v>44192</v>
      </c>
      <c r="J1264" s="20">
        <v>7.3999999999999996E-2</v>
      </c>
      <c r="K1264" s="20">
        <v>7.9500000000000001E-2</v>
      </c>
      <c r="L1264" s="20">
        <v>8.43E-2</v>
      </c>
      <c r="M1264" s="20">
        <v>8.8499999999999995E-2</v>
      </c>
      <c r="N1264" s="20">
        <v>9.0499999999999997E-2</v>
      </c>
      <c r="O1264" s="20">
        <v>9.35E-2</v>
      </c>
      <c r="P1264" s="20">
        <v>9.5299999999999996E-2</v>
      </c>
      <c r="Q1264" s="20">
        <v>9.6500000000000002E-2</v>
      </c>
      <c r="R1264" s="20">
        <v>9.7000000000000003E-2</v>
      </c>
      <c r="S1264" s="20">
        <v>9.7500000000000003E-2</v>
      </c>
      <c r="U1264" s="20">
        <v>9.9000000000000005E-2</v>
      </c>
      <c r="V1264" s="20">
        <v>0.105</v>
      </c>
      <c r="W1264" s="20">
        <v>0.1071</v>
      </c>
      <c r="X1264" s="20">
        <v>0.10879999999999999</v>
      </c>
    </row>
    <row r="1265" spans="9:24" x14ac:dyDescent="0.3">
      <c r="I1265" s="7">
        <v>44191</v>
      </c>
      <c r="J1265" s="20">
        <v>7.4499999999999997E-2</v>
      </c>
      <c r="K1265" s="20">
        <v>0.08</v>
      </c>
      <c r="L1265" s="20">
        <v>8.3000000000000004E-2</v>
      </c>
      <c r="M1265" s="20">
        <v>8.7499999999999994E-2</v>
      </c>
      <c r="N1265" s="20">
        <v>9.0499999999999997E-2</v>
      </c>
      <c r="O1265" s="20">
        <v>9.35E-2</v>
      </c>
      <c r="P1265" s="20">
        <v>9.5299999999999996E-2</v>
      </c>
      <c r="Q1265" s="20">
        <v>9.6500000000000002E-2</v>
      </c>
      <c r="R1265" s="20">
        <v>9.6699999999999994E-2</v>
      </c>
      <c r="S1265" s="20">
        <v>9.7500000000000003E-2</v>
      </c>
      <c r="U1265" s="20">
        <v>9.9000000000000005E-2</v>
      </c>
      <c r="V1265" s="20">
        <v>0.10580000000000001</v>
      </c>
      <c r="W1265" s="20">
        <v>0.1071</v>
      </c>
      <c r="X1265" s="20">
        <v>0.10879999999999999</v>
      </c>
    </row>
    <row r="1266" spans="9:24" x14ac:dyDescent="0.3">
      <c r="I1266" s="7">
        <v>44190</v>
      </c>
      <c r="J1266" s="20">
        <v>7.2499999999999995E-2</v>
      </c>
      <c r="K1266" s="20">
        <v>7.85E-2</v>
      </c>
      <c r="L1266" s="20">
        <v>8.2500000000000004E-2</v>
      </c>
      <c r="M1266" s="20">
        <v>8.7499999999999994E-2</v>
      </c>
      <c r="N1266" s="20">
        <v>9.0499999999999997E-2</v>
      </c>
      <c r="O1266" s="20">
        <v>9.35E-2</v>
      </c>
      <c r="P1266" s="20">
        <v>9.5299999999999996E-2</v>
      </c>
      <c r="Q1266" s="20">
        <v>9.6500000000000002E-2</v>
      </c>
      <c r="R1266" s="20">
        <v>9.6699999999999994E-2</v>
      </c>
      <c r="S1266" s="20">
        <v>9.7500000000000003E-2</v>
      </c>
      <c r="U1266" s="20">
        <v>9.9000000000000005E-2</v>
      </c>
      <c r="V1266" s="20">
        <v>0.10580000000000001</v>
      </c>
      <c r="W1266" s="20">
        <v>0.10730000000000001</v>
      </c>
      <c r="X1266" s="20">
        <v>0.109</v>
      </c>
    </row>
    <row r="1267" spans="9:24" x14ac:dyDescent="0.3">
      <c r="I1267" s="7">
        <v>44189</v>
      </c>
      <c r="J1267" s="20">
        <v>7.2499999999999995E-2</v>
      </c>
      <c r="K1267" s="20">
        <v>7.85E-2</v>
      </c>
      <c r="L1267" s="20">
        <v>8.2500000000000004E-2</v>
      </c>
      <c r="M1267" s="20">
        <v>8.6999999999999994E-2</v>
      </c>
      <c r="N1267" s="20">
        <v>8.9800000000000005E-2</v>
      </c>
      <c r="O1267" s="20">
        <v>9.3299999999999994E-2</v>
      </c>
      <c r="P1267" s="20">
        <v>9.5500000000000002E-2</v>
      </c>
      <c r="Q1267" s="20">
        <v>9.6500000000000002E-2</v>
      </c>
      <c r="R1267" s="20">
        <v>9.6699999999999994E-2</v>
      </c>
      <c r="S1267" s="20">
        <v>9.7500000000000003E-2</v>
      </c>
      <c r="U1267" s="20">
        <v>9.9000000000000005E-2</v>
      </c>
      <c r="V1267" s="20">
        <v>0.10589999999999999</v>
      </c>
      <c r="W1267" s="20">
        <v>0.10730000000000001</v>
      </c>
      <c r="X1267" s="20">
        <v>0.109</v>
      </c>
    </row>
    <row r="1268" spans="9:24" x14ac:dyDescent="0.3">
      <c r="I1268" s="7">
        <v>44188</v>
      </c>
      <c r="J1268" s="20">
        <v>7.5499999999999998E-2</v>
      </c>
      <c r="K1268" s="20">
        <v>8.1500000000000003E-2</v>
      </c>
      <c r="L1268" s="20">
        <v>8.5500000000000007E-2</v>
      </c>
      <c r="M1268" s="20">
        <v>8.6999999999999994E-2</v>
      </c>
      <c r="N1268" s="20">
        <v>8.9800000000000005E-2</v>
      </c>
      <c r="O1268" s="20">
        <v>9.3299999999999994E-2</v>
      </c>
      <c r="P1268" s="20">
        <v>9.5799999999999996E-2</v>
      </c>
      <c r="Q1268" s="20">
        <v>9.6500000000000002E-2</v>
      </c>
      <c r="R1268" s="20">
        <v>9.6699999999999994E-2</v>
      </c>
      <c r="S1268" s="20">
        <v>9.7500000000000003E-2</v>
      </c>
      <c r="U1268" s="20">
        <v>9.9000000000000005E-2</v>
      </c>
      <c r="V1268" s="20">
        <v>0.106</v>
      </c>
      <c r="W1268" s="20">
        <v>0.10730000000000001</v>
      </c>
      <c r="X1268" s="20">
        <v>0.109</v>
      </c>
    </row>
    <row r="1269" spans="9:24" x14ac:dyDescent="0.3">
      <c r="I1269" s="7">
        <v>44187</v>
      </c>
      <c r="J1269" s="20">
        <v>7.5499999999999998E-2</v>
      </c>
      <c r="K1269" s="20">
        <v>8.1500000000000003E-2</v>
      </c>
      <c r="L1269" s="20">
        <v>8.5500000000000007E-2</v>
      </c>
      <c r="M1269" s="20">
        <v>8.6999999999999994E-2</v>
      </c>
      <c r="N1269" s="20">
        <v>8.9800000000000005E-2</v>
      </c>
      <c r="O1269" s="20">
        <v>9.3799999999999994E-2</v>
      </c>
      <c r="P1269" s="20">
        <v>9.5799999999999996E-2</v>
      </c>
      <c r="Q1269" s="20">
        <v>9.6500000000000002E-2</v>
      </c>
      <c r="R1269" s="20">
        <v>9.6699999999999994E-2</v>
      </c>
      <c r="S1269" s="20">
        <v>9.7500000000000003E-2</v>
      </c>
      <c r="U1269" s="20">
        <v>9.9000000000000005E-2</v>
      </c>
      <c r="V1269" s="20">
        <v>0.106</v>
      </c>
      <c r="W1269" s="20">
        <v>0.10730000000000001</v>
      </c>
      <c r="X1269" s="20">
        <v>0.109</v>
      </c>
    </row>
    <row r="1270" spans="9:24" x14ac:dyDescent="0.3">
      <c r="I1270" s="7">
        <v>44186</v>
      </c>
      <c r="J1270" s="20">
        <v>7.5499999999999998E-2</v>
      </c>
      <c r="K1270" s="20">
        <v>8.1500000000000003E-2</v>
      </c>
      <c r="L1270" s="20">
        <v>8.5500000000000007E-2</v>
      </c>
      <c r="M1270" s="20">
        <v>8.6999999999999994E-2</v>
      </c>
      <c r="N1270" s="20">
        <v>8.9800000000000005E-2</v>
      </c>
      <c r="O1270" s="20">
        <v>9.3799999999999994E-2</v>
      </c>
      <c r="P1270" s="20">
        <v>9.5799999999999996E-2</v>
      </c>
      <c r="Q1270" s="20">
        <v>9.7000000000000003E-2</v>
      </c>
      <c r="R1270" s="20">
        <v>9.7000000000000003E-2</v>
      </c>
      <c r="S1270" s="20">
        <v>9.8000000000000004E-2</v>
      </c>
      <c r="U1270" s="20">
        <v>9.9500000000000005E-2</v>
      </c>
      <c r="V1270" s="20">
        <v>0.106</v>
      </c>
      <c r="W1270" s="20">
        <v>0.10780000000000001</v>
      </c>
      <c r="X1270" s="20">
        <v>0.109</v>
      </c>
    </row>
    <row r="1271" spans="9:24" x14ac:dyDescent="0.3">
      <c r="I1271" s="7">
        <v>44185</v>
      </c>
      <c r="J1271" s="20">
        <v>7.5499999999999998E-2</v>
      </c>
      <c r="K1271" s="20">
        <v>8.1500000000000003E-2</v>
      </c>
      <c r="L1271" s="20">
        <v>8.5500000000000007E-2</v>
      </c>
      <c r="M1271" s="20">
        <v>8.6999999999999994E-2</v>
      </c>
      <c r="N1271" s="20">
        <v>8.9800000000000005E-2</v>
      </c>
      <c r="O1271" s="20">
        <v>9.4E-2</v>
      </c>
      <c r="P1271" s="20">
        <v>9.5899999999999999E-2</v>
      </c>
      <c r="Q1271" s="20">
        <v>9.7500000000000003E-2</v>
      </c>
      <c r="R1271" s="20">
        <v>9.7500000000000003E-2</v>
      </c>
      <c r="S1271" s="20">
        <v>9.9000000000000005E-2</v>
      </c>
      <c r="U1271" s="20">
        <v>0.10100000000000001</v>
      </c>
      <c r="V1271" s="20">
        <v>0.106</v>
      </c>
      <c r="W1271" s="20">
        <v>0.1082</v>
      </c>
      <c r="X1271" s="20">
        <v>0.109</v>
      </c>
    </row>
    <row r="1272" spans="9:24" x14ac:dyDescent="0.3">
      <c r="I1272" s="7">
        <v>44184</v>
      </c>
      <c r="J1272" s="20">
        <v>7.5499999999999998E-2</v>
      </c>
      <c r="K1272" s="20">
        <v>8.1500000000000003E-2</v>
      </c>
      <c r="L1272" s="20">
        <v>8.5999999999999993E-2</v>
      </c>
      <c r="M1272" s="20">
        <v>8.6999999999999994E-2</v>
      </c>
      <c r="N1272" s="20">
        <v>8.9800000000000005E-2</v>
      </c>
      <c r="O1272" s="20">
        <v>9.4E-2</v>
      </c>
      <c r="P1272" s="20">
        <v>9.5799999999999996E-2</v>
      </c>
      <c r="Q1272" s="20">
        <v>9.7500000000000003E-2</v>
      </c>
      <c r="R1272" s="20">
        <v>9.7500000000000003E-2</v>
      </c>
      <c r="S1272" s="20">
        <v>9.9000000000000005E-2</v>
      </c>
      <c r="U1272" s="20">
        <v>0.10100000000000001</v>
      </c>
      <c r="V1272" s="20">
        <v>0.106</v>
      </c>
      <c r="W1272" s="20">
        <v>0.1079</v>
      </c>
      <c r="X1272" s="20">
        <v>0.109</v>
      </c>
    </row>
    <row r="1273" spans="9:24" x14ac:dyDescent="0.3">
      <c r="I1273" s="7">
        <v>44183</v>
      </c>
      <c r="J1273" s="20">
        <v>7.5499999999999998E-2</v>
      </c>
      <c r="K1273" s="20">
        <v>8.1500000000000003E-2</v>
      </c>
      <c r="L1273" s="20">
        <v>8.5999999999999993E-2</v>
      </c>
      <c r="M1273" s="20">
        <v>8.7499999999999994E-2</v>
      </c>
      <c r="N1273" s="20">
        <v>0.09</v>
      </c>
      <c r="O1273" s="20">
        <v>9.4E-2</v>
      </c>
      <c r="P1273" s="20">
        <v>9.64E-2</v>
      </c>
      <c r="Q1273" s="20">
        <v>9.7500000000000003E-2</v>
      </c>
      <c r="R1273" s="20">
        <v>9.7500000000000003E-2</v>
      </c>
      <c r="S1273" s="20">
        <v>9.8799999999999999E-2</v>
      </c>
      <c r="U1273" s="20">
        <v>0.10100000000000001</v>
      </c>
      <c r="V1273" s="20">
        <v>0.106</v>
      </c>
      <c r="W1273" s="20">
        <v>0.1082</v>
      </c>
      <c r="X1273" s="20">
        <v>0.109</v>
      </c>
    </row>
    <row r="1274" spans="9:24" x14ac:dyDescent="0.3">
      <c r="I1274" s="7">
        <v>44182</v>
      </c>
      <c r="J1274" s="20">
        <v>7.5499999999999998E-2</v>
      </c>
      <c r="K1274" s="20">
        <v>8.1000000000000003E-2</v>
      </c>
      <c r="L1274" s="20">
        <v>8.5500000000000007E-2</v>
      </c>
      <c r="M1274" s="20">
        <v>8.7499999999999994E-2</v>
      </c>
      <c r="N1274" s="20">
        <v>0.09</v>
      </c>
      <c r="O1274" s="20">
        <v>9.4500000000000001E-2</v>
      </c>
      <c r="P1274" s="20">
        <v>9.7000000000000003E-2</v>
      </c>
      <c r="Q1274" s="20">
        <v>9.7000000000000003E-2</v>
      </c>
      <c r="R1274" s="20">
        <v>9.7000000000000003E-2</v>
      </c>
      <c r="S1274" s="20">
        <v>9.8500000000000004E-2</v>
      </c>
      <c r="U1274" s="20">
        <v>0.10100000000000001</v>
      </c>
      <c r="V1274" s="20">
        <v>0.106</v>
      </c>
      <c r="W1274" s="20">
        <v>0.10879999999999999</v>
      </c>
      <c r="X1274" s="20">
        <v>0.109</v>
      </c>
    </row>
    <row r="1275" spans="9:24" x14ac:dyDescent="0.3">
      <c r="I1275" s="7">
        <v>44181</v>
      </c>
      <c r="J1275" s="20">
        <v>7.5499999999999998E-2</v>
      </c>
      <c r="K1275" s="20">
        <v>8.1000000000000003E-2</v>
      </c>
      <c r="L1275" s="20">
        <v>8.5500000000000007E-2</v>
      </c>
      <c r="M1275" s="20">
        <v>8.7499999999999994E-2</v>
      </c>
      <c r="N1275" s="20">
        <v>0.09</v>
      </c>
      <c r="O1275" s="20">
        <v>9.4500000000000001E-2</v>
      </c>
      <c r="P1275" s="20">
        <v>9.7000000000000003E-2</v>
      </c>
      <c r="Q1275" s="20">
        <v>9.6799999999999997E-2</v>
      </c>
      <c r="R1275" s="20">
        <v>9.6500000000000002E-2</v>
      </c>
      <c r="S1275" s="20">
        <v>9.8000000000000004E-2</v>
      </c>
      <c r="U1275" s="20">
        <v>0.10050000000000001</v>
      </c>
      <c r="V1275" s="20">
        <v>0.106</v>
      </c>
      <c r="W1275" s="20">
        <v>0.10879999999999999</v>
      </c>
      <c r="X1275" s="20">
        <v>0.109</v>
      </c>
    </row>
    <row r="1276" spans="9:24" x14ac:dyDescent="0.3">
      <c r="I1276" s="7">
        <v>44180</v>
      </c>
      <c r="J1276" s="20">
        <v>7.5499999999999998E-2</v>
      </c>
      <c r="K1276" s="20">
        <v>8.1000000000000003E-2</v>
      </c>
      <c r="L1276" s="20">
        <v>8.5500000000000007E-2</v>
      </c>
      <c r="M1276" s="20">
        <v>8.6499999999999994E-2</v>
      </c>
      <c r="N1276" s="20">
        <v>8.9499999999999996E-2</v>
      </c>
      <c r="O1276" s="20">
        <v>9.4500000000000001E-2</v>
      </c>
      <c r="P1276" s="20">
        <v>9.6299999999999997E-2</v>
      </c>
      <c r="Q1276" s="20">
        <v>9.6799999999999997E-2</v>
      </c>
      <c r="R1276" s="20">
        <v>9.6500000000000002E-2</v>
      </c>
      <c r="S1276" s="20">
        <v>9.8000000000000004E-2</v>
      </c>
      <c r="U1276" s="20">
        <v>0.10050000000000001</v>
      </c>
      <c r="V1276" s="20">
        <v>0.106</v>
      </c>
      <c r="W1276" s="20">
        <v>0.1089</v>
      </c>
      <c r="X1276" s="20">
        <v>0.109</v>
      </c>
    </row>
    <row r="1277" spans="9:24" x14ac:dyDescent="0.3">
      <c r="I1277" s="7">
        <v>44179</v>
      </c>
      <c r="J1277" s="20">
        <v>7.5499999999999998E-2</v>
      </c>
      <c r="K1277" s="20">
        <v>8.1000000000000003E-2</v>
      </c>
      <c r="L1277" s="20">
        <v>8.5500000000000007E-2</v>
      </c>
      <c r="M1277" s="20">
        <v>8.6499999999999994E-2</v>
      </c>
      <c r="N1277" s="20">
        <v>8.9499999999999996E-2</v>
      </c>
      <c r="O1277" s="20">
        <v>9.4E-2</v>
      </c>
      <c r="P1277" s="20">
        <v>9.5500000000000002E-2</v>
      </c>
      <c r="Q1277" s="20">
        <v>9.6799999999999997E-2</v>
      </c>
      <c r="R1277" s="20">
        <v>9.6500000000000002E-2</v>
      </c>
      <c r="S1277" s="20">
        <v>9.8000000000000004E-2</v>
      </c>
      <c r="U1277" s="20">
        <v>0.10050000000000001</v>
      </c>
      <c r="V1277" s="20">
        <v>0.106</v>
      </c>
      <c r="W1277" s="20">
        <v>0.1089</v>
      </c>
      <c r="X1277" s="20">
        <v>0.1085</v>
      </c>
    </row>
    <row r="1278" spans="9:24" x14ac:dyDescent="0.3">
      <c r="I1278" s="7">
        <v>44178</v>
      </c>
      <c r="J1278" s="20">
        <v>7.5499999999999998E-2</v>
      </c>
      <c r="K1278" s="20">
        <v>8.1000000000000003E-2</v>
      </c>
      <c r="L1278" s="20">
        <v>8.5500000000000007E-2</v>
      </c>
      <c r="M1278" s="20">
        <v>8.6499999999999994E-2</v>
      </c>
      <c r="N1278" s="20">
        <v>8.9499999999999996E-2</v>
      </c>
      <c r="O1278" s="20">
        <v>9.35E-2</v>
      </c>
      <c r="P1278" s="20">
        <v>9.5500000000000002E-2</v>
      </c>
      <c r="Q1278" s="20">
        <v>9.6799999999999997E-2</v>
      </c>
      <c r="R1278" s="20">
        <v>9.7500000000000003E-2</v>
      </c>
      <c r="S1278" s="20">
        <v>9.8500000000000004E-2</v>
      </c>
      <c r="U1278" s="20">
        <v>0.10050000000000001</v>
      </c>
      <c r="V1278" s="20">
        <v>0.106</v>
      </c>
      <c r="W1278" s="20">
        <v>0.1085</v>
      </c>
      <c r="X1278" s="20">
        <v>0.1085</v>
      </c>
    </row>
    <row r="1279" spans="9:24" x14ac:dyDescent="0.3">
      <c r="I1279" s="7">
        <v>44177</v>
      </c>
      <c r="J1279" s="20">
        <v>7.5499999999999998E-2</v>
      </c>
      <c r="K1279" s="20">
        <v>8.1000000000000003E-2</v>
      </c>
      <c r="L1279" s="20">
        <v>8.5500000000000007E-2</v>
      </c>
      <c r="M1279" s="20">
        <v>8.6499999999999994E-2</v>
      </c>
      <c r="N1279" s="20">
        <v>8.9499999999999996E-2</v>
      </c>
      <c r="O1279" s="20">
        <v>9.35E-2</v>
      </c>
      <c r="P1279" s="20">
        <v>9.4799999999999995E-2</v>
      </c>
      <c r="Q1279" s="20">
        <v>9.6799999999999997E-2</v>
      </c>
      <c r="R1279" s="20">
        <v>9.7500000000000003E-2</v>
      </c>
      <c r="S1279" s="20">
        <v>9.8500000000000004E-2</v>
      </c>
      <c r="U1279" s="20">
        <v>0.10100000000000001</v>
      </c>
      <c r="V1279" s="20">
        <v>0.106</v>
      </c>
      <c r="W1279" s="20">
        <v>0.10829999999999999</v>
      </c>
      <c r="X1279" s="20">
        <v>0.10879999999999999</v>
      </c>
    </row>
    <row r="1280" spans="9:24" x14ac:dyDescent="0.3">
      <c r="I1280" s="7">
        <v>44176</v>
      </c>
      <c r="J1280" s="20">
        <v>7.5499999999999998E-2</v>
      </c>
      <c r="K1280" s="20">
        <v>8.1000000000000003E-2</v>
      </c>
      <c r="L1280" s="20">
        <v>8.5500000000000007E-2</v>
      </c>
      <c r="M1280" s="20">
        <v>8.6999999999999994E-2</v>
      </c>
      <c r="N1280" s="20">
        <v>0.09</v>
      </c>
      <c r="O1280" s="20">
        <v>9.4500000000000001E-2</v>
      </c>
      <c r="P1280" s="20">
        <v>9.6500000000000002E-2</v>
      </c>
      <c r="Q1280" s="20">
        <v>9.6799999999999997E-2</v>
      </c>
      <c r="R1280" s="20">
        <v>9.6799999999999997E-2</v>
      </c>
      <c r="S1280" s="20">
        <v>9.8500000000000004E-2</v>
      </c>
      <c r="U1280" s="20">
        <v>0.10100000000000001</v>
      </c>
      <c r="V1280" s="20">
        <v>0.106</v>
      </c>
      <c r="W1280" s="20">
        <v>0.1095</v>
      </c>
      <c r="X1280" s="20">
        <v>0.10879999999999999</v>
      </c>
    </row>
    <row r="1281" spans="9:24" x14ac:dyDescent="0.3">
      <c r="I1281" s="7">
        <v>44175</v>
      </c>
      <c r="J1281" s="20">
        <v>7.5499999999999998E-2</v>
      </c>
      <c r="K1281" s="20">
        <v>8.1000000000000003E-2</v>
      </c>
      <c r="L1281" s="20">
        <v>8.5500000000000007E-2</v>
      </c>
      <c r="M1281" s="20">
        <v>8.6999999999999994E-2</v>
      </c>
      <c r="N1281" s="20">
        <v>0.09</v>
      </c>
      <c r="O1281" s="20">
        <v>9.5000000000000001E-2</v>
      </c>
      <c r="P1281" s="20">
        <v>9.6799999999999997E-2</v>
      </c>
      <c r="Q1281" s="20">
        <v>9.9299999999999999E-2</v>
      </c>
      <c r="R1281" s="20">
        <v>9.9299999999999999E-2</v>
      </c>
      <c r="S1281" s="20">
        <v>0.10050000000000001</v>
      </c>
      <c r="U1281" s="20">
        <v>0.10199999999999999</v>
      </c>
      <c r="V1281" s="20">
        <v>0.10630000000000001</v>
      </c>
      <c r="W1281" s="20">
        <v>0.1095</v>
      </c>
      <c r="X1281" s="20">
        <v>0.10879999999999999</v>
      </c>
    </row>
    <row r="1282" spans="9:24" x14ac:dyDescent="0.3">
      <c r="I1282" s="7">
        <v>44174</v>
      </c>
      <c r="J1282" s="20">
        <v>7.5499999999999998E-2</v>
      </c>
      <c r="K1282" s="20">
        <v>8.1000000000000003E-2</v>
      </c>
      <c r="L1282" s="20">
        <v>8.5500000000000007E-2</v>
      </c>
      <c r="M1282" s="20">
        <v>8.6499999999999994E-2</v>
      </c>
      <c r="N1282" s="20">
        <v>0.09</v>
      </c>
      <c r="O1282" s="20">
        <v>9.4E-2</v>
      </c>
      <c r="P1282" s="20">
        <v>9.5799999999999996E-2</v>
      </c>
      <c r="Q1282" s="20">
        <v>0.10050000000000001</v>
      </c>
      <c r="R1282" s="20">
        <v>0.10100000000000001</v>
      </c>
      <c r="S1282" s="20">
        <v>0.1018</v>
      </c>
      <c r="U1282" s="20">
        <v>0.10249999999999999</v>
      </c>
      <c r="V1282" s="20">
        <v>0.10630000000000001</v>
      </c>
      <c r="W1282" s="20">
        <v>0.1095</v>
      </c>
      <c r="X1282" s="20">
        <v>0.108</v>
      </c>
    </row>
    <row r="1283" spans="9:24" x14ac:dyDescent="0.3">
      <c r="I1283" s="7">
        <v>44173</v>
      </c>
      <c r="J1283" s="20">
        <v>7.5499999999999998E-2</v>
      </c>
      <c r="K1283" s="20">
        <v>8.0500000000000002E-2</v>
      </c>
      <c r="L1283" s="20">
        <v>8.4599999999999995E-2</v>
      </c>
      <c r="M1283" s="20">
        <v>8.6999999999999994E-2</v>
      </c>
      <c r="N1283" s="20">
        <v>0.09</v>
      </c>
      <c r="O1283" s="20">
        <v>9.5799999999999996E-2</v>
      </c>
      <c r="P1283" s="20">
        <v>9.8299999999999998E-2</v>
      </c>
      <c r="Q1283" s="20">
        <v>0.10050000000000001</v>
      </c>
      <c r="R1283" s="20">
        <v>0.10100000000000001</v>
      </c>
      <c r="S1283" s="20">
        <v>0.1018</v>
      </c>
      <c r="U1283" s="20">
        <v>0.10249999999999999</v>
      </c>
      <c r="V1283" s="20">
        <v>0.10630000000000001</v>
      </c>
      <c r="W1283" s="20">
        <v>0.10730000000000001</v>
      </c>
      <c r="X1283" s="20">
        <v>0.1075</v>
      </c>
    </row>
    <row r="1284" spans="9:24" x14ac:dyDescent="0.3">
      <c r="I1284" s="7">
        <v>44172</v>
      </c>
      <c r="J1284" s="20">
        <v>7.4499999999999997E-2</v>
      </c>
      <c r="K1284" s="20">
        <v>7.8799999999999995E-2</v>
      </c>
      <c r="L1284" s="20">
        <v>8.43E-2</v>
      </c>
      <c r="M1284" s="20">
        <v>8.7499999999999994E-2</v>
      </c>
      <c r="N1284" s="20">
        <v>9.0999999999999998E-2</v>
      </c>
      <c r="O1284" s="20">
        <v>9.6299999999999997E-2</v>
      </c>
      <c r="P1284" s="20">
        <v>9.9099999999999994E-2</v>
      </c>
      <c r="Q1284" s="20">
        <v>0.1008</v>
      </c>
      <c r="R1284" s="20">
        <v>0.1008</v>
      </c>
      <c r="S1284" s="20">
        <v>0.1024</v>
      </c>
      <c r="U1284" s="20">
        <v>0.1023</v>
      </c>
      <c r="V1284" s="20">
        <v>0.1055</v>
      </c>
      <c r="W1284" s="20">
        <v>0.10630000000000001</v>
      </c>
      <c r="X1284" s="20">
        <v>0.1045</v>
      </c>
    </row>
    <row r="1285" spans="9:24" x14ac:dyDescent="0.3">
      <c r="I1285" s="7">
        <v>44171</v>
      </c>
      <c r="J1285" s="20">
        <v>7.4499999999999997E-2</v>
      </c>
      <c r="K1285" s="20">
        <v>7.8799999999999995E-2</v>
      </c>
      <c r="L1285" s="20">
        <v>8.43E-2</v>
      </c>
      <c r="M1285" s="20">
        <v>8.7499999999999994E-2</v>
      </c>
      <c r="N1285" s="20">
        <v>9.0999999999999998E-2</v>
      </c>
      <c r="O1285" s="20">
        <v>9.6299999999999997E-2</v>
      </c>
      <c r="P1285" s="20">
        <v>9.9099999999999994E-2</v>
      </c>
      <c r="Q1285" s="20">
        <v>0.1008</v>
      </c>
      <c r="R1285" s="20">
        <v>0.1008</v>
      </c>
      <c r="S1285" s="20">
        <v>0.10100000000000001</v>
      </c>
      <c r="U1285" s="20">
        <v>0.1023</v>
      </c>
      <c r="V1285" s="20">
        <v>0.1055</v>
      </c>
      <c r="W1285" s="20">
        <v>0.1038</v>
      </c>
      <c r="X1285" s="20">
        <v>0.1043</v>
      </c>
    </row>
    <row r="1286" spans="9:24" x14ac:dyDescent="0.3">
      <c r="I1286" s="7">
        <v>44170</v>
      </c>
      <c r="J1286" s="20">
        <v>7.4499999999999997E-2</v>
      </c>
      <c r="K1286" s="20">
        <v>7.8799999999999995E-2</v>
      </c>
      <c r="L1286" s="20">
        <v>8.3500000000000005E-2</v>
      </c>
      <c r="M1286" s="20">
        <v>8.7499999999999994E-2</v>
      </c>
      <c r="N1286" s="20">
        <v>9.0999999999999998E-2</v>
      </c>
      <c r="O1286" s="20">
        <v>9.6500000000000002E-2</v>
      </c>
      <c r="P1286" s="20">
        <v>9.9400000000000002E-2</v>
      </c>
      <c r="Q1286" s="20">
        <v>0.1008</v>
      </c>
      <c r="R1286" s="20">
        <v>0.1008</v>
      </c>
      <c r="S1286" s="20">
        <v>0.10100000000000001</v>
      </c>
      <c r="U1286" s="20">
        <v>0.1023</v>
      </c>
      <c r="V1286" s="20">
        <v>0.10349999999999999</v>
      </c>
      <c r="W1286" s="20">
        <v>0.10299999999999999</v>
      </c>
      <c r="X1286" s="20">
        <v>0.1043</v>
      </c>
    </row>
    <row r="1287" spans="9:24" x14ac:dyDescent="0.3">
      <c r="I1287" s="7">
        <v>44169</v>
      </c>
      <c r="J1287" s="20">
        <v>7.4499999999999997E-2</v>
      </c>
      <c r="K1287" s="20">
        <v>7.8799999999999995E-2</v>
      </c>
      <c r="L1287" s="20">
        <v>8.3500000000000005E-2</v>
      </c>
      <c r="M1287" s="20">
        <v>8.7499999999999994E-2</v>
      </c>
      <c r="N1287" s="20">
        <v>9.0999999999999998E-2</v>
      </c>
      <c r="O1287" s="20">
        <v>9.6500000000000002E-2</v>
      </c>
      <c r="P1287" s="20">
        <v>9.9400000000000002E-2</v>
      </c>
      <c r="Q1287" s="20">
        <v>0.1008</v>
      </c>
      <c r="R1287" s="20">
        <v>0.1008</v>
      </c>
      <c r="S1287" s="20">
        <v>0.10100000000000001</v>
      </c>
      <c r="U1287" s="20">
        <v>0.1023</v>
      </c>
      <c r="V1287" s="20">
        <v>0.1028</v>
      </c>
      <c r="W1287" s="20">
        <v>0.10299999999999999</v>
      </c>
      <c r="X1287" s="20">
        <v>0.1045</v>
      </c>
    </row>
    <row r="1288" spans="9:24" x14ac:dyDescent="0.3">
      <c r="I1288" s="7">
        <v>44168</v>
      </c>
      <c r="J1288" s="20">
        <v>7.4499999999999997E-2</v>
      </c>
      <c r="K1288" s="20">
        <v>7.8799999999999995E-2</v>
      </c>
      <c r="L1288" s="20">
        <v>8.3500000000000005E-2</v>
      </c>
      <c r="M1288" s="20">
        <v>8.6999999999999994E-2</v>
      </c>
      <c r="N1288" s="20">
        <v>0.09</v>
      </c>
      <c r="O1288" s="20">
        <v>9.5799999999999996E-2</v>
      </c>
      <c r="P1288" s="20">
        <v>9.8500000000000004E-2</v>
      </c>
      <c r="Q1288" s="20">
        <v>0.1008</v>
      </c>
      <c r="R1288" s="20">
        <v>0.1008</v>
      </c>
      <c r="S1288" s="20">
        <v>0.10100000000000001</v>
      </c>
      <c r="U1288" s="20">
        <v>0.1023</v>
      </c>
      <c r="V1288" s="20">
        <v>0.1028</v>
      </c>
      <c r="W1288" s="20">
        <v>0.10349999999999999</v>
      </c>
      <c r="X1288" s="20">
        <v>0.1045</v>
      </c>
    </row>
    <row r="1289" spans="9:24" x14ac:dyDescent="0.3">
      <c r="I1289" s="7">
        <v>44167</v>
      </c>
      <c r="J1289" s="20">
        <v>7.4499999999999997E-2</v>
      </c>
      <c r="K1289" s="20">
        <v>7.8799999999999995E-2</v>
      </c>
      <c r="L1289" s="20">
        <v>8.3500000000000005E-2</v>
      </c>
      <c r="M1289" s="20">
        <v>8.6999999999999994E-2</v>
      </c>
      <c r="N1289" s="20">
        <v>0.09</v>
      </c>
      <c r="O1289" s="20">
        <v>9.5799999999999996E-2</v>
      </c>
      <c r="P1289" s="20">
        <v>9.8500000000000004E-2</v>
      </c>
      <c r="Q1289" s="20">
        <v>0.1008</v>
      </c>
      <c r="R1289" s="20">
        <v>0.1008</v>
      </c>
      <c r="S1289" s="20">
        <v>0.10100000000000001</v>
      </c>
      <c r="U1289" s="20">
        <v>0.1023</v>
      </c>
      <c r="V1289" s="20">
        <v>0.1033</v>
      </c>
      <c r="W1289" s="20">
        <v>0.10349999999999999</v>
      </c>
      <c r="X1289" s="20">
        <v>0.1045</v>
      </c>
    </row>
    <row r="1290" spans="9:24" x14ac:dyDescent="0.3">
      <c r="I1290" s="7">
        <v>44166</v>
      </c>
      <c r="J1290" s="20">
        <v>7.5499999999999998E-2</v>
      </c>
      <c r="K1290" s="20">
        <v>0.08</v>
      </c>
      <c r="L1290" s="20">
        <v>8.4500000000000006E-2</v>
      </c>
      <c r="M1290" s="20">
        <v>8.6999999999999994E-2</v>
      </c>
      <c r="N1290" s="20">
        <v>0.09</v>
      </c>
      <c r="O1290" s="20">
        <v>9.5799999999999996E-2</v>
      </c>
      <c r="P1290" s="20">
        <v>9.8500000000000004E-2</v>
      </c>
      <c r="Q1290" s="20">
        <v>0.1008</v>
      </c>
      <c r="R1290" s="20">
        <v>0.1008</v>
      </c>
      <c r="S1290" s="20">
        <v>0.1008</v>
      </c>
      <c r="U1290" s="20">
        <v>0.1023</v>
      </c>
      <c r="V1290" s="20">
        <v>0.1033</v>
      </c>
      <c r="W1290" s="20">
        <v>0.10349999999999999</v>
      </c>
      <c r="X1290" s="20">
        <v>0.1045</v>
      </c>
    </row>
    <row r="1291" spans="9:24" x14ac:dyDescent="0.3">
      <c r="I1291" s="7">
        <v>44165</v>
      </c>
      <c r="J1291" s="20">
        <v>7.5499999999999998E-2</v>
      </c>
      <c r="K1291" s="20">
        <v>0.08</v>
      </c>
      <c r="L1291" s="20">
        <v>8.5500000000000007E-2</v>
      </c>
      <c r="M1291" s="20">
        <v>8.6999999999999994E-2</v>
      </c>
      <c r="N1291" s="20">
        <v>0.09</v>
      </c>
      <c r="O1291" s="20">
        <v>9.5799999999999996E-2</v>
      </c>
      <c r="P1291" s="20">
        <v>9.8500000000000004E-2</v>
      </c>
      <c r="Q1291" s="20">
        <v>0.1008</v>
      </c>
      <c r="R1291" s="20">
        <v>0.1008</v>
      </c>
      <c r="S1291" s="20">
        <v>0.1008</v>
      </c>
      <c r="U1291" s="20">
        <v>0.1023</v>
      </c>
      <c r="V1291" s="20">
        <v>0.1028</v>
      </c>
      <c r="W1291" s="20">
        <v>0.10349999999999999</v>
      </c>
      <c r="X1291" s="20">
        <v>0.1045</v>
      </c>
    </row>
    <row r="1292" spans="9:24" x14ac:dyDescent="0.3">
      <c r="I1292" s="7">
        <v>44164</v>
      </c>
      <c r="J1292" s="20">
        <v>7.5499999999999998E-2</v>
      </c>
      <c r="K1292" s="20">
        <v>0.08</v>
      </c>
      <c r="L1292" s="20">
        <v>8.5500000000000007E-2</v>
      </c>
      <c r="M1292" s="20">
        <v>8.6999999999999994E-2</v>
      </c>
      <c r="N1292" s="20">
        <v>0.09</v>
      </c>
      <c r="O1292" s="20">
        <v>9.5799999999999996E-2</v>
      </c>
      <c r="P1292" s="20">
        <v>9.8299999999999998E-2</v>
      </c>
      <c r="Q1292" s="20">
        <v>0.10050000000000001</v>
      </c>
      <c r="R1292" s="20">
        <v>0.10050000000000001</v>
      </c>
      <c r="S1292" s="20">
        <v>0.10050000000000001</v>
      </c>
      <c r="U1292" s="20">
        <v>0.1023</v>
      </c>
      <c r="V1292" s="20">
        <v>0.1028</v>
      </c>
      <c r="W1292" s="20">
        <v>0.10349999999999999</v>
      </c>
      <c r="X1292" s="20">
        <v>0.1045</v>
      </c>
    </row>
    <row r="1293" spans="9:24" x14ac:dyDescent="0.3">
      <c r="I1293" s="7">
        <v>44163</v>
      </c>
      <c r="J1293" s="20">
        <v>7.5499999999999998E-2</v>
      </c>
      <c r="K1293" s="20">
        <v>0.08</v>
      </c>
      <c r="L1293" s="20">
        <v>8.5500000000000007E-2</v>
      </c>
      <c r="M1293" s="20">
        <v>8.6999999999999994E-2</v>
      </c>
      <c r="N1293" s="20">
        <v>0.09</v>
      </c>
      <c r="O1293" s="20">
        <v>9.5799999999999996E-2</v>
      </c>
      <c r="P1293" s="20">
        <v>9.8299999999999998E-2</v>
      </c>
      <c r="Q1293" s="20">
        <v>0.10050000000000001</v>
      </c>
      <c r="R1293" s="20">
        <v>0.10100000000000001</v>
      </c>
      <c r="S1293" s="20">
        <v>0.10050000000000001</v>
      </c>
      <c r="U1293" s="20">
        <v>0.1023</v>
      </c>
      <c r="V1293" s="20">
        <v>0.1028</v>
      </c>
      <c r="W1293" s="20">
        <v>0.1038</v>
      </c>
      <c r="X1293" s="20">
        <v>0.1038</v>
      </c>
    </row>
    <row r="1294" spans="9:24" x14ac:dyDescent="0.3">
      <c r="I1294" s="7">
        <v>44162</v>
      </c>
      <c r="J1294" s="20">
        <v>7.5499999999999998E-2</v>
      </c>
      <c r="K1294" s="20">
        <v>0.08</v>
      </c>
      <c r="L1294" s="20">
        <v>8.5500000000000007E-2</v>
      </c>
      <c r="M1294" s="20">
        <v>8.6999999999999994E-2</v>
      </c>
      <c r="N1294" s="20">
        <v>0.09</v>
      </c>
      <c r="O1294" s="20">
        <v>9.5799999999999996E-2</v>
      </c>
      <c r="P1294" s="20">
        <v>9.8299999999999998E-2</v>
      </c>
      <c r="Q1294" s="20">
        <v>0.10050000000000001</v>
      </c>
      <c r="R1294" s="20">
        <v>0.10100000000000001</v>
      </c>
      <c r="S1294" s="20">
        <v>0.10050000000000001</v>
      </c>
      <c r="U1294" s="20">
        <v>0.1023</v>
      </c>
      <c r="V1294" s="20">
        <v>0.10349999999999999</v>
      </c>
      <c r="W1294" s="20">
        <v>0.10349999999999999</v>
      </c>
      <c r="X1294" s="20">
        <v>0.1038</v>
      </c>
    </row>
    <row r="1295" spans="9:24" x14ac:dyDescent="0.3">
      <c r="I1295" s="7">
        <v>44161</v>
      </c>
      <c r="J1295" s="20">
        <v>7.4499999999999997E-2</v>
      </c>
      <c r="K1295" s="20">
        <v>7.9000000000000001E-2</v>
      </c>
      <c r="L1295" s="20">
        <v>8.3500000000000005E-2</v>
      </c>
      <c r="M1295" s="20">
        <v>8.6999999999999994E-2</v>
      </c>
      <c r="N1295" s="20">
        <v>0.09</v>
      </c>
      <c r="O1295" s="20">
        <v>9.6000000000000002E-2</v>
      </c>
      <c r="P1295" s="20">
        <v>9.8799999999999999E-2</v>
      </c>
      <c r="Q1295" s="20">
        <v>0.10050000000000001</v>
      </c>
      <c r="R1295" s="20">
        <v>0.10100000000000001</v>
      </c>
      <c r="S1295" s="20">
        <v>0.10050000000000001</v>
      </c>
      <c r="U1295" s="20">
        <v>0.1023</v>
      </c>
      <c r="V1295" s="20">
        <v>0.10299999999999999</v>
      </c>
      <c r="W1295" s="20">
        <v>0.10299999999999999</v>
      </c>
      <c r="X1295" s="20">
        <v>0.1045</v>
      </c>
    </row>
    <row r="1296" spans="9:24" x14ac:dyDescent="0.3">
      <c r="I1296" s="7">
        <v>44160</v>
      </c>
      <c r="J1296" s="20">
        <v>7.4499999999999997E-2</v>
      </c>
      <c r="K1296" s="20">
        <v>7.9000000000000001E-2</v>
      </c>
      <c r="L1296" s="20">
        <v>8.3500000000000005E-2</v>
      </c>
      <c r="M1296" s="20">
        <v>8.7499999999999994E-2</v>
      </c>
      <c r="N1296" s="20">
        <v>9.0999999999999998E-2</v>
      </c>
      <c r="O1296" s="20">
        <v>9.6500000000000002E-2</v>
      </c>
      <c r="P1296" s="20">
        <v>9.8799999999999999E-2</v>
      </c>
      <c r="Q1296" s="20">
        <v>0.10050000000000001</v>
      </c>
      <c r="R1296" s="20">
        <v>0.10100000000000001</v>
      </c>
      <c r="S1296" s="20">
        <v>0.10050000000000001</v>
      </c>
      <c r="U1296" s="20">
        <v>0.1023</v>
      </c>
      <c r="V1296" s="20">
        <v>0.1028</v>
      </c>
      <c r="W1296" s="20">
        <v>0.1023</v>
      </c>
      <c r="X1296" s="20">
        <v>0.10299999999999999</v>
      </c>
    </row>
    <row r="1297" spans="9:24" x14ac:dyDescent="0.3">
      <c r="I1297" s="7">
        <v>44159</v>
      </c>
      <c r="J1297" s="20">
        <v>7.4499999999999997E-2</v>
      </c>
      <c r="K1297" s="20">
        <v>7.9000000000000001E-2</v>
      </c>
      <c r="L1297" s="20">
        <v>8.3500000000000005E-2</v>
      </c>
      <c r="M1297" s="20">
        <v>8.7499999999999994E-2</v>
      </c>
      <c r="N1297" s="20">
        <v>9.0999999999999998E-2</v>
      </c>
      <c r="O1297" s="20">
        <v>9.6500000000000002E-2</v>
      </c>
      <c r="P1297" s="20">
        <v>9.8799999999999999E-2</v>
      </c>
      <c r="Q1297" s="20">
        <v>0.10050000000000001</v>
      </c>
      <c r="R1297" s="20">
        <v>0.10100000000000001</v>
      </c>
      <c r="S1297" s="20">
        <v>0.10150000000000001</v>
      </c>
      <c r="U1297" s="20">
        <v>0.10249999999999999</v>
      </c>
      <c r="V1297" s="20">
        <v>0.10299999999999999</v>
      </c>
      <c r="W1297" s="20">
        <v>0.1023</v>
      </c>
      <c r="X1297" s="20">
        <v>0.1038</v>
      </c>
    </row>
    <row r="1298" spans="9:24" x14ac:dyDescent="0.3">
      <c r="I1298" s="7">
        <v>44158</v>
      </c>
      <c r="J1298" s="20">
        <v>7.4499999999999997E-2</v>
      </c>
      <c r="K1298" s="20">
        <v>7.9000000000000001E-2</v>
      </c>
      <c r="L1298" s="20">
        <v>8.3500000000000005E-2</v>
      </c>
      <c r="M1298" s="20">
        <v>8.7499999999999994E-2</v>
      </c>
      <c r="N1298" s="20">
        <v>9.0999999999999998E-2</v>
      </c>
      <c r="O1298" s="20">
        <v>9.6500000000000002E-2</v>
      </c>
      <c r="P1298" s="20">
        <v>9.9299999999999999E-2</v>
      </c>
      <c r="Q1298" s="20">
        <v>9.8000000000000004E-2</v>
      </c>
      <c r="R1298" s="20">
        <v>9.8500000000000004E-2</v>
      </c>
      <c r="S1298" s="20">
        <v>9.9500000000000005E-2</v>
      </c>
      <c r="U1298" s="20">
        <v>0.10199999999999999</v>
      </c>
      <c r="V1298" s="20">
        <v>0.1018</v>
      </c>
      <c r="W1298" s="20">
        <v>0.10299999999999999</v>
      </c>
      <c r="X1298" s="20">
        <v>0.1038</v>
      </c>
    </row>
    <row r="1299" spans="9:24" x14ac:dyDescent="0.3">
      <c r="I1299" s="7">
        <v>44157</v>
      </c>
      <c r="J1299" s="20">
        <v>7.4499999999999997E-2</v>
      </c>
      <c r="K1299" s="20">
        <v>7.9000000000000001E-2</v>
      </c>
      <c r="L1299" s="20">
        <v>8.3500000000000005E-2</v>
      </c>
      <c r="M1299" s="20">
        <v>8.7499999999999994E-2</v>
      </c>
      <c r="N1299" s="20">
        <v>9.0499999999999997E-2</v>
      </c>
      <c r="O1299" s="20">
        <v>9.7000000000000003E-2</v>
      </c>
      <c r="P1299" s="20">
        <v>9.9500000000000005E-2</v>
      </c>
      <c r="Q1299" s="20">
        <v>9.8000000000000004E-2</v>
      </c>
      <c r="R1299" s="20">
        <v>9.8500000000000004E-2</v>
      </c>
      <c r="S1299" s="20">
        <v>9.9500000000000005E-2</v>
      </c>
      <c r="U1299" s="20">
        <v>0.10199999999999999</v>
      </c>
      <c r="V1299" s="20">
        <v>0.1028</v>
      </c>
      <c r="W1299" s="20">
        <v>0.10299999999999999</v>
      </c>
      <c r="X1299" s="20">
        <v>0.1038</v>
      </c>
    </row>
    <row r="1300" spans="9:24" x14ac:dyDescent="0.3">
      <c r="I1300" s="7">
        <v>44156</v>
      </c>
      <c r="J1300" s="20">
        <v>7.4499999999999997E-2</v>
      </c>
      <c r="K1300" s="20">
        <v>7.5999999999999998E-2</v>
      </c>
      <c r="L1300" s="20">
        <v>8.2500000000000004E-2</v>
      </c>
      <c r="M1300" s="20">
        <v>8.7499999999999994E-2</v>
      </c>
      <c r="N1300" s="20">
        <v>8.8999999999999996E-2</v>
      </c>
      <c r="O1300" s="20">
        <v>9.4500000000000001E-2</v>
      </c>
      <c r="P1300" s="20">
        <v>9.7299999999999998E-2</v>
      </c>
      <c r="Q1300" s="20">
        <v>9.9000000000000005E-2</v>
      </c>
      <c r="R1300" s="20">
        <v>9.9500000000000005E-2</v>
      </c>
      <c r="S1300" s="20">
        <v>0.10100000000000001</v>
      </c>
      <c r="U1300" s="20">
        <v>0.10199999999999999</v>
      </c>
      <c r="V1300" s="20">
        <v>0.1028</v>
      </c>
      <c r="W1300" s="20">
        <v>0.10299999999999999</v>
      </c>
      <c r="X1300" s="20">
        <v>0.1028</v>
      </c>
    </row>
    <row r="1301" spans="9:24" x14ac:dyDescent="0.3">
      <c r="I1301" s="7">
        <v>44155</v>
      </c>
      <c r="J1301" s="20">
        <v>7.4499999999999997E-2</v>
      </c>
      <c r="K1301" s="20">
        <v>7.5999999999999998E-2</v>
      </c>
      <c r="L1301" s="20">
        <v>8.2500000000000004E-2</v>
      </c>
      <c r="M1301" s="20">
        <v>8.7499999999999994E-2</v>
      </c>
      <c r="N1301" s="20">
        <v>0.09</v>
      </c>
      <c r="O1301" s="20">
        <v>9.4500000000000001E-2</v>
      </c>
      <c r="P1301" s="20">
        <v>9.7100000000000006E-2</v>
      </c>
      <c r="Q1301" s="20">
        <v>9.8500000000000004E-2</v>
      </c>
      <c r="R1301" s="20">
        <v>9.8799999999999999E-2</v>
      </c>
      <c r="S1301" s="20">
        <v>9.9500000000000005E-2</v>
      </c>
      <c r="U1301" s="20">
        <v>0.1008</v>
      </c>
      <c r="V1301" s="20">
        <v>0.1028</v>
      </c>
      <c r="W1301" s="20">
        <v>0.10299999999999999</v>
      </c>
      <c r="X1301" s="20">
        <v>0.1028</v>
      </c>
    </row>
    <row r="1302" spans="9:24" x14ac:dyDescent="0.3">
      <c r="I1302" s="7">
        <v>44154</v>
      </c>
      <c r="J1302" s="20">
        <v>7.4499999999999997E-2</v>
      </c>
      <c r="K1302" s="20">
        <v>7.5999999999999998E-2</v>
      </c>
      <c r="L1302" s="20">
        <v>8.2500000000000004E-2</v>
      </c>
      <c r="M1302" s="20">
        <v>8.6999999999999994E-2</v>
      </c>
      <c r="N1302" s="20">
        <v>8.9499999999999996E-2</v>
      </c>
      <c r="O1302" s="20">
        <v>9.5500000000000002E-2</v>
      </c>
      <c r="P1302" s="20">
        <v>9.7299999999999998E-2</v>
      </c>
      <c r="Q1302" s="20">
        <v>9.6000000000000002E-2</v>
      </c>
      <c r="R1302" s="20">
        <v>9.6500000000000002E-2</v>
      </c>
      <c r="S1302" s="20">
        <v>9.8500000000000004E-2</v>
      </c>
      <c r="U1302" s="20">
        <v>0.1</v>
      </c>
      <c r="V1302" s="20">
        <v>0.10299999999999999</v>
      </c>
      <c r="W1302" s="20">
        <v>0.1023</v>
      </c>
      <c r="X1302" s="20">
        <v>0.1028</v>
      </c>
    </row>
    <row r="1303" spans="9:24" x14ac:dyDescent="0.3">
      <c r="I1303" s="7">
        <v>44153</v>
      </c>
      <c r="J1303" s="20">
        <v>7.4499999999999997E-2</v>
      </c>
      <c r="K1303" s="20">
        <v>7.6499999999999999E-2</v>
      </c>
      <c r="L1303" s="20">
        <v>8.2500000000000004E-2</v>
      </c>
      <c r="M1303" s="20">
        <v>8.6999999999999994E-2</v>
      </c>
      <c r="N1303" s="20">
        <v>8.8499999999999995E-2</v>
      </c>
      <c r="O1303" s="20">
        <v>9.4500000000000001E-2</v>
      </c>
      <c r="P1303" s="20">
        <v>9.6000000000000002E-2</v>
      </c>
      <c r="Q1303" s="20">
        <v>9.6000000000000002E-2</v>
      </c>
      <c r="R1303" s="20">
        <v>9.6500000000000002E-2</v>
      </c>
      <c r="S1303" s="20">
        <v>9.8500000000000004E-2</v>
      </c>
      <c r="U1303" s="20">
        <v>0.1</v>
      </c>
      <c r="V1303" s="20">
        <v>0.1023</v>
      </c>
      <c r="W1303" s="20">
        <v>0.1023</v>
      </c>
      <c r="X1303" s="20">
        <v>0.1028</v>
      </c>
    </row>
    <row r="1304" spans="9:24" x14ac:dyDescent="0.3">
      <c r="I1304" s="7">
        <v>44152</v>
      </c>
      <c r="J1304" s="20">
        <v>7.5499999999999998E-2</v>
      </c>
      <c r="K1304" s="20">
        <v>7.7499999999999999E-2</v>
      </c>
      <c r="L1304" s="20">
        <v>8.3500000000000005E-2</v>
      </c>
      <c r="M1304" s="20">
        <v>8.6999999999999994E-2</v>
      </c>
      <c r="N1304" s="20">
        <v>8.8499999999999995E-2</v>
      </c>
      <c r="O1304" s="20">
        <v>9.2999999999999999E-2</v>
      </c>
      <c r="P1304" s="20">
        <v>9.5000000000000001E-2</v>
      </c>
      <c r="Q1304" s="20">
        <v>9.4500000000000001E-2</v>
      </c>
      <c r="R1304" s="20">
        <v>9.5500000000000002E-2</v>
      </c>
      <c r="S1304" s="20">
        <v>9.7500000000000003E-2</v>
      </c>
      <c r="U1304" s="20">
        <v>9.8500000000000004E-2</v>
      </c>
      <c r="V1304" s="20">
        <v>0.1023</v>
      </c>
      <c r="W1304" s="20">
        <v>0.10199999999999999</v>
      </c>
      <c r="X1304" s="20">
        <v>0.10249999999999999</v>
      </c>
    </row>
    <row r="1305" spans="9:24" x14ac:dyDescent="0.3">
      <c r="I1305" s="7">
        <v>44151</v>
      </c>
      <c r="J1305" s="20">
        <v>7.5499999999999998E-2</v>
      </c>
      <c r="K1305" s="20">
        <v>7.7499999999999999E-2</v>
      </c>
      <c r="L1305" s="20">
        <v>8.3500000000000005E-2</v>
      </c>
      <c r="M1305" s="20">
        <v>8.5999999999999993E-2</v>
      </c>
      <c r="N1305" s="20">
        <v>8.7499999999999994E-2</v>
      </c>
      <c r="O1305" s="20">
        <v>9.2999999999999999E-2</v>
      </c>
      <c r="P1305" s="20">
        <v>9.5000000000000001E-2</v>
      </c>
      <c r="Q1305" s="20">
        <v>9.6500000000000002E-2</v>
      </c>
      <c r="R1305" s="20">
        <v>9.8000000000000004E-2</v>
      </c>
      <c r="S1305" s="20">
        <v>9.8299999999999998E-2</v>
      </c>
      <c r="U1305" s="20">
        <v>0.1008</v>
      </c>
      <c r="V1305" s="20">
        <v>0.10199999999999999</v>
      </c>
      <c r="W1305" s="20">
        <v>0.1018</v>
      </c>
      <c r="X1305" s="20">
        <v>0.10349999999999999</v>
      </c>
    </row>
    <row r="1306" spans="9:24" x14ac:dyDescent="0.3">
      <c r="I1306" s="7">
        <v>44150</v>
      </c>
      <c r="J1306" s="20">
        <v>7.5499999999999998E-2</v>
      </c>
      <c r="K1306" s="20">
        <v>7.7499999999999999E-2</v>
      </c>
      <c r="L1306" s="20">
        <v>8.3500000000000005E-2</v>
      </c>
      <c r="M1306" s="20">
        <v>8.5000000000000006E-2</v>
      </c>
      <c r="N1306" s="20">
        <v>8.7499999999999994E-2</v>
      </c>
      <c r="O1306" s="20">
        <v>9.1999999999999998E-2</v>
      </c>
      <c r="P1306" s="20">
        <v>9.3799999999999994E-2</v>
      </c>
      <c r="Q1306" s="20">
        <v>9.9000000000000005E-2</v>
      </c>
      <c r="R1306" s="20">
        <v>0.1</v>
      </c>
      <c r="S1306" s="20">
        <v>0.10100000000000001</v>
      </c>
      <c r="U1306" s="20">
        <v>0.10349999999999999</v>
      </c>
      <c r="V1306" s="20">
        <v>0.1018</v>
      </c>
      <c r="W1306" s="20">
        <v>0.1028</v>
      </c>
      <c r="X1306" s="20">
        <v>0.10349999999999999</v>
      </c>
    </row>
    <row r="1307" spans="9:24" x14ac:dyDescent="0.3">
      <c r="I1307" s="7">
        <v>44149</v>
      </c>
      <c r="J1307" s="20">
        <v>7.4499999999999997E-2</v>
      </c>
      <c r="K1307" s="20">
        <v>7.6499999999999999E-2</v>
      </c>
      <c r="L1307" s="20">
        <v>8.3500000000000005E-2</v>
      </c>
      <c r="M1307" s="20">
        <v>8.5000000000000006E-2</v>
      </c>
      <c r="N1307" s="20">
        <v>8.9499999999999996E-2</v>
      </c>
      <c r="O1307" s="20">
        <v>9.2999999999999999E-2</v>
      </c>
      <c r="P1307" s="20">
        <v>9.4799999999999995E-2</v>
      </c>
      <c r="Q1307" s="20">
        <v>0.10150000000000001</v>
      </c>
      <c r="R1307" s="20">
        <v>0.10199999999999999</v>
      </c>
      <c r="S1307" s="20">
        <v>0.1033</v>
      </c>
      <c r="U1307" s="20">
        <v>0.1042</v>
      </c>
      <c r="V1307" s="20">
        <v>0.1023</v>
      </c>
      <c r="W1307" s="20">
        <v>0.1028</v>
      </c>
      <c r="X1307" s="20">
        <v>0.10349999999999999</v>
      </c>
    </row>
    <row r="1308" spans="9:24" x14ac:dyDescent="0.3">
      <c r="I1308" s="7">
        <v>44148</v>
      </c>
      <c r="J1308" s="20">
        <v>7.4499999999999997E-2</v>
      </c>
      <c r="K1308" s="20">
        <v>7.6499999999999999E-2</v>
      </c>
      <c r="L1308" s="20">
        <v>8.3000000000000004E-2</v>
      </c>
      <c r="M1308" s="20">
        <v>8.6499999999999994E-2</v>
      </c>
      <c r="N1308" s="20">
        <v>9.0999999999999998E-2</v>
      </c>
      <c r="O1308" s="20">
        <v>9.5500000000000002E-2</v>
      </c>
      <c r="P1308" s="20">
        <v>9.8000000000000004E-2</v>
      </c>
      <c r="Q1308" s="20">
        <v>0.10150000000000001</v>
      </c>
      <c r="R1308" s="20">
        <v>0.10199999999999999</v>
      </c>
      <c r="S1308" s="20">
        <v>0.1033</v>
      </c>
      <c r="U1308" s="20">
        <v>0.1042</v>
      </c>
      <c r="V1308" s="20">
        <v>0.1023</v>
      </c>
      <c r="W1308" s="20">
        <v>0.1028</v>
      </c>
      <c r="X1308" s="20">
        <v>0.10349999999999999</v>
      </c>
    </row>
    <row r="1309" spans="9:24" x14ac:dyDescent="0.3">
      <c r="I1309" s="7">
        <v>44147</v>
      </c>
      <c r="J1309" s="20">
        <v>7.4499999999999997E-2</v>
      </c>
      <c r="K1309" s="20">
        <v>7.5499999999999998E-2</v>
      </c>
      <c r="L1309" s="20">
        <v>8.2500000000000004E-2</v>
      </c>
      <c r="M1309" s="20">
        <v>8.7999999999999995E-2</v>
      </c>
      <c r="N1309" s="20">
        <v>9.1499999999999998E-2</v>
      </c>
      <c r="O1309" s="20">
        <v>9.8000000000000004E-2</v>
      </c>
      <c r="P1309" s="20">
        <v>0.10059999999999999</v>
      </c>
      <c r="Q1309" s="20">
        <v>0.10150000000000001</v>
      </c>
      <c r="R1309" s="20">
        <v>0.10199999999999999</v>
      </c>
      <c r="S1309" s="20">
        <v>0.1033</v>
      </c>
      <c r="U1309" s="20">
        <v>0.1042</v>
      </c>
      <c r="V1309" s="20">
        <v>0.1023</v>
      </c>
      <c r="W1309" s="20">
        <v>0.1028</v>
      </c>
      <c r="X1309" s="20">
        <v>0.1033</v>
      </c>
    </row>
    <row r="1310" spans="9:24" x14ac:dyDescent="0.3">
      <c r="I1310" s="7">
        <v>44146</v>
      </c>
      <c r="J1310" s="20">
        <v>7.4499999999999997E-2</v>
      </c>
      <c r="K1310" s="20">
        <v>7.5499999999999998E-2</v>
      </c>
      <c r="L1310" s="20">
        <v>8.2000000000000003E-2</v>
      </c>
      <c r="M1310" s="20">
        <v>8.7999999999999995E-2</v>
      </c>
      <c r="N1310" s="20">
        <v>9.1499999999999998E-2</v>
      </c>
      <c r="O1310" s="20">
        <v>9.8000000000000004E-2</v>
      </c>
      <c r="P1310" s="20">
        <v>0.10059999999999999</v>
      </c>
      <c r="Q1310" s="20">
        <v>0.10150000000000001</v>
      </c>
      <c r="R1310" s="20">
        <v>0.10199999999999999</v>
      </c>
      <c r="S1310" s="20">
        <v>0.10299999999999999</v>
      </c>
      <c r="U1310" s="20">
        <v>0.1038</v>
      </c>
      <c r="V1310" s="20">
        <v>0.1018</v>
      </c>
      <c r="W1310" s="20">
        <v>0.10249999999999999</v>
      </c>
      <c r="X1310" s="20">
        <v>0.1033</v>
      </c>
    </row>
    <row r="1311" spans="9:24" x14ac:dyDescent="0.3">
      <c r="I1311" s="7">
        <v>44145</v>
      </c>
      <c r="J1311" s="20">
        <v>7.4499999999999997E-2</v>
      </c>
      <c r="K1311" s="20">
        <v>7.5499999999999998E-2</v>
      </c>
      <c r="L1311" s="20">
        <v>8.2000000000000003E-2</v>
      </c>
      <c r="M1311" s="20">
        <v>8.7999999999999995E-2</v>
      </c>
      <c r="N1311" s="20">
        <v>9.1499999999999998E-2</v>
      </c>
      <c r="O1311" s="20">
        <v>9.8000000000000004E-2</v>
      </c>
      <c r="P1311" s="20">
        <v>0.1009</v>
      </c>
      <c r="Q1311" s="20">
        <v>0.10150000000000001</v>
      </c>
      <c r="R1311" s="20">
        <v>0.10199999999999999</v>
      </c>
      <c r="S1311" s="20">
        <v>0.10299999999999999</v>
      </c>
      <c r="U1311" s="20">
        <v>0.1038</v>
      </c>
      <c r="V1311" s="20">
        <v>0.10150000000000001</v>
      </c>
      <c r="W1311" s="20">
        <v>0.10249999999999999</v>
      </c>
      <c r="X1311" s="20">
        <v>0.1033</v>
      </c>
    </row>
    <row r="1312" spans="9:24" x14ac:dyDescent="0.3">
      <c r="I1312" s="7">
        <v>44144</v>
      </c>
      <c r="J1312" s="20">
        <v>7.4499999999999997E-2</v>
      </c>
      <c r="K1312" s="20">
        <v>7.5499999999999998E-2</v>
      </c>
      <c r="L1312" s="20">
        <v>8.1500000000000003E-2</v>
      </c>
      <c r="M1312" s="20">
        <v>8.6999999999999994E-2</v>
      </c>
      <c r="N1312" s="20">
        <v>9.1499999999999998E-2</v>
      </c>
      <c r="O1312" s="20">
        <v>9.8000000000000004E-2</v>
      </c>
      <c r="P1312" s="20">
        <v>0.1007</v>
      </c>
      <c r="Q1312" s="20">
        <v>0.10150000000000001</v>
      </c>
      <c r="R1312" s="20">
        <v>0.10199999999999999</v>
      </c>
      <c r="S1312" s="20">
        <v>0.10299999999999999</v>
      </c>
      <c r="U1312" s="20">
        <v>0.1038</v>
      </c>
      <c r="V1312" s="20">
        <v>0.10150000000000001</v>
      </c>
      <c r="W1312" s="20">
        <v>0.10249999999999999</v>
      </c>
      <c r="X1312" s="20">
        <v>0.1033</v>
      </c>
    </row>
    <row r="1313" spans="9:24" x14ac:dyDescent="0.3">
      <c r="I1313" s="7">
        <v>44143</v>
      </c>
      <c r="J1313" s="20">
        <v>7.4499999999999997E-2</v>
      </c>
      <c r="K1313" s="20">
        <v>7.5499999999999998E-2</v>
      </c>
      <c r="L1313" s="20">
        <v>8.1500000000000003E-2</v>
      </c>
      <c r="M1313" s="20">
        <v>8.6999999999999994E-2</v>
      </c>
      <c r="N1313" s="20">
        <v>9.1499999999999998E-2</v>
      </c>
      <c r="O1313" s="20">
        <v>9.8000000000000004E-2</v>
      </c>
      <c r="P1313" s="20">
        <v>0.1007</v>
      </c>
      <c r="Q1313" s="20">
        <v>0.10100000000000001</v>
      </c>
      <c r="R1313" s="20">
        <v>0.10150000000000001</v>
      </c>
      <c r="S1313" s="20">
        <v>0.10299999999999999</v>
      </c>
      <c r="U1313" s="20">
        <v>0.1038</v>
      </c>
      <c r="V1313" s="20">
        <v>0.10150000000000001</v>
      </c>
      <c r="W1313" s="20">
        <v>0.10249999999999999</v>
      </c>
      <c r="X1313" s="20">
        <v>0.104</v>
      </c>
    </row>
    <row r="1314" spans="9:24" x14ac:dyDescent="0.3">
      <c r="I1314" s="7">
        <v>44142</v>
      </c>
      <c r="J1314" s="20">
        <v>7.5499999999999998E-2</v>
      </c>
      <c r="K1314" s="20">
        <v>7.8E-2</v>
      </c>
      <c r="L1314" s="20">
        <v>8.2500000000000004E-2</v>
      </c>
      <c r="M1314" s="20">
        <v>8.6999999999999994E-2</v>
      </c>
      <c r="N1314" s="20">
        <v>9.1999999999999998E-2</v>
      </c>
      <c r="O1314" s="20">
        <v>9.7699999999999995E-2</v>
      </c>
      <c r="P1314" s="20">
        <v>0.10059999999999999</v>
      </c>
      <c r="Q1314" s="20">
        <v>0.10100000000000001</v>
      </c>
      <c r="R1314" s="20">
        <v>0.10150000000000001</v>
      </c>
      <c r="S1314" s="20">
        <v>0.10299999999999999</v>
      </c>
      <c r="U1314" s="20">
        <v>0.1038</v>
      </c>
      <c r="V1314" s="20">
        <v>0.10150000000000001</v>
      </c>
      <c r="W1314" s="20">
        <v>0.10299999999999999</v>
      </c>
      <c r="X1314" s="20">
        <v>0.104</v>
      </c>
    </row>
    <row r="1315" spans="9:24" x14ac:dyDescent="0.3">
      <c r="I1315" s="7">
        <v>44141</v>
      </c>
      <c r="J1315" s="20">
        <v>7.5999999999999998E-2</v>
      </c>
      <c r="K1315" s="20">
        <v>7.85E-2</v>
      </c>
      <c r="L1315" s="20">
        <v>8.48E-2</v>
      </c>
      <c r="M1315" s="20">
        <v>8.6999999999999994E-2</v>
      </c>
      <c r="N1315" s="20">
        <v>9.1899999999999996E-2</v>
      </c>
      <c r="O1315" s="20">
        <v>9.74E-2</v>
      </c>
      <c r="P1315" s="20">
        <v>0.1002</v>
      </c>
      <c r="Q1315" s="20">
        <v>0.10100000000000001</v>
      </c>
      <c r="R1315" s="20">
        <v>0.10150000000000001</v>
      </c>
      <c r="S1315" s="20">
        <v>0.10299999999999999</v>
      </c>
      <c r="U1315" s="20">
        <v>0.1038</v>
      </c>
      <c r="V1315" s="20">
        <v>0.10199999999999999</v>
      </c>
      <c r="W1315" s="20">
        <v>0.10299999999999999</v>
      </c>
      <c r="X1315" s="20">
        <v>0.104</v>
      </c>
    </row>
    <row r="1316" spans="9:24" x14ac:dyDescent="0.3">
      <c r="I1316" s="7">
        <v>44140</v>
      </c>
      <c r="J1316" s="20">
        <v>7.7499999999999999E-2</v>
      </c>
      <c r="K1316" s="20">
        <v>7.9500000000000001E-2</v>
      </c>
      <c r="L1316" s="20">
        <v>8.5999999999999993E-2</v>
      </c>
      <c r="M1316" s="20">
        <v>8.6999999999999994E-2</v>
      </c>
      <c r="N1316" s="20">
        <v>9.1700000000000004E-2</v>
      </c>
      <c r="O1316" s="20">
        <v>9.7000000000000003E-2</v>
      </c>
      <c r="P1316" s="20">
        <v>0.1002</v>
      </c>
      <c r="Q1316" s="20">
        <v>0.10100000000000001</v>
      </c>
      <c r="R1316" s="20">
        <v>0.10150000000000001</v>
      </c>
      <c r="S1316" s="20">
        <v>0.10299999999999999</v>
      </c>
      <c r="U1316" s="20">
        <v>0.1038</v>
      </c>
      <c r="V1316" s="20">
        <v>0.1023</v>
      </c>
      <c r="W1316" s="20">
        <v>0.10299999999999999</v>
      </c>
      <c r="X1316" s="20">
        <v>0.104</v>
      </c>
    </row>
    <row r="1317" spans="9:24" x14ac:dyDescent="0.3">
      <c r="I1317" s="7">
        <v>44139</v>
      </c>
      <c r="J1317" s="20">
        <v>7.7499999999999999E-2</v>
      </c>
      <c r="K1317" s="20">
        <v>7.9500000000000001E-2</v>
      </c>
      <c r="L1317" s="20">
        <v>8.5999999999999993E-2</v>
      </c>
      <c r="M1317" s="20">
        <v>8.6999999999999994E-2</v>
      </c>
      <c r="N1317" s="20">
        <v>9.1800000000000007E-2</v>
      </c>
      <c r="O1317" s="20">
        <v>9.6799999999999997E-2</v>
      </c>
      <c r="P1317" s="20">
        <v>0.1004</v>
      </c>
      <c r="Q1317" s="20">
        <v>0.1</v>
      </c>
      <c r="R1317" s="20">
        <v>0.10100000000000001</v>
      </c>
      <c r="S1317" s="20">
        <v>0.10199999999999999</v>
      </c>
      <c r="U1317" s="20">
        <v>0.10349999999999999</v>
      </c>
      <c r="V1317" s="20">
        <v>0.1023</v>
      </c>
      <c r="W1317" s="20">
        <v>0.10299999999999999</v>
      </c>
      <c r="X1317" s="20">
        <v>0.104</v>
      </c>
    </row>
    <row r="1318" spans="9:24" x14ac:dyDescent="0.3">
      <c r="I1318" s="7">
        <v>44138</v>
      </c>
      <c r="J1318" s="20">
        <v>7.7499999999999999E-2</v>
      </c>
      <c r="K1318" s="20">
        <v>7.9500000000000001E-2</v>
      </c>
      <c r="L1318" s="20">
        <v>8.5999999999999993E-2</v>
      </c>
      <c r="M1318" s="20">
        <v>8.6999999999999994E-2</v>
      </c>
      <c r="N1318" s="20">
        <v>9.1499999999999998E-2</v>
      </c>
      <c r="O1318" s="20">
        <v>9.6500000000000002E-2</v>
      </c>
      <c r="P1318" s="20">
        <v>0.1004</v>
      </c>
      <c r="Q1318" s="20">
        <v>0.1002</v>
      </c>
      <c r="R1318" s="20">
        <v>0.10100000000000001</v>
      </c>
      <c r="S1318" s="20">
        <v>0.10199999999999999</v>
      </c>
      <c r="U1318" s="20">
        <v>0.10349999999999999</v>
      </c>
      <c r="V1318" s="20">
        <v>0.1023</v>
      </c>
      <c r="W1318" s="20">
        <v>0.1033</v>
      </c>
      <c r="X1318" s="20">
        <v>0.104</v>
      </c>
    </row>
    <row r="1319" spans="9:24" x14ac:dyDescent="0.3">
      <c r="I1319" s="7">
        <v>44137</v>
      </c>
      <c r="J1319" s="20">
        <v>7.5499999999999998E-2</v>
      </c>
      <c r="K1319" s="20">
        <v>7.7499999999999999E-2</v>
      </c>
      <c r="L1319" s="20">
        <v>8.43E-2</v>
      </c>
      <c r="M1319" s="20">
        <v>8.6499999999999994E-2</v>
      </c>
      <c r="N1319" s="20">
        <v>9.1300000000000006E-2</v>
      </c>
      <c r="O1319" s="20">
        <v>9.5799999999999996E-2</v>
      </c>
      <c r="P1319" s="20">
        <v>9.9400000000000002E-2</v>
      </c>
      <c r="Q1319" s="20">
        <v>0.1002</v>
      </c>
      <c r="R1319" s="20">
        <v>0.10050000000000001</v>
      </c>
      <c r="S1319" s="20">
        <v>0.1018</v>
      </c>
      <c r="U1319" s="20">
        <v>0.10349999999999999</v>
      </c>
      <c r="V1319" s="20">
        <v>0.1023</v>
      </c>
      <c r="W1319" s="20">
        <v>0.1033</v>
      </c>
      <c r="X1319" s="20">
        <v>0.104</v>
      </c>
    </row>
    <row r="1320" spans="9:24" x14ac:dyDescent="0.3">
      <c r="I1320" s="7">
        <v>44136</v>
      </c>
      <c r="J1320" s="20">
        <v>7.5499999999999998E-2</v>
      </c>
      <c r="K1320" s="20">
        <v>7.7499999999999999E-2</v>
      </c>
      <c r="L1320" s="20">
        <v>8.43E-2</v>
      </c>
      <c r="M1320" s="20">
        <v>8.6499999999999994E-2</v>
      </c>
      <c r="N1320" s="20">
        <v>9.1300000000000006E-2</v>
      </c>
      <c r="O1320" s="20">
        <v>9.5799999999999996E-2</v>
      </c>
      <c r="P1320" s="20">
        <v>9.9299999999999999E-2</v>
      </c>
      <c r="Q1320" s="20">
        <v>0.10050000000000001</v>
      </c>
      <c r="R1320" s="20">
        <v>0.1009</v>
      </c>
      <c r="S1320" s="20">
        <v>0.1023</v>
      </c>
      <c r="U1320" s="20">
        <v>0.104</v>
      </c>
      <c r="V1320" s="20">
        <v>0.1023</v>
      </c>
      <c r="W1320" s="20">
        <v>0.1033</v>
      </c>
      <c r="X1320" s="20">
        <v>0.104</v>
      </c>
    </row>
    <row r="1321" spans="9:24" x14ac:dyDescent="0.3">
      <c r="I1321" s="7">
        <v>44135</v>
      </c>
      <c r="J1321" s="20">
        <v>7.5499999999999998E-2</v>
      </c>
      <c r="K1321" s="20">
        <v>7.7499999999999999E-2</v>
      </c>
      <c r="L1321" s="20">
        <v>8.4000000000000005E-2</v>
      </c>
      <c r="M1321" s="20">
        <v>8.6499999999999994E-2</v>
      </c>
      <c r="N1321" s="20">
        <v>9.0999999999999998E-2</v>
      </c>
      <c r="O1321" s="20">
        <v>9.5799999999999996E-2</v>
      </c>
      <c r="P1321" s="20">
        <v>9.9400000000000002E-2</v>
      </c>
      <c r="Q1321" s="20">
        <v>0.1004</v>
      </c>
      <c r="R1321" s="20">
        <v>0.1009</v>
      </c>
      <c r="S1321" s="20">
        <v>0.10290000000000001</v>
      </c>
      <c r="U1321" s="20">
        <v>0.104</v>
      </c>
      <c r="V1321" s="20">
        <v>0.1023</v>
      </c>
      <c r="W1321" s="20">
        <v>0.1033</v>
      </c>
      <c r="X1321" s="20">
        <v>0.104</v>
      </c>
    </row>
    <row r="1322" spans="9:24" x14ac:dyDescent="0.3">
      <c r="I1322" s="7">
        <v>44134</v>
      </c>
      <c r="J1322" s="20">
        <v>7.4999999999999997E-2</v>
      </c>
      <c r="K1322" s="20">
        <v>7.6999999999999999E-2</v>
      </c>
      <c r="L1322" s="20">
        <v>8.3599999999999994E-2</v>
      </c>
      <c r="M1322" s="20">
        <v>8.6499999999999994E-2</v>
      </c>
      <c r="N1322" s="20">
        <v>9.1300000000000006E-2</v>
      </c>
      <c r="O1322" s="20">
        <v>9.5899999999999999E-2</v>
      </c>
      <c r="P1322" s="20">
        <v>9.9400000000000002E-2</v>
      </c>
      <c r="Q1322" s="20">
        <v>0.10050000000000001</v>
      </c>
      <c r="R1322" s="20">
        <v>0.10100000000000001</v>
      </c>
      <c r="S1322" s="20">
        <v>0.10299999999999999</v>
      </c>
      <c r="U1322" s="20">
        <v>0.1043</v>
      </c>
      <c r="V1322" s="20">
        <v>0.1023</v>
      </c>
      <c r="W1322" s="20">
        <v>0.1033</v>
      </c>
      <c r="X1322" s="20">
        <v>0.104</v>
      </c>
    </row>
    <row r="1323" spans="9:24" x14ac:dyDescent="0.3">
      <c r="I1323" s="7">
        <v>44133</v>
      </c>
      <c r="J1323" s="20">
        <v>7.4999999999999997E-2</v>
      </c>
      <c r="K1323" s="20">
        <v>7.6999999999999999E-2</v>
      </c>
      <c r="L1323" s="20">
        <v>8.3599999999999994E-2</v>
      </c>
      <c r="M1323" s="20">
        <v>8.6499999999999994E-2</v>
      </c>
      <c r="N1323" s="20">
        <v>9.1300000000000006E-2</v>
      </c>
      <c r="O1323" s="20">
        <v>9.6100000000000005E-2</v>
      </c>
      <c r="P1323" s="20">
        <v>9.9500000000000005E-2</v>
      </c>
      <c r="Q1323" s="20">
        <v>0.10050000000000001</v>
      </c>
      <c r="R1323" s="20">
        <v>0.10100000000000001</v>
      </c>
      <c r="S1323" s="20">
        <v>0.10299999999999999</v>
      </c>
      <c r="U1323" s="20">
        <v>0.1043</v>
      </c>
      <c r="V1323" s="20">
        <v>0.1023</v>
      </c>
      <c r="W1323" s="20">
        <v>0.1033</v>
      </c>
      <c r="X1323" s="20">
        <v>0.104</v>
      </c>
    </row>
    <row r="1324" spans="9:24" x14ac:dyDescent="0.3">
      <c r="I1324" s="7">
        <v>44132</v>
      </c>
      <c r="J1324" s="20">
        <v>7.4999999999999997E-2</v>
      </c>
      <c r="K1324" s="20">
        <v>7.6999999999999999E-2</v>
      </c>
      <c r="L1324" s="20">
        <v>8.3699999999999997E-2</v>
      </c>
      <c r="M1324" s="20">
        <v>8.6499999999999994E-2</v>
      </c>
      <c r="N1324" s="20">
        <v>9.1399999999999995E-2</v>
      </c>
      <c r="O1324" s="20">
        <v>9.6500000000000002E-2</v>
      </c>
      <c r="P1324" s="20">
        <v>9.98E-2</v>
      </c>
      <c r="Q1324" s="20">
        <v>0.10050000000000001</v>
      </c>
      <c r="R1324" s="20">
        <v>0.10100000000000001</v>
      </c>
      <c r="S1324" s="20">
        <v>0.10299999999999999</v>
      </c>
      <c r="U1324" s="20">
        <v>0.1043</v>
      </c>
      <c r="V1324" s="20">
        <v>0.1023</v>
      </c>
      <c r="W1324" s="20">
        <v>0.1033</v>
      </c>
      <c r="X1324" s="20">
        <v>0.104</v>
      </c>
    </row>
    <row r="1325" spans="9:24" x14ac:dyDescent="0.3">
      <c r="I1325" s="7">
        <v>44131</v>
      </c>
      <c r="J1325" s="20">
        <v>7.4999999999999997E-2</v>
      </c>
      <c r="K1325" s="20">
        <v>7.6999999999999999E-2</v>
      </c>
      <c r="L1325" s="20">
        <v>8.3699999999999997E-2</v>
      </c>
      <c r="M1325" s="20">
        <v>8.6499999999999994E-2</v>
      </c>
      <c r="N1325" s="20">
        <v>9.1399999999999995E-2</v>
      </c>
      <c r="O1325" s="20">
        <v>9.6299999999999997E-2</v>
      </c>
      <c r="P1325" s="20">
        <v>0.10009999999999999</v>
      </c>
      <c r="Q1325" s="20">
        <v>0.10050000000000001</v>
      </c>
      <c r="R1325" s="20">
        <v>0.10100000000000001</v>
      </c>
      <c r="S1325" s="20">
        <v>0.10299999999999999</v>
      </c>
      <c r="U1325" s="20">
        <v>0.1043</v>
      </c>
      <c r="V1325" s="20">
        <v>0.1023</v>
      </c>
      <c r="W1325" s="20">
        <v>0.1033</v>
      </c>
      <c r="X1325" s="20">
        <v>0.1053</v>
      </c>
    </row>
    <row r="1326" spans="9:24" x14ac:dyDescent="0.3">
      <c r="I1326" s="7">
        <v>44130</v>
      </c>
      <c r="J1326" s="20">
        <v>7.4999999999999997E-2</v>
      </c>
      <c r="K1326" s="20">
        <v>7.6999999999999999E-2</v>
      </c>
      <c r="L1326" s="20">
        <v>8.3500000000000005E-2</v>
      </c>
      <c r="M1326" s="20">
        <v>8.6499999999999994E-2</v>
      </c>
      <c r="N1326" s="20">
        <v>9.1399999999999995E-2</v>
      </c>
      <c r="O1326" s="20">
        <v>9.5799999999999996E-2</v>
      </c>
      <c r="P1326" s="20">
        <v>9.98E-2</v>
      </c>
      <c r="Q1326" s="20">
        <v>0.10050000000000001</v>
      </c>
      <c r="R1326" s="20">
        <v>0.10100000000000001</v>
      </c>
      <c r="S1326" s="20">
        <v>0.10299999999999999</v>
      </c>
      <c r="U1326" s="20">
        <v>0.1043</v>
      </c>
      <c r="V1326" s="114">
        <v>0.1023</v>
      </c>
      <c r="W1326" s="20">
        <v>0.1045</v>
      </c>
      <c r="X1326" s="20">
        <v>0.1055</v>
      </c>
    </row>
    <row r="1327" spans="9:24" x14ac:dyDescent="0.3">
      <c r="I1327" s="7">
        <v>44129</v>
      </c>
      <c r="J1327" s="20">
        <v>7.4999999999999997E-2</v>
      </c>
      <c r="K1327" s="20">
        <v>7.6999999999999999E-2</v>
      </c>
      <c r="L1327" s="20">
        <v>8.3299999999999999E-2</v>
      </c>
      <c r="M1327" s="20">
        <v>8.6499999999999994E-2</v>
      </c>
      <c r="N1327" s="20">
        <v>9.1499999999999998E-2</v>
      </c>
      <c r="O1327" s="20">
        <v>9.5799999999999996E-2</v>
      </c>
      <c r="P1327" s="20">
        <v>9.98E-2</v>
      </c>
      <c r="Q1327" s="20">
        <v>0.10050000000000001</v>
      </c>
      <c r="R1327" s="20">
        <v>0.10100000000000001</v>
      </c>
      <c r="S1327" s="20">
        <v>0.1026</v>
      </c>
      <c r="U1327" s="20">
        <v>0.1043</v>
      </c>
      <c r="V1327" s="20">
        <v>0.10299999999999999</v>
      </c>
      <c r="W1327" s="20">
        <v>0.1045</v>
      </c>
      <c r="X1327" s="20">
        <v>0.1055</v>
      </c>
    </row>
    <row r="1328" spans="9:24" x14ac:dyDescent="0.3">
      <c r="I1328" s="7">
        <v>44128</v>
      </c>
      <c r="J1328" s="20">
        <v>7.4999999999999997E-2</v>
      </c>
      <c r="K1328" s="20">
        <v>7.6999999999999999E-2</v>
      </c>
      <c r="L1328" s="20">
        <v>8.3299999999999999E-2</v>
      </c>
      <c r="M1328" s="20">
        <v>8.6499999999999994E-2</v>
      </c>
      <c r="N1328" s="20">
        <v>9.1499999999999998E-2</v>
      </c>
      <c r="O1328" s="20">
        <v>9.5799999999999996E-2</v>
      </c>
      <c r="P1328" s="20">
        <v>9.9699999999999997E-2</v>
      </c>
      <c r="Q1328" s="20">
        <v>0.10100000000000001</v>
      </c>
      <c r="R1328" s="20">
        <v>0.10150000000000001</v>
      </c>
      <c r="S1328" s="20">
        <v>0.1027</v>
      </c>
      <c r="U1328" s="20">
        <v>0.1043</v>
      </c>
      <c r="V1328" s="20">
        <v>0.1038</v>
      </c>
      <c r="W1328" s="20">
        <v>0.1045</v>
      </c>
      <c r="X1328" s="20">
        <v>0.1055</v>
      </c>
    </row>
    <row r="1329" spans="9:24" x14ac:dyDescent="0.3">
      <c r="I1329" s="7">
        <v>44127</v>
      </c>
      <c r="J1329" s="20">
        <v>7.4999999999999997E-2</v>
      </c>
      <c r="K1329" s="20">
        <v>7.6999999999999999E-2</v>
      </c>
      <c r="L1329" s="20">
        <v>8.3000000000000004E-2</v>
      </c>
      <c r="M1329" s="20">
        <v>8.6499999999999994E-2</v>
      </c>
      <c r="N1329" s="20">
        <v>9.1399999999999995E-2</v>
      </c>
      <c r="O1329" s="20">
        <v>9.5899999999999999E-2</v>
      </c>
      <c r="P1329" s="20">
        <v>9.9699999999999997E-2</v>
      </c>
      <c r="Q1329" s="20">
        <v>0.10150000000000001</v>
      </c>
      <c r="R1329" s="20">
        <v>0.10199999999999999</v>
      </c>
      <c r="S1329" s="20">
        <v>0.10340000000000001</v>
      </c>
      <c r="U1329" s="20">
        <v>0.1045</v>
      </c>
      <c r="V1329" s="20">
        <v>0.1038</v>
      </c>
      <c r="W1329" s="20">
        <v>0.1045</v>
      </c>
      <c r="X1329" s="20">
        <v>0.1055</v>
      </c>
    </row>
    <row r="1330" spans="9:24" x14ac:dyDescent="0.3">
      <c r="I1330" s="7">
        <v>44126</v>
      </c>
      <c r="J1330" s="20">
        <v>7.4999999999999997E-2</v>
      </c>
      <c r="K1330" s="20">
        <v>7.6999999999999999E-2</v>
      </c>
      <c r="L1330" s="20">
        <v>8.3000000000000004E-2</v>
      </c>
      <c r="M1330" s="20">
        <v>8.6499999999999994E-2</v>
      </c>
      <c r="N1330" s="20">
        <v>9.1499999999999998E-2</v>
      </c>
      <c r="O1330" s="20">
        <v>9.6100000000000005E-2</v>
      </c>
      <c r="P1330" s="20">
        <v>0.10009999999999999</v>
      </c>
      <c r="Q1330" s="20">
        <v>0.10249999999999999</v>
      </c>
      <c r="R1330" s="20">
        <v>0.10249999999999999</v>
      </c>
      <c r="S1330" s="20">
        <v>0.10349999999999999</v>
      </c>
      <c r="U1330" s="20">
        <v>0.1045</v>
      </c>
      <c r="V1330" s="20">
        <v>0.1038</v>
      </c>
      <c r="W1330" s="20">
        <v>0.1045</v>
      </c>
      <c r="X1330" s="20">
        <v>0.1055</v>
      </c>
    </row>
    <row r="1331" spans="9:24" x14ac:dyDescent="0.3">
      <c r="I1331" s="7">
        <v>44125</v>
      </c>
      <c r="J1331" s="20">
        <v>7.4999999999999997E-2</v>
      </c>
      <c r="K1331" s="20">
        <v>7.6999999999999999E-2</v>
      </c>
      <c r="L1331" s="20">
        <v>8.3000000000000004E-2</v>
      </c>
      <c r="M1331" s="20">
        <v>8.6499999999999994E-2</v>
      </c>
      <c r="N1331" s="20">
        <v>9.1999999999999998E-2</v>
      </c>
      <c r="O1331" s="20">
        <v>9.6500000000000002E-2</v>
      </c>
      <c r="P1331" s="20">
        <v>0.1009</v>
      </c>
      <c r="Q1331" s="20">
        <v>0.10299999999999999</v>
      </c>
      <c r="R1331" s="20">
        <v>0.1033</v>
      </c>
      <c r="S1331" s="20">
        <v>0.10440000000000001</v>
      </c>
      <c r="U1331" s="20">
        <v>0.10489999999999999</v>
      </c>
      <c r="V1331" s="20">
        <v>0.1038</v>
      </c>
      <c r="W1331" s="20">
        <v>0.1045</v>
      </c>
      <c r="X1331" s="20">
        <v>0.1055</v>
      </c>
    </row>
    <row r="1332" spans="9:24" x14ac:dyDescent="0.3">
      <c r="I1332" s="7">
        <v>44124</v>
      </c>
      <c r="J1332" s="20">
        <v>7.5499999999999998E-2</v>
      </c>
      <c r="K1332" s="20">
        <v>7.7499999999999999E-2</v>
      </c>
      <c r="L1332" s="20">
        <v>8.2799999999999999E-2</v>
      </c>
      <c r="M1332" s="20">
        <v>8.6499999999999994E-2</v>
      </c>
      <c r="N1332" s="20">
        <v>9.2499999999999999E-2</v>
      </c>
      <c r="O1332" s="20">
        <v>9.6500000000000002E-2</v>
      </c>
      <c r="P1332" s="20">
        <v>0.1013</v>
      </c>
      <c r="Q1332" s="20"/>
      <c r="R1332" s="20">
        <v>0.1033</v>
      </c>
      <c r="S1332" s="20">
        <v>0.10440000000000001</v>
      </c>
      <c r="U1332" s="20">
        <v>0.10489999999999999</v>
      </c>
      <c r="V1332" s="20">
        <v>0.1038</v>
      </c>
      <c r="W1332" s="20">
        <v>0.1045</v>
      </c>
      <c r="X1332" s="20">
        <v>0.10580000000000001</v>
      </c>
    </row>
    <row r="1333" spans="9:24" x14ac:dyDescent="0.3">
      <c r="I1333" s="7">
        <v>44123</v>
      </c>
      <c r="J1333" s="20">
        <v>7.5499999999999998E-2</v>
      </c>
      <c r="K1333" s="20">
        <v>7.7499999999999999E-2</v>
      </c>
      <c r="L1333" s="20">
        <v>8.2799999999999999E-2</v>
      </c>
      <c r="M1333" s="20">
        <v>8.6499999999999994E-2</v>
      </c>
      <c r="N1333" s="20">
        <v>9.2499999999999999E-2</v>
      </c>
      <c r="O1333" s="20">
        <v>9.8000000000000004E-2</v>
      </c>
      <c r="P1333" s="20">
        <v>0.1018</v>
      </c>
      <c r="Q1333" s="20"/>
      <c r="R1333" s="20">
        <v>0.1033</v>
      </c>
      <c r="S1333" s="20">
        <v>0.10440000000000001</v>
      </c>
      <c r="U1333" s="20">
        <v>0.10489999999999999</v>
      </c>
      <c r="V1333" s="20">
        <v>0.1038</v>
      </c>
      <c r="W1333" s="20">
        <v>0.105</v>
      </c>
      <c r="X1333" s="20">
        <v>0.10580000000000001</v>
      </c>
    </row>
    <row r="1334" spans="9:24" x14ac:dyDescent="0.3">
      <c r="I1334" s="7">
        <v>44122</v>
      </c>
      <c r="J1334" s="20">
        <v>7.5499999999999998E-2</v>
      </c>
      <c r="K1334" s="20">
        <v>7.7499999999999999E-2</v>
      </c>
      <c r="L1334" s="20">
        <v>8.2799999999999999E-2</v>
      </c>
      <c r="M1334" s="20">
        <v>8.6499999999999994E-2</v>
      </c>
      <c r="N1334" s="20">
        <v>9.2499999999999999E-2</v>
      </c>
      <c r="O1334" s="20">
        <v>9.7799999999999998E-2</v>
      </c>
      <c r="P1334" s="20">
        <v>0.1018</v>
      </c>
      <c r="Q1334" s="20"/>
      <c r="R1334" s="20">
        <v>0.10349999999999999</v>
      </c>
      <c r="S1334" s="20">
        <v>0.105</v>
      </c>
      <c r="U1334" s="20">
        <v>0.1048</v>
      </c>
      <c r="V1334" s="20">
        <v>0.1043</v>
      </c>
      <c r="W1334" s="20">
        <v>0.105</v>
      </c>
      <c r="X1334" s="20">
        <v>0.10630000000000001</v>
      </c>
    </row>
    <row r="1335" spans="9:24" x14ac:dyDescent="0.3">
      <c r="I1335" s="7">
        <v>44121</v>
      </c>
      <c r="J1335" s="20">
        <v>7.5499999999999998E-2</v>
      </c>
      <c r="K1335" s="20">
        <v>7.7499999999999999E-2</v>
      </c>
      <c r="L1335" s="20">
        <v>8.3000000000000004E-2</v>
      </c>
      <c r="M1335" s="20">
        <v>8.6499999999999994E-2</v>
      </c>
      <c r="N1335" s="20">
        <v>9.2499999999999999E-2</v>
      </c>
      <c r="O1335" s="20">
        <v>9.8000000000000004E-2</v>
      </c>
      <c r="P1335" s="20">
        <v>0.10199999999999999</v>
      </c>
      <c r="Q1335" s="20"/>
      <c r="R1335" s="20">
        <v>0.10349999999999999</v>
      </c>
      <c r="S1335" s="20">
        <v>0.1038</v>
      </c>
      <c r="U1335" s="20">
        <v>0.1043</v>
      </c>
      <c r="V1335" s="20">
        <v>0.1043</v>
      </c>
      <c r="W1335" s="20">
        <v>0.10580000000000001</v>
      </c>
      <c r="X1335" s="20">
        <v>0.107</v>
      </c>
    </row>
    <row r="1336" spans="9:24" x14ac:dyDescent="0.3">
      <c r="I1336" s="7">
        <v>44120</v>
      </c>
      <c r="J1336" s="20">
        <v>7.5499999999999998E-2</v>
      </c>
      <c r="K1336" s="20">
        <v>7.7499999999999999E-2</v>
      </c>
      <c r="L1336" s="20">
        <v>8.3000000000000004E-2</v>
      </c>
      <c r="M1336" s="20">
        <v>8.6999999999999994E-2</v>
      </c>
      <c r="N1336" s="20">
        <v>9.2999999999999999E-2</v>
      </c>
      <c r="O1336" s="20">
        <v>9.8799999999999999E-2</v>
      </c>
      <c r="P1336" s="20">
        <v>0.1026</v>
      </c>
      <c r="Q1336" s="20"/>
      <c r="R1336" s="20">
        <v>0.10349999999999999</v>
      </c>
      <c r="S1336" s="20">
        <v>0.1038</v>
      </c>
      <c r="U1336" s="20">
        <v>0.1043</v>
      </c>
      <c r="V1336" s="20">
        <v>0.1048</v>
      </c>
      <c r="W1336" s="20">
        <v>0.10580000000000001</v>
      </c>
      <c r="X1336" s="20">
        <v>0.10879999999999999</v>
      </c>
    </row>
    <row r="1337" spans="9:24" x14ac:dyDescent="0.3">
      <c r="I1337" s="7">
        <v>44119</v>
      </c>
      <c r="J1337" s="20">
        <v>7.5999999999999998E-2</v>
      </c>
      <c r="K1337" s="20">
        <v>7.8E-2</v>
      </c>
      <c r="L1337" s="20">
        <v>8.3000000000000004E-2</v>
      </c>
      <c r="M1337" s="20">
        <v>8.6999999999999994E-2</v>
      </c>
      <c r="N1337" s="20">
        <v>9.2799999999999994E-2</v>
      </c>
      <c r="O1337" s="20">
        <v>9.8799999999999999E-2</v>
      </c>
      <c r="P1337" s="20">
        <v>0.1028</v>
      </c>
      <c r="Q1337" s="20"/>
      <c r="R1337" s="20">
        <v>0.10349999999999999</v>
      </c>
      <c r="S1337" s="20">
        <v>0.1038</v>
      </c>
      <c r="U1337" s="20">
        <v>0.1043</v>
      </c>
      <c r="V1337" s="20">
        <v>0.1048</v>
      </c>
      <c r="W1337" s="20">
        <v>0.10680000000000001</v>
      </c>
      <c r="X1337" s="20">
        <v>0.10879999999999999</v>
      </c>
    </row>
    <row r="1338" spans="9:24" x14ac:dyDescent="0.3">
      <c r="I1338" s="7">
        <v>44118</v>
      </c>
      <c r="J1338" s="20">
        <v>7.5999999999999998E-2</v>
      </c>
      <c r="K1338" s="20">
        <v>7.8E-2</v>
      </c>
      <c r="L1338" s="20">
        <v>8.3299999999999999E-2</v>
      </c>
      <c r="M1338" s="20">
        <v>8.6900000000000005E-2</v>
      </c>
      <c r="N1338" s="20">
        <v>9.2999999999999999E-2</v>
      </c>
      <c r="O1338" s="20">
        <v>9.8799999999999999E-2</v>
      </c>
      <c r="P1338" s="20">
        <v>0.1028</v>
      </c>
      <c r="Q1338" s="20"/>
      <c r="R1338" s="20">
        <v>0.10349999999999999</v>
      </c>
      <c r="S1338" s="20">
        <v>0.1038</v>
      </c>
      <c r="U1338" s="20">
        <v>0.1043</v>
      </c>
      <c r="V1338" s="20">
        <v>0.10580000000000001</v>
      </c>
      <c r="W1338" s="20">
        <v>0.10680000000000001</v>
      </c>
      <c r="X1338" s="20">
        <v>0.10979999999999999</v>
      </c>
    </row>
    <row r="1339" spans="9:24" x14ac:dyDescent="0.3">
      <c r="I1339" s="7">
        <v>44117</v>
      </c>
      <c r="J1339" s="20">
        <v>7.5999999999999998E-2</v>
      </c>
      <c r="K1339" s="20">
        <v>7.8E-2</v>
      </c>
      <c r="L1339" s="20">
        <v>8.3799999999999999E-2</v>
      </c>
      <c r="M1339" s="20">
        <v>8.7300000000000003E-2</v>
      </c>
      <c r="N1339" s="20">
        <v>9.2999999999999999E-2</v>
      </c>
      <c r="O1339" s="20">
        <v>9.8799999999999999E-2</v>
      </c>
      <c r="P1339" s="20">
        <v>0.1026</v>
      </c>
      <c r="Q1339" s="20"/>
      <c r="R1339" s="20">
        <v>0.10349999999999999</v>
      </c>
      <c r="S1339" s="20">
        <v>0.1038</v>
      </c>
      <c r="U1339" s="20">
        <v>0.1043</v>
      </c>
      <c r="V1339" s="20">
        <v>0.10580000000000001</v>
      </c>
      <c r="W1339" s="20">
        <v>0.108</v>
      </c>
      <c r="X1339" s="20">
        <v>0.1108</v>
      </c>
    </row>
    <row r="1340" spans="9:24" x14ac:dyDescent="0.3">
      <c r="I1340" s="7">
        <v>44116</v>
      </c>
      <c r="J1340" s="20">
        <v>7.5999999999999998E-2</v>
      </c>
      <c r="K1340" s="20">
        <v>7.8E-2</v>
      </c>
      <c r="L1340" s="20">
        <v>8.3799999999999999E-2</v>
      </c>
      <c r="M1340" s="20">
        <v>8.7499999999999994E-2</v>
      </c>
      <c r="N1340" s="20">
        <v>9.2999999999999999E-2</v>
      </c>
      <c r="O1340" s="20">
        <v>9.8799999999999999E-2</v>
      </c>
      <c r="P1340" s="20">
        <v>0.1028</v>
      </c>
      <c r="Q1340" s="20"/>
      <c r="R1340" s="20">
        <v>0.10349999999999999</v>
      </c>
      <c r="S1340" s="20">
        <v>0.1038</v>
      </c>
      <c r="U1340" s="20">
        <v>0.1043</v>
      </c>
      <c r="V1340" s="20">
        <v>0.1065</v>
      </c>
      <c r="W1340" s="20">
        <v>0.109</v>
      </c>
      <c r="X1340" s="20">
        <v>0.1108</v>
      </c>
    </row>
    <row r="1341" spans="9:24" x14ac:dyDescent="0.3">
      <c r="I1341" s="7">
        <v>44115</v>
      </c>
      <c r="J1341" s="20">
        <v>7.5999999999999998E-2</v>
      </c>
      <c r="K1341" s="20">
        <v>7.8E-2</v>
      </c>
      <c r="L1341" s="20">
        <v>8.3799999999999999E-2</v>
      </c>
      <c r="M1341" s="20">
        <v>8.6499999999999994E-2</v>
      </c>
      <c r="N1341" s="20">
        <v>9.2999999999999999E-2</v>
      </c>
      <c r="O1341" s="20">
        <v>9.8900000000000002E-2</v>
      </c>
      <c r="P1341" s="20">
        <v>0.10249999999999999</v>
      </c>
      <c r="Q1341" s="20"/>
      <c r="R1341" s="20">
        <v>0.10349999999999999</v>
      </c>
      <c r="S1341" s="20">
        <v>0.1038</v>
      </c>
      <c r="U1341" s="20">
        <v>0.1043</v>
      </c>
      <c r="V1341" s="20">
        <v>0.10680000000000001</v>
      </c>
      <c r="W1341" s="20">
        <v>0.109</v>
      </c>
      <c r="X1341" s="20">
        <v>0.1108</v>
      </c>
    </row>
    <row r="1342" spans="9:24" x14ac:dyDescent="0.3">
      <c r="I1342" s="7">
        <v>44114</v>
      </c>
      <c r="J1342" s="20">
        <v>7.6499999999999999E-2</v>
      </c>
      <c r="K1342" s="20">
        <v>7.85E-2</v>
      </c>
      <c r="L1342" s="20">
        <v>8.3799999999999999E-2</v>
      </c>
      <c r="M1342" s="20">
        <v>8.6999999999999994E-2</v>
      </c>
      <c r="N1342" s="20">
        <v>9.2999999999999999E-2</v>
      </c>
      <c r="O1342" s="20">
        <v>9.9000000000000005E-2</v>
      </c>
      <c r="P1342" s="20">
        <v>0.1028</v>
      </c>
      <c r="Q1342" s="20"/>
      <c r="R1342" s="20">
        <v>0.10349999999999999</v>
      </c>
      <c r="S1342" s="20">
        <v>0.1038</v>
      </c>
      <c r="U1342" s="20">
        <v>0.1043</v>
      </c>
      <c r="V1342" s="20">
        <v>0.10680000000000001</v>
      </c>
      <c r="W1342" s="20">
        <v>0.109</v>
      </c>
      <c r="X1342" s="20">
        <v>0.1108</v>
      </c>
    </row>
    <row r="1343" spans="9:24" x14ac:dyDescent="0.3">
      <c r="I1343" s="7">
        <v>44113</v>
      </c>
      <c r="J1343" s="20">
        <v>7.6499999999999999E-2</v>
      </c>
      <c r="K1343" s="20">
        <v>7.85E-2</v>
      </c>
      <c r="L1343" s="20">
        <v>8.3799999999999999E-2</v>
      </c>
      <c r="M1343" s="20">
        <v>8.7499999999999994E-2</v>
      </c>
      <c r="N1343" s="20">
        <v>9.2999999999999999E-2</v>
      </c>
      <c r="O1343" s="20">
        <v>9.8799999999999999E-2</v>
      </c>
      <c r="P1343" s="20">
        <v>0.1027</v>
      </c>
      <c r="Q1343" s="20"/>
      <c r="R1343" s="20">
        <v>0.10349999999999999</v>
      </c>
      <c r="S1343" s="20">
        <v>0.1038</v>
      </c>
      <c r="U1343" s="20">
        <v>0.1043</v>
      </c>
      <c r="V1343" s="20">
        <v>0.108</v>
      </c>
      <c r="W1343" s="20">
        <v>0.109</v>
      </c>
      <c r="X1343" s="20">
        <v>0.1108</v>
      </c>
    </row>
    <row r="1344" spans="9:24" x14ac:dyDescent="0.3">
      <c r="I1344" s="7">
        <v>44112</v>
      </c>
      <c r="J1344" s="20">
        <v>7.6499999999999999E-2</v>
      </c>
      <c r="K1344" s="20">
        <v>7.85E-2</v>
      </c>
      <c r="L1344" s="20">
        <v>8.3799999999999999E-2</v>
      </c>
      <c r="M1344" s="20">
        <v>8.6999999999999994E-2</v>
      </c>
      <c r="N1344" s="20">
        <v>9.35E-2</v>
      </c>
      <c r="O1344" s="20">
        <v>9.8599999999999993E-2</v>
      </c>
      <c r="P1344" s="20">
        <v>0.1026</v>
      </c>
      <c r="Q1344" s="20"/>
      <c r="R1344" s="20">
        <v>0.10349999999999999</v>
      </c>
      <c r="S1344" s="20">
        <v>0.1038</v>
      </c>
      <c r="U1344" s="20">
        <v>0.1043</v>
      </c>
      <c r="V1344" s="20">
        <v>0.108</v>
      </c>
      <c r="W1344" s="20">
        <v>0.109</v>
      </c>
      <c r="X1344" s="20">
        <v>0.1108</v>
      </c>
    </row>
    <row r="1345" spans="9:24" x14ac:dyDescent="0.3">
      <c r="I1345" s="7">
        <v>44111</v>
      </c>
      <c r="J1345" s="20">
        <v>7.6499999999999999E-2</v>
      </c>
      <c r="K1345" s="20">
        <v>7.85E-2</v>
      </c>
      <c r="L1345" s="20">
        <v>8.3799999999999999E-2</v>
      </c>
      <c r="M1345" s="20">
        <v>8.7400000000000005E-2</v>
      </c>
      <c r="N1345" s="20">
        <v>9.35E-2</v>
      </c>
      <c r="O1345" s="20">
        <v>9.8799999999999999E-2</v>
      </c>
      <c r="P1345" s="20">
        <v>0.1028</v>
      </c>
      <c r="Q1345" s="20"/>
      <c r="R1345" s="20">
        <v>0.10349999999999999</v>
      </c>
      <c r="S1345" s="20">
        <v>0.1038</v>
      </c>
      <c r="U1345" s="20">
        <v>0.1043</v>
      </c>
      <c r="V1345" s="20">
        <v>0.108</v>
      </c>
      <c r="W1345" s="20">
        <v>0.109</v>
      </c>
      <c r="X1345" s="20">
        <v>0.1108</v>
      </c>
    </row>
    <row r="1346" spans="9:24" x14ac:dyDescent="0.3">
      <c r="I1346" s="7">
        <v>44110</v>
      </c>
      <c r="J1346" s="20">
        <v>7.6499999999999999E-2</v>
      </c>
      <c r="K1346" s="20">
        <v>7.85E-2</v>
      </c>
      <c r="L1346" s="20">
        <v>8.3799999999999999E-2</v>
      </c>
      <c r="M1346" s="20">
        <v>8.7999999999999995E-2</v>
      </c>
      <c r="N1346" s="20">
        <v>9.35E-2</v>
      </c>
      <c r="O1346" s="20">
        <v>9.8500000000000004E-2</v>
      </c>
      <c r="P1346" s="20">
        <v>0.1028</v>
      </c>
      <c r="Q1346" s="20"/>
      <c r="R1346" s="20">
        <v>0.10349999999999999</v>
      </c>
      <c r="S1346" s="20">
        <v>0.1038</v>
      </c>
      <c r="U1346" s="20">
        <v>0.1043</v>
      </c>
      <c r="V1346" s="20">
        <v>0.108</v>
      </c>
      <c r="W1346" s="20">
        <v>0.109</v>
      </c>
      <c r="X1346" s="20">
        <v>0.1108</v>
      </c>
    </row>
    <row r="1347" spans="9:24" x14ac:dyDescent="0.3">
      <c r="I1347" s="7">
        <v>44109</v>
      </c>
      <c r="J1347" s="20">
        <v>7.6499999999999999E-2</v>
      </c>
      <c r="K1347" s="20">
        <v>7.85E-2</v>
      </c>
      <c r="L1347" s="20">
        <v>8.4000000000000005E-2</v>
      </c>
      <c r="M1347" s="20">
        <v>8.8499999999999995E-2</v>
      </c>
      <c r="N1347" s="20">
        <v>9.35E-2</v>
      </c>
      <c r="O1347" s="20">
        <v>9.8500000000000004E-2</v>
      </c>
      <c r="P1347" s="20">
        <v>0.1028</v>
      </c>
      <c r="Q1347" s="20"/>
      <c r="R1347" s="20">
        <v>0.1038</v>
      </c>
      <c r="S1347" s="20">
        <v>0.1038</v>
      </c>
      <c r="U1347" s="20">
        <v>0.1045</v>
      </c>
      <c r="V1347" s="20">
        <v>0.108</v>
      </c>
      <c r="W1347" s="20">
        <v>0.109</v>
      </c>
      <c r="X1347" s="20">
        <v>0.1108</v>
      </c>
    </row>
    <row r="1348" spans="9:24" x14ac:dyDescent="0.3">
      <c r="I1348" s="7">
        <v>44108</v>
      </c>
      <c r="J1348" s="20">
        <v>7.6499999999999999E-2</v>
      </c>
      <c r="K1348" s="20">
        <v>7.85E-2</v>
      </c>
      <c r="L1348" s="20">
        <v>8.4000000000000005E-2</v>
      </c>
      <c r="M1348" s="20">
        <v>8.9499999999999996E-2</v>
      </c>
      <c r="N1348" s="20">
        <v>9.35E-2</v>
      </c>
      <c r="O1348" s="20">
        <v>9.8799999999999999E-2</v>
      </c>
      <c r="P1348" s="20">
        <v>0.1028</v>
      </c>
      <c r="Q1348" s="20"/>
      <c r="R1348" s="20">
        <v>0.1038</v>
      </c>
      <c r="S1348" s="20">
        <v>0.1038</v>
      </c>
      <c r="U1348" s="20">
        <v>0.1045</v>
      </c>
      <c r="V1348" s="20">
        <v>0.108</v>
      </c>
      <c r="W1348" s="20">
        <v>0.109</v>
      </c>
      <c r="X1348" s="20">
        <v>0.1108</v>
      </c>
    </row>
    <row r="1349" spans="9:24" x14ac:dyDescent="0.3">
      <c r="I1349" s="7">
        <v>44107</v>
      </c>
      <c r="J1349" s="20">
        <v>7.6499999999999999E-2</v>
      </c>
      <c r="K1349" s="20">
        <v>7.85E-2</v>
      </c>
      <c r="L1349" s="20">
        <v>8.4000000000000005E-2</v>
      </c>
      <c r="M1349" s="20">
        <v>8.9499999999999996E-2</v>
      </c>
      <c r="N1349" s="20">
        <v>9.3799999999999994E-2</v>
      </c>
      <c r="O1349" s="20">
        <v>9.9000000000000005E-2</v>
      </c>
      <c r="P1349" s="20">
        <v>0.10340000000000001</v>
      </c>
      <c r="Q1349" s="20"/>
      <c r="R1349" s="20">
        <v>0.1038</v>
      </c>
      <c r="S1349" s="20">
        <v>0.1038</v>
      </c>
      <c r="U1349" s="20">
        <v>0.1045</v>
      </c>
      <c r="V1349" s="20">
        <v>0.109</v>
      </c>
      <c r="W1349" s="20">
        <v>0.109</v>
      </c>
      <c r="X1349" s="20">
        <v>0.1108</v>
      </c>
    </row>
    <row r="1350" spans="9:24" x14ac:dyDescent="0.3">
      <c r="I1350" s="7">
        <v>44106</v>
      </c>
      <c r="J1350" s="20">
        <v>7.6499999999999999E-2</v>
      </c>
      <c r="K1350" s="20">
        <v>7.85E-2</v>
      </c>
      <c r="L1350" s="20">
        <v>8.3799999999999999E-2</v>
      </c>
      <c r="M1350" s="20">
        <v>8.9800000000000005E-2</v>
      </c>
      <c r="N1350" s="20">
        <v>9.3799999999999994E-2</v>
      </c>
      <c r="O1350" s="20">
        <v>9.9500000000000005E-2</v>
      </c>
      <c r="P1350" s="20">
        <v>0.1038</v>
      </c>
      <c r="Q1350" s="20"/>
      <c r="R1350" s="20">
        <v>0.1033</v>
      </c>
      <c r="S1350" s="20">
        <v>0.10349999999999999</v>
      </c>
      <c r="U1350" s="20">
        <v>0.1045</v>
      </c>
      <c r="V1350" s="20">
        <v>0.1085</v>
      </c>
      <c r="W1350" s="20">
        <v>0.109</v>
      </c>
      <c r="X1350" s="20">
        <v>0.1103</v>
      </c>
    </row>
    <row r="1351" spans="9:24" x14ac:dyDescent="0.3">
      <c r="I1351" s="7">
        <v>44105</v>
      </c>
      <c r="J1351" s="20">
        <v>7.6499999999999999E-2</v>
      </c>
      <c r="K1351" s="20">
        <v>7.85E-2</v>
      </c>
      <c r="L1351" s="20">
        <v>8.4000000000000005E-2</v>
      </c>
      <c r="M1351" s="20">
        <v>8.9499999999999996E-2</v>
      </c>
      <c r="N1351" s="20">
        <v>9.35E-2</v>
      </c>
      <c r="O1351" s="20">
        <v>0.10050000000000001</v>
      </c>
      <c r="P1351" s="20">
        <v>0.1038</v>
      </c>
      <c r="Q1351" s="20"/>
      <c r="R1351" s="20">
        <v>0.1033</v>
      </c>
      <c r="S1351" s="20">
        <v>0.10349999999999999</v>
      </c>
      <c r="U1351" s="20">
        <v>0.1045</v>
      </c>
      <c r="V1351" s="20">
        <v>0.1085</v>
      </c>
      <c r="W1351" s="20">
        <v>0.10879999999999999</v>
      </c>
      <c r="X1351" s="20">
        <v>0.1103</v>
      </c>
    </row>
    <row r="1352" spans="9:24" x14ac:dyDescent="0.3">
      <c r="I1352" s="7">
        <v>44104</v>
      </c>
      <c r="J1352" s="20">
        <v>7.6999999999999999E-2</v>
      </c>
      <c r="K1352" s="20">
        <v>7.85E-2</v>
      </c>
      <c r="L1352" s="20">
        <v>8.4000000000000005E-2</v>
      </c>
      <c r="M1352" s="20">
        <v>8.9499999999999996E-2</v>
      </c>
      <c r="N1352" s="20">
        <v>9.35E-2</v>
      </c>
      <c r="O1352" s="20">
        <v>9.9500000000000005E-2</v>
      </c>
      <c r="P1352" s="20">
        <v>0.10299999999999999</v>
      </c>
      <c r="Q1352" s="20"/>
      <c r="R1352" s="20">
        <v>0.1021</v>
      </c>
      <c r="S1352" s="20">
        <v>0.10249999999999999</v>
      </c>
      <c r="U1352" s="20">
        <v>0.1033</v>
      </c>
      <c r="V1352" s="20">
        <v>0.10680000000000001</v>
      </c>
      <c r="W1352" s="20">
        <v>0.10879999999999999</v>
      </c>
      <c r="X1352" s="20">
        <v>0.1095</v>
      </c>
    </row>
    <row r="1353" spans="9:24" x14ac:dyDescent="0.3">
      <c r="I1353" s="7">
        <v>44103</v>
      </c>
      <c r="J1353" s="20">
        <v>7.6999999999999999E-2</v>
      </c>
      <c r="K1353" s="20">
        <v>7.85E-2</v>
      </c>
      <c r="L1353" s="20">
        <v>8.4000000000000005E-2</v>
      </c>
      <c r="M1353" s="20">
        <v>8.9499999999999996E-2</v>
      </c>
      <c r="N1353" s="20">
        <v>9.4E-2</v>
      </c>
      <c r="O1353" s="20">
        <v>9.9299999999999999E-2</v>
      </c>
      <c r="P1353" s="20">
        <v>0.10299999999999999</v>
      </c>
      <c r="Q1353" s="20"/>
      <c r="R1353" s="20">
        <v>0.10100000000000001</v>
      </c>
      <c r="S1353" s="20">
        <v>0.1011</v>
      </c>
      <c r="U1353" s="20">
        <v>0.1018</v>
      </c>
      <c r="V1353" s="20">
        <v>0.1075</v>
      </c>
      <c r="W1353" s="20">
        <v>0.10829999999999999</v>
      </c>
      <c r="X1353" s="20">
        <v>0.1095</v>
      </c>
    </row>
    <row r="1354" spans="9:24" x14ac:dyDescent="0.3">
      <c r="I1354" s="7">
        <v>44102</v>
      </c>
      <c r="J1354" s="20">
        <v>7.6999999999999999E-2</v>
      </c>
      <c r="K1354" s="20">
        <v>7.85E-2</v>
      </c>
      <c r="L1354" s="20">
        <v>8.4000000000000005E-2</v>
      </c>
      <c r="M1354" s="20">
        <v>8.8499999999999995E-2</v>
      </c>
      <c r="N1354" s="20">
        <v>9.35E-2</v>
      </c>
      <c r="O1354" s="20">
        <v>9.9000000000000005E-2</v>
      </c>
      <c r="P1354" s="20">
        <v>0.1018</v>
      </c>
      <c r="Q1354" s="20"/>
      <c r="R1354" s="20">
        <v>0.1008</v>
      </c>
      <c r="S1354" s="20">
        <v>0.10100000000000001</v>
      </c>
      <c r="U1354" s="20">
        <v>0.10150000000000001</v>
      </c>
      <c r="V1354" s="20">
        <v>0.10630000000000001</v>
      </c>
      <c r="W1354" s="20">
        <v>0.10829999999999999</v>
      </c>
      <c r="X1354" s="20">
        <v>0.1095</v>
      </c>
    </row>
    <row r="1355" spans="9:24" x14ac:dyDescent="0.3">
      <c r="I1355" s="7">
        <v>44101</v>
      </c>
      <c r="J1355" s="20">
        <v>7.6999999999999999E-2</v>
      </c>
      <c r="K1355" s="20">
        <v>7.85E-2</v>
      </c>
      <c r="L1355" s="20">
        <v>8.4000000000000005E-2</v>
      </c>
      <c r="M1355" s="20">
        <v>8.7499999999999994E-2</v>
      </c>
      <c r="N1355" s="20">
        <v>9.1999999999999998E-2</v>
      </c>
      <c r="O1355" s="20">
        <v>9.7900000000000001E-2</v>
      </c>
      <c r="P1355" s="20">
        <v>0.1008</v>
      </c>
      <c r="Q1355" s="20"/>
      <c r="R1355" s="20">
        <v>0.1013</v>
      </c>
      <c r="S1355" s="20">
        <v>0.10150000000000001</v>
      </c>
      <c r="U1355" s="20">
        <v>0.10199999999999999</v>
      </c>
      <c r="V1355" s="20">
        <v>0.10630000000000001</v>
      </c>
      <c r="W1355" s="20">
        <v>0.10829999999999999</v>
      </c>
      <c r="X1355" s="20">
        <v>0.1095</v>
      </c>
    </row>
    <row r="1356" spans="9:24" x14ac:dyDescent="0.3">
      <c r="I1356" s="7">
        <v>44100</v>
      </c>
      <c r="J1356" s="20">
        <v>7.6999999999999999E-2</v>
      </c>
      <c r="K1356" s="20">
        <v>7.85E-2</v>
      </c>
      <c r="L1356" s="20">
        <v>8.4000000000000005E-2</v>
      </c>
      <c r="M1356" s="20">
        <v>8.7499999999999994E-2</v>
      </c>
      <c r="N1356" s="20">
        <v>9.1999999999999998E-2</v>
      </c>
      <c r="O1356" s="20">
        <v>9.7799999999999998E-2</v>
      </c>
      <c r="P1356" s="20">
        <v>0.1003</v>
      </c>
      <c r="Q1356" s="20"/>
      <c r="R1356" s="20">
        <v>0.1013</v>
      </c>
      <c r="S1356" s="20">
        <v>0.10150000000000001</v>
      </c>
      <c r="U1356" s="20">
        <v>0.10199999999999999</v>
      </c>
      <c r="V1356" s="20">
        <v>0.1065</v>
      </c>
      <c r="W1356" s="20">
        <v>0.109</v>
      </c>
      <c r="X1356" s="20">
        <v>0.1095</v>
      </c>
    </row>
    <row r="1357" spans="9:24" x14ac:dyDescent="0.3">
      <c r="I1357" s="7">
        <v>44099</v>
      </c>
      <c r="J1357" s="20">
        <v>7.6999999999999999E-2</v>
      </c>
      <c r="K1357" s="20">
        <v>7.85E-2</v>
      </c>
      <c r="L1357" s="20">
        <v>8.3299999999999999E-2</v>
      </c>
      <c r="M1357" s="20">
        <v>0.09</v>
      </c>
      <c r="N1357" s="20">
        <v>9.35E-2</v>
      </c>
      <c r="O1357" s="20">
        <v>9.9000000000000005E-2</v>
      </c>
      <c r="P1357" s="20">
        <v>0.1008</v>
      </c>
      <c r="Q1357" s="20"/>
      <c r="R1357" s="20">
        <v>0.10050000000000001</v>
      </c>
      <c r="S1357" s="20">
        <v>0.10100000000000001</v>
      </c>
      <c r="U1357" s="20">
        <v>0.10150000000000001</v>
      </c>
      <c r="V1357" s="20">
        <v>0.10680000000000001</v>
      </c>
      <c r="W1357" s="20">
        <v>0.109</v>
      </c>
      <c r="X1357" s="20">
        <v>0.1095</v>
      </c>
    </row>
    <row r="1358" spans="9:24" x14ac:dyDescent="0.3">
      <c r="I1358" s="7">
        <v>44098</v>
      </c>
      <c r="J1358" s="20">
        <v>7.6999999999999999E-2</v>
      </c>
      <c r="K1358" s="20">
        <v>7.85E-2</v>
      </c>
      <c r="L1358" s="20">
        <v>8.3500000000000005E-2</v>
      </c>
      <c r="M1358" s="20">
        <v>8.9499999999999996E-2</v>
      </c>
      <c r="N1358" s="20">
        <v>9.35E-2</v>
      </c>
      <c r="O1358" s="20">
        <v>9.9000000000000005E-2</v>
      </c>
      <c r="P1358" s="20">
        <v>0.1008</v>
      </c>
      <c r="Q1358" s="20"/>
      <c r="R1358" s="20">
        <v>0.10050000000000001</v>
      </c>
      <c r="S1358" s="20">
        <v>0.10100000000000001</v>
      </c>
      <c r="U1358" s="20">
        <v>0.10150000000000001</v>
      </c>
      <c r="V1358" s="20">
        <v>0.10680000000000001</v>
      </c>
      <c r="W1358" s="20">
        <v>0.109</v>
      </c>
      <c r="X1358" s="20">
        <v>0.109</v>
      </c>
    </row>
    <row r="1359" spans="9:24" x14ac:dyDescent="0.3">
      <c r="I1359" s="7">
        <v>44097</v>
      </c>
      <c r="J1359" s="20">
        <v>7.6999999999999999E-2</v>
      </c>
      <c r="K1359" s="20">
        <v>7.85E-2</v>
      </c>
      <c r="L1359" s="20">
        <v>8.3500000000000005E-2</v>
      </c>
      <c r="M1359" s="20">
        <v>8.8499999999999995E-2</v>
      </c>
      <c r="N1359" s="20">
        <v>9.2499999999999999E-2</v>
      </c>
      <c r="O1359" s="20">
        <v>9.8500000000000004E-2</v>
      </c>
      <c r="P1359" s="20">
        <v>0.1</v>
      </c>
      <c r="Q1359" s="20"/>
      <c r="R1359" s="20">
        <v>0.10050000000000001</v>
      </c>
      <c r="S1359" s="20">
        <v>0.10100000000000001</v>
      </c>
      <c r="U1359" s="20">
        <v>0.10150000000000001</v>
      </c>
      <c r="V1359" s="20">
        <v>0.10730000000000001</v>
      </c>
      <c r="W1359" s="20">
        <v>0.10829999999999999</v>
      </c>
      <c r="X1359" s="20">
        <v>0.109</v>
      </c>
    </row>
    <row r="1360" spans="9:24" x14ac:dyDescent="0.3">
      <c r="I1360" s="7">
        <v>44096</v>
      </c>
      <c r="J1360" s="20">
        <v>7.6999999999999999E-2</v>
      </c>
      <c r="K1360" s="20">
        <v>7.85E-2</v>
      </c>
      <c r="L1360" s="20">
        <v>8.3500000000000005E-2</v>
      </c>
      <c r="M1360" s="20">
        <v>8.8499999999999995E-2</v>
      </c>
      <c r="N1360" s="20">
        <v>9.2499999999999999E-2</v>
      </c>
      <c r="O1360" s="20">
        <v>9.8000000000000004E-2</v>
      </c>
      <c r="P1360" s="20">
        <v>9.98E-2</v>
      </c>
      <c r="Q1360" s="20"/>
      <c r="R1360" s="20">
        <v>0.10100000000000001</v>
      </c>
      <c r="S1360" s="20">
        <v>0.10150000000000001</v>
      </c>
      <c r="U1360" s="20">
        <v>0.1028</v>
      </c>
      <c r="V1360" s="20">
        <v>0.10630000000000001</v>
      </c>
      <c r="W1360" s="20">
        <v>0.10829999999999999</v>
      </c>
      <c r="X1360" s="20">
        <v>0.111</v>
      </c>
    </row>
    <row r="1361" spans="9:24" x14ac:dyDescent="0.3">
      <c r="I1361" s="7">
        <v>44095</v>
      </c>
      <c r="J1361" s="20">
        <v>7.6999999999999999E-2</v>
      </c>
      <c r="K1361" s="20">
        <v>7.85E-2</v>
      </c>
      <c r="L1361" s="20">
        <v>8.3500000000000005E-2</v>
      </c>
      <c r="M1361" s="20">
        <v>8.8499999999999995E-2</v>
      </c>
      <c r="N1361" s="20">
        <v>9.2499999999999999E-2</v>
      </c>
      <c r="O1361" s="20">
        <v>9.8000000000000004E-2</v>
      </c>
      <c r="P1361" s="20">
        <v>9.98E-2</v>
      </c>
      <c r="Q1361" s="20"/>
      <c r="R1361" s="20">
        <v>0.10050000000000001</v>
      </c>
      <c r="S1361" s="20">
        <v>0.10100000000000001</v>
      </c>
      <c r="U1361" s="20">
        <v>0.1023</v>
      </c>
      <c r="V1361" s="20">
        <v>0.10630000000000001</v>
      </c>
      <c r="W1361" s="20">
        <v>0.11</v>
      </c>
      <c r="X1361" s="20">
        <v>0.1118</v>
      </c>
    </row>
    <row r="1362" spans="9:24" x14ac:dyDescent="0.3">
      <c r="I1362" s="7">
        <v>44094</v>
      </c>
      <c r="J1362" s="20">
        <v>7.5999999999999998E-2</v>
      </c>
      <c r="K1362" s="20">
        <v>7.7799999999999994E-2</v>
      </c>
      <c r="L1362" s="20">
        <v>8.2500000000000004E-2</v>
      </c>
      <c r="M1362" s="20">
        <v>8.8999999999999996E-2</v>
      </c>
      <c r="N1362" s="20">
        <v>9.35E-2</v>
      </c>
      <c r="O1362" s="20">
        <v>9.9000000000000005E-2</v>
      </c>
      <c r="P1362" s="20">
        <v>0.1</v>
      </c>
      <c r="Q1362" s="20"/>
      <c r="R1362" s="20">
        <v>0.1</v>
      </c>
      <c r="S1362" s="20">
        <v>0.10050000000000001</v>
      </c>
      <c r="U1362" s="20">
        <v>0.1018</v>
      </c>
      <c r="V1362" s="20">
        <v>0.1085</v>
      </c>
      <c r="W1362" s="20">
        <v>0.1108</v>
      </c>
      <c r="X1362" s="20">
        <v>0.1123</v>
      </c>
    </row>
    <row r="1363" spans="9:24" x14ac:dyDescent="0.3">
      <c r="I1363" s="7">
        <v>44093</v>
      </c>
      <c r="J1363" s="20">
        <v>7.5999999999999998E-2</v>
      </c>
      <c r="K1363" s="20">
        <v>7.7799999999999994E-2</v>
      </c>
      <c r="L1363" s="20">
        <v>8.2500000000000004E-2</v>
      </c>
      <c r="M1363" s="20">
        <v>8.7999999999999995E-2</v>
      </c>
      <c r="N1363" s="20">
        <v>9.2799999999999994E-2</v>
      </c>
      <c r="O1363" s="20">
        <v>9.7500000000000003E-2</v>
      </c>
      <c r="P1363" s="20">
        <v>9.9500000000000005E-2</v>
      </c>
      <c r="Q1363" s="20"/>
      <c r="R1363" s="20">
        <v>0.1003</v>
      </c>
      <c r="S1363" s="20">
        <v>0.1008</v>
      </c>
      <c r="U1363" s="20">
        <v>0.1013</v>
      </c>
      <c r="V1363" s="20">
        <v>0.1095</v>
      </c>
      <c r="W1363" s="20">
        <v>0.1108</v>
      </c>
      <c r="X1363" s="20">
        <v>0.1128</v>
      </c>
    </row>
    <row r="1364" spans="9:24" x14ac:dyDescent="0.3">
      <c r="I1364" s="7">
        <v>44092</v>
      </c>
      <c r="J1364" s="20">
        <v>7.5999999999999998E-2</v>
      </c>
      <c r="K1364" s="20">
        <v>7.7799999999999994E-2</v>
      </c>
      <c r="L1364" s="20">
        <v>8.3500000000000005E-2</v>
      </c>
      <c r="M1364" s="20">
        <v>8.7499999999999994E-2</v>
      </c>
      <c r="N1364" s="20">
        <v>9.2799999999999994E-2</v>
      </c>
      <c r="O1364" s="20">
        <v>9.7000000000000003E-2</v>
      </c>
      <c r="P1364" s="20">
        <v>9.9000000000000005E-2</v>
      </c>
      <c r="Q1364" s="20"/>
      <c r="R1364" s="20">
        <v>9.9500000000000005E-2</v>
      </c>
      <c r="S1364" s="20">
        <v>0.1</v>
      </c>
      <c r="U1364" s="20">
        <v>0.10150000000000001</v>
      </c>
      <c r="V1364" s="20">
        <v>0.1095</v>
      </c>
      <c r="W1364" s="20">
        <v>0.1115</v>
      </c>
      <c r="X1364" s="20">
        <v>0.1128</v>
      </c>
    </row>
    <row r="1365" spans="9:24" x14ac:dyDescent="0.3">
      <c r="I1365" s="7">
        <v>44091</v>
      </c>
      <c r="J1365" s="20">
        <v>7.5999999999999998E-2</v>
      </c>
      <c r="K1365" s="20">
        <v>7.7799999999999994E-2</v>
      </c>
      <c r="L1365" s="20">
        <v>8.3500000000000005E-2</v>
      </c>
      <c r="M1365" s="20">
        <v>8.77E-2</v>
      </c>
      <c r="N1365" s="20">
        <v>9.2700000000000005E-2</v>
      </c>
      <c r="O1365" s="20">
        <v>9.69E-2</v>
      </c>
      <c r="P1365" s="20">
        <v>9.8500000000000004E-2</v>
      </c>
      <c r="Q1365" s="20"/>
      <c r="R1365" s="20">
        <v>0.1008</v>
      </c>
      <c r="S1365" s="20">
        <v>0.10150000000000001</v>
      </c>
      <c r="U1365" s="20">
        <v>0.10249999999999999</v>
      </c>
      <c r="V1365" s="20">
        <v>0.11</v>
      </c>
      <c r="W1365" s="20">
        <v>0.1115</v>
      </c>
      <c r="X1365" s="20">
        <v>0.1128</v>
      </c>
    </row>
    <row r="1366" spans="9:24" x14ac:dyDescent="0.3">
      <c r="I1366" s="7">
        <v>44090</v>
      </c>
      <c r="J1366" s="20">
        <v>7.5999999999999998E-2</v>
      </c>
      <c r="K1366" s="20">
        <v>7.7799999999999994E-2</v>
      </c>
      <c r="L1366" s="20">
        <v>8.1500000000000003E-2</v>
      </c>
      <c r="M1366" s="20">
        <v>8.7499999999999994E-2</v>
      </c>
      <c r="N1366" s="20">
        <v>9.1999999999999998E-2</v>
      </c>
      <c r="O1366" s="20">
        <v>9.5799999999999996E-2</v>
      </c>
      <c r="P1366" s="20">
        <v>9.8000000000000004E-2</v>
      </c>
      <c r="Q1366" s="20"/>
      <c r="R1366" s="20">
        <v>0.1008</v>
      </c>
      <c r="S1366" s="20">
        <v>0.10150000000000001</v>
      </c>
      <c r="U1366" s="20">
        <v>0.10249999999999999</v>
      </c>
      <c r="V1366" s="20">
        <v>0.11</v>
      </c>
      <c r="W1366" s="20">
        <v>0.1115</v>
      </c>
      <c r="X1366" s="20">
        <v>0.1128</v>
      </c>
    </row>
    <row r="1367" spans="9:24" x14ac:dyDescent="0.3">
      <c r="I1367" s="7">
        <v>44089</v>
      </c>
      <c r="J1367" s="20">
        <v>7.5999999999999998E-2</v>
      </c>
      <c r="K1367" s="20">
        <v>7.7799999999999994E-2</v>
      </c>
      <c r="L1367" s="20">
        <v>8.1500000000000003E-2</v>
      </c>
      <c r="M1367" s="20">
        <v>8.9800000000000005E-2</v>
      </c>
      <c r="N1367" s="20">
        <v>9.3799999999999994E-2</v>
      </c>
      <c r="O1367" s="20">
        <v>9.7799999999999998E-2</v>
      </c>
      <c r="P1367" s="20">
        <v>9.98E-2</v>
      </c>
      <c r="Q1367" s="20"/>
      <c r="R1367" s="20">
        <v>0.1008</v>
      </c>
      <c r="S1367" s="20">
        <v>0.10150000000000001</v>
      </c>
      <c r="U1367" s="20">
        <v>0.10249999999999999</v>
      </c>
      <c r="V1367" s="20">
        <v>0.11</v>
      </c>
      <c r="W1367" s="20">
        <v>0.1115</v>
      </c>
      <c r="X1367" s="20">
        <v>0.1128</v>
      </c>
    </row>
    <row r="1368" spans="9:24" x14ac:dyDescent="0.3">
      <c r="I1368" s="7">
        <v>44088</v>
      </c>
      <c r="J1368" s="20">
        <v>7.5999999999999998E-2</v>
      </c>
      <c r="K1368" s="20">
        <v>7.7799999999999994E-2</v>
      </c>
      <c r="L1368" s="20">
        <v>8.1799999999999998E-2</v>
      </c>
      <c r="M1368" s="20">
        <v>0.09</v>
      </c>
      <c r="N1368" s="20">
        <v>9.2999999999999999E-2</v>
      </c>
      <c r="O1368" s="20">
        <v>9.7299999999999998E-2</v>
      </c>
      <c r="P1368" s="20">
        <v>9.9400000000000002E-2</v>
      </c>
      <c r="Q1368" s="20"/>
      <c r="R1368" s="20">
        <v>0.10150000000000001</v>
      </c>
      <c r="S1368" s="20">
        <v>0.10199999999999999</v>
      </c>
      <c r="U1368" s="20">
        <v>0.10299999999999999</v>
      </c>
      <c r="V1368" s="20">
        <v>0.11</v>
      </c>
      <c r="W1368" s="20">
        <v>0.1115</v>
      </c>
      <c r="X1368" s="20">
        <v>0.1128</v>
      </c>
    </row>
    <row r="1369" spans="9:24" x14ac:dyDescent="0.3">
      <c r="I1369" s="7">
        <v>44087</v>
      </c>
      <c r="J1369" s="20">
        <v>7.5999999999999998E-2</v>
      </c>
      <c r="K1369" s="20">
        <v>7.7799999999999994E-2</v>
      </c>
      <c r="L1369" s="20">
        <v>8.2000000000000003E-2</v>
      </c>
      <c r="M1369" s="20">
        <v>0.09</v>
      </c>
      <c r="N1369" s="20">
        <v>9.2799999999999994E-2</v>
      </c>
      <c r="O1369" s="20">
        <v>9.6799999999999997E-2</v>
      </c>
      <c r="P1369" s="20">
        <v>9.9299999999999999E-2</v>
      </c>
      <c r="Q1369" s="20"/>
      <c r="R1369" s="20">
        <v>0.10050000000000001</v>
      </c>
      <c r="S1369" s="20">
        <v>0.10150000000000001</v>
      </c>
      <c r="U1369" s="20">
        <v>0.1023</v>
      </c>
      <c r="V1369" s="20">
        <v>0.11</v>
      </c>
      <c r="W1369" s="20">
        <v>0.1118</v>
      </c>
      <c r="X1369" s="20">
        <v>0.113</v>
      </c>
    </row>
    <row r="1370" spans="9:24" x14ac:dyDescent="0.3">
      <c r="I1370" s="7">
        <v>44086</v>
      </c>
      <c r="J1370" s="20">
        <v>7.5999999999999998E-2</v>
      </c>
      <c r="K1370" s="20">
        <v>7.7799999999999994E-2</v>
      </c>
      <c r="L1370" s="20">
        <v>8.1799999999999998E-2</v>
      </c>
      <c r="M1370" s="20">
        <v>9.1499999999999998E-2</v>
      </c>
      <c r="N1370" s="20">
        <v>9.2999999999999999E-2</v>
      </c>
      <c r="O1370" s="20">
        <v>9.8500000000000004E-2</v>
      </c>
      <c r="P1370" s="20">
        <v>0.1</v>
      </c>
      <c r="Q1370" s="20"/>
      <c r="R1370" s="20">
        <v>0.10050000000000001</v>
      </c>
      <c r="S1370" s="20">
        <v>0.10100000000000001</v>
      </c>
      <c r="U1370" s="20">
        <v>0.1018</v>
      </c>
      <c r="V1370" s="20">
        <v>0.1108</v>
      </c>
      <c r="W1370" s="20">
        <v>0.1125</v>
      </c>
      <c r="X1370" s="20">
        <v>0.113</v>
      </c>
    </row>
    <row r="1371" spans="9:24" x14ac:dyDescent="0.3">
      <c r="I1371" s="7">
        <v>44085</v>
      </c>
      <c r="J1371" s="20">
        <v>7.5999999999999998E-2</v>
      </c>
      <c r="K1371" s="20">
        <v>7.8E-2</v>
      </c>
      <c r="L1371" s="20">
        <v>8.0500000000000002E-2</v>
      </c>
      <c r="M1371" s="20">
        <v>8.8499999999999995E-2</v>
      </c>
      <c r="N1371" s="20">
        <v>9.0800000000000006E-2</v>
      </c>
      <c r="O1371" s="20">
        <v>9.7000000000000003E-2</v>
      </c>
      <c r="P1371" s="20">
        <v>9.9299999999999999E-2</v>
      </c>
      <c r="Q1371" s="20"/>
      <c r="R1371" s="20">
        <v>9.9400000000000002E-2</v>
      </c>
      <c r="S1371" s="20">
        <v>9.9900000000000003E-2</v>
      </c>
      <c r="U1371" s="20">
        <v>0.10100000000000001</v>
      </c>
      <c r="V1371" s="20">
        <v>0.1115</v>
      </c>
      <c r="W1371" s="20">
        <v>0.1125</v>
      </c>
      <c r="X1371" s="20">
        <v>0.113</v>
      </c>
    </row>
    <row r="1372" spans="9:24" x14ac:dyDescent="0.3">
      <c r="I1372" s="7">
        <v>44084</v>
      </c>
      <c r="J1372" s="20">
        <v>7.5999999999999998E-2</v>
      </c>
      <c r="K1372" s="20">
        <v>7.7499999999999999E-2</v>
      </c>
      <c r="L1372" s="20">
        <v>8.1000000000000003E-2</v>
      </c>
      <c r="M1372" s="20">
        <v>8.7499999999999994E-2</v>
      </c>
      <c r="N1372" s="20">
        <v>8.9499999999999996E-2</v>
      </c>
      <c r="O1372" s="20">
        <v>9.6500000000000002E-2</v>
      </c>
      <c r="P1372" s="20">
        <v>9.9299999999999999E-2</v>
      </c>
      <c r="Q1372" s="20"/>
      <c r="R1372" s="20">
        <v>9.9000000000000005E-2</v>
      </c>
      <c r="S1372" s="20">
        <v>9.9500000000000005E-2</v>
      </c>
      <c r="U1372" s="20">
        <v>0.10050000000000001</v>
      </c>
      <c r="V1372" s="20">
        <v>0.1115</v>
      </c>
      <c r="W1372" s="20">
        <v>0.1125</v>
      </c>
      <c r="X1372" s="20">
        <v>0.113</v>
      </c>
    </row>
    <row r="1373" spans="9:24" x14ac:dyDescent="0.3">
      <c r="I1373" s="7">
        <v>44083</v>
      </c>
      <c r="J1373" s="20">
        <v>7.8E-2</v>
      </c>
      <c r="K1373" s="20">
        <v>7.9000000000000001E-2</v>
      </c>
      <c r="L1373" s="20">
        <v>8.0799999999999997E-2</v>
      </c>
      <c r="M1373" s="20">
        <v>8.6499999999999994E-2</v>
      </c>
      <c r="N1373" s="20">
        <v>8.8999999999999996E-2</v>
      </c>
      <c r="O1373" s="20">
        <v>9.5000000000000001E-2</v>
      </c>
      <c r="P1373" s="20">
        <v>9.8000000000000004E-2</v>
      </c>
      <c r="Q1373" s="20"/>
      <c r="R1373" s="20">
        <v>9.9299999999999999E-2</v>
      </c>
      <c r="S1373" s="20">
        <v>9.98E-2</v>
      </c>
      <c r="U1373" s="20">
        <v>0.10100000000000001</v>
      </c>
      <c r="V1373" s="20">
        <v>0.1115</v>
      </c>
      <c r="W1373" s="20">
        <v>0.1125</v>
      </c>
      <c r="X1373" s="20">
        <v>0.114</v>
      </c>
    </row>
    <row r="1374" spans="9:24" x14ac:dyDescent="0.3">
      <c r="I1374" s="7">
        <v>44082</v>
      </c>
      <c r="J1374" s="20">
        <v>7.9000000000000001E-2</v>
      </c>
      <c r="K1374" s="20">
        <v>0.08</v>
      </c>
      <c r="L1374" s="20">
        <v>8.3799999999999999E-2</v>
      </c>
      <c r="M1374" s="20">
        <v>8.5000000000000006E-2</v>
      </c>
      <c r="N1374" s="20">
        <v>8.7999999999999995E-2</v>
      </c>
      <c r="O1374" s="20">
        <v>9.3799999999999994E-2</v>
      </c>
      <c r="P1374" s="20">
        <v>9.7299999999999998E-2</v>
      </c>
      <c r="Q1374" s="20"/>
      <c r="R1374" s="20">
        <v>9.9299999999999999E-2</v>
      </c>
      <c r="S1374" s="20">
        <v>9.98E-2</v>
      </c>
      <c r="U1374" s="20">
        <v>0.10100000000000001</v>
      </c>
      <c r="V1374" s="20">
        <v>0.1118</v>
      </c>
      <c r="W1374" s="20">
        <v>0.1135</v>
      </c>
      <c r="X1374" s="20">
        <v>0.1145</v>
      </c>
    </row>
    <row r="1375" spans="9:24" x14ac:dyDescent="0.3">
      <c r="I1375" s="7">
        <v>44081</v>
      </c>
      <c r="J1375" s="20">
        <v>7.9000000000000001E-2</v>
      </c>
      <c r="K1375" s="20">
        <v>0.08</v>
      </c>
      <c r="L1375" s="20">
        <v>8.3000000000000004E-2</v>
      </c>
      <c r="M1375" s="20">
        <v>8.5800000000000001E-2</v>
      </c>
      <c r="N1375" s="20">
        <v>8.9499999999999996E-2</v>
      </c>
      <c r="O1375" s="20">
        <v>9.4299999999999995E-2</v>
      </c>
      <c r="P1375" s="20">
        <v>9.7799999999999998E-2</v>
      </c>
      <c r="Q1375" s="20"/>
      <c r="R1375" s="20">
        <v>9.9500000000000005E-2</v>
      </c>
      <c r="S1375" s="20">
        <v>0.1003</v>
      </c>
      <c r="U1375" s="20">
        <v>0.10100000000000001</v>
      </c>
      <c r="V1375" s="20">
        <v>0.112</v>
      </c>
      <c r="W1375" s="20">
        <v>0.114</v>
      </c>
      <c r="X1375" s="20">
        <v>0.11650000000000001</v>
      </c>
    </row>
    <row r="1376" spans="9:24" x14ac:dyDescent="0.3">
      <c r="I1376" s="7">
        <v>44080</v>
      </c>
      <c r="J1376" s="20">
        <v>7.9000000000000001E-2</v>
      </c>
      <c r="K1376" s="20">
        <v>0.08</v>
      </c>
      <c r="L1376" s="20">
        <v>8.2000000000000003E-2</v>
      </c>
      <c r="M1376" s="20">
        <v>8.5999999999999993E-2</v>
      </c>
      <c r="N1376" s="20">
        <v>8.9499999999999996E-2</v>
      </c>
      <c r="O1376" s="20">
        <v>9.4600000000000004E-2</v>
      </c>
      <c r="P1376" s="20">
        <v>9.7799999999999998E-2</v>
      </c>
      <c r="Q1376" s="20"/>
      <c r="R1376" s="20">
        <v>9.8500000000000004E-2</v>
      </c>
      <c r="S1376" s="20">
        <v>9.9500000000000005E-2</v>
      </c>
      <c r="U1376" s="20">
        <v>0.1</v>
      </c>
      <c r="V1376" s="20">
        <v>0.1125</v>
      </c>
      <c r="W1376" s="20">
        <v>0.1163</v>
      </c>
      <c r="X1376" s="20">
        <v>0.11550000000000001</v>
      </c>
    </row>
    <row r="1377" spans="9:24" x14ac:dyDescent="0.3">
      <c r="I1377" s="7">
        <v>44079</v>
      </c>
      <c r="J1377" s="20">
        <v>7.9500000000000001E-2</v>
      </c>
      <c r="K1377" s="20">
        <v>8.0500000000000002E-2</v>
      </c>
      <c r="L1377" s="20">
        <v>8.3000000000000004E-2</v>
      </c>
      <c r="M1377" s="20">
        <v>8.6499999999999994E-2</v>
      </c>
      <c r="N1377" s="20">
        <v>0.09</v>
      </c>
      <c r="O1377" s="20">
        <v>9.4799999999999995E-2</v>
      </c>
      <c r="P1377" s="20">
        <v>9.8299999999999998E-2</v>
      </c>
      <c r="Q1377" s="20"/>
      <c r="R1377" s="20">
        <v>9.8299999999999998E-2</v>
      </c>
      <c r="S1377" s="20">
        <v>9.9000000000000005E-2</v>
      </c>
      <c r="U1377" s="20">
        <v>9.98E-2</v>
      </c>
      <c r="V1377" s="20">
        <v>0.1135</v>
      </c>
      <c r="W1377" s="20">
        <v>0.115</v>
      </c>
      <c r="X1377" s="20">
        <v>0.11550000000000001</v>
      </c>
    </row>
    <row r="1378" spans="9:24" x14ac:dyDescent="0.3">
      <c r="I1378" s="7">
        <v>44078</v>
      </c>
      <c r="J1378" s="20">
        <v>7.85E-2</v>
      </c>
      <c r="K1378" s="20">
        <v>7.9500000000000001E-2</v>
      </c>
      <c r="L1378" s="20">
        <v>8.2299999999999998E-2</v>
      </c>
      <c r="M1378" s="20">
        <v>8.5999999999999993E-2</v>
      </c>
      <c r="N1378" s="20">
        <v>8.9499999999999996E-2</v>
      </c>
      <c r="O1378" s="20">
        <v>9.4299999999999995E-2</v>
      </c>
      <c r="P1378" s="20">
        <v>9.7299999999999998E-2</v>
      </c>
      <c r="Q1378" s="20"/>
      <c r="R1378" s="20">
        <v>9.9099999999999994E-2</v>
      </c>
      <c r="S1378" s="20">
        <v>9.9500000000000005E-2</v>
      </c>
      <c r="U1378" s="20">
        <v>0.1</v>
      </c>
      <c r="V1378" s="20">
        <v>0.1128</v>
      </c>
      <c r="W1378" s="20">
        <v>0.115</v>
      </c>
      <c r="X1378" s="20">
        <v>0.11600000000000001</v>
      </c>
    </row>
    <row r="1379" spans="9:24" x14ac:dyDescent="0.3">
      <c r="I1379" s="7">
        <v>44077</v>
      </c>
      <c r="J1379" s="20">
        <v>7.8E-2</v>
      </c>
      <c r="K1379" s="20">
        <v>7.9000000000000001E-2</v>
      </c>
      <c r="L1379" s="20">
        <v>8.2000000000000003E-2</v>
      </c>
      <c r="M1379" s="20">
        <v>8.5800000000000001E-2</v>
      </c>
      <c r="N1379" s="20">
        <v>8.8999999999999996E-2</v>
      </c>
      <c r="O1379" s="20">
        <v>9.3700000000000006E-2</v>
      </c>
      <c r="P1379" s="20">
        <v>9.6799999999999997E-2</v>
      </c>
      <c r="Q1379" s="20"/>
      <c r="R1379" s="20">
        <v>9.9099999999999994E-2</v>
      </c>
      <c r="S1379" s="20">
        <v>9.9500000000000005E-2</v>
      </c>
      <c r="U1379" s="20">
        <v>0.1</v>
      </c>
      <c r="V1379" s="20">
        <v>0.1128</v>
      </c>
      <c r="W1379" s="20">
        <v>0.11550000000000001</v>
      </c>
      <c r="X1379" s="20">
        <v>0.1148</v>
      </c>
    </row>
    <row r="1380" spans="9:24" x14ac:dyDescent="0.3">
      <c r="I1380" s="7">
        <v>44076</v>
      </c>
      <c r="J1380" s="20">
        <v>7.8E-2</v>
      </c>
      <c r="K1380" s="20">
        <v>7.9000000000000001E-2</v>
      </c>
      <c r="L1380" s="20">
        <v>8.2000000000000003E-2</v>
      </c>
      <c r="M1380" s="20">
        <v>8.5999999999999993E-2</v>
      </c>
      <c r="N1380" s="20">
        <v>8.9499999999999996E-2</v>
      </c>
      <c r="O1380" s="20">
        <v>9.4E-2</v>
      </c>
      <c r="P1380" s="20">
        <v>9.7299999999999998E-2</v>
      </c>
      <c r="Q1380" s="20"/>
      <c r="R1380" s="20">
        <v>9.9199999999999997E-2</v>
      </c>
      <c r="S1380" s="20">
        <v>9.9699999999999997E-2</v>
      </c>
      <c r="U1380" s="20">
        <v>0.10050000000000001</v>
      </c>
      <c r="V1380" s="20">
        <v>0.113</v>
      </c>
      <c r="W1380" s="20">
        <v>0.1143</v>
      </c>
      <c r="X1380" s="20">
        <v>0.1148</v>
      </c>
    </row>
    <row r="1381" spans="9:24" x14ac:dyDescent="0.3">
      <c r="I1381" s="7">
        <v>44075</v>
      </c>
      <c r="J1381" s="20">
        <v>7.6999999999999999E-2</v>
      </c>
      <c r="K1381" s="20">
        <v>7.8E-2</v>
      </c>
      <c r="L1381" s="20">
        <v>8.0500000000000002E-2</v>
      </c>
      <c r="M1381" s="20">
        <v>8.6800000000000002E-2</v>
      </c>
      <c r="N1381" s="20">
        <v>8.9499999999999996E-2</v>
      </c>
      <c r="O1381" s="20">
        <v>9.4500000000000001E-2</v>
      </c>
      <c r="P1381" s="20">
        <v>9.7799999999999998E-2</v>
      </c>
      <c r="Q1381" s="20"/>
      <c r="R1381" s="20">
        <v>9.9400000000000002E-2</v>
      </c>
      <c r="S1381" s="20">
        <v>9.9900000000000003E-2</v>
      </c>
      <c r="U1381" s="20">
        <v>0.10050000000000001</v>
      </c>
      <c r="V1381" s="20">
        <v>0.112</v>
      </c>
      <c r="W1381" s="20">
        <v>0.1143</v>
      </c>
      <c r="X1381" s="20">
        <v>0.1148</v>
      </c>
    </row>
    <row r="1382" spans="9:24" x14ac:dyDescent="0.3">
      <c r="I1382" s="7">
        <v>44074</v>
      </c>
      <c r="J1382" s="20">
        <v>7.6999999999999999E-2</v>
      </c>
      <c r="K1382" s="20">
        <v>7.8E-2</v>
      </c>
      <c r="L1382" s="20">
        <v>8.0500000000000002E-2</v>
      </c>
      <c r="M1382" s="20">
        <v>8.7300000000000003E-2</v>
      </c>
      <c r="N1382" s="20">
        <v>0.09</v>
      </c>
      <c r="O1382" s="20">
        <v>9.4799999999999995E-2</v>
      </c>
      <c r="P1382" s="20">
        <v>9.7799999999999998E-2</v>
      </c>
      <c r="Q1382" s="20"/>
      <c r="R1382" s="20">
        <v>9.9500000000000005E-2</v>
      </c>
      <c r="S1382" s="20">
        <v>0.1</v>
      </c>
      <c r="U1382" s="20">
        <v>0.1013</v>
      </c>
      <c r="V1382" s="20">
        <v>0.112</v>
      </c>
      <c r="W1382" s="20">
        <v>0.1143</v>
      </c>
      <c r="X1382" s="20">
        <v>0.1148</v>
      </c>
    </row>
    <row r="1383" spans="9:24" x14ac:dyDescent="0.3">
      <c r="I1383" s="7">
        <v>44073</v>
      </c>
      <c r="J1383" s="20">
        <v>7.6999999999999999E-2</v>
      </c>
      <c r="K1383" s="20">
        <v>7.8E-2</v>
      </c>
      <c r="L1383" s="20">
        <v>8.0500000000000002E-2</v>
      </c>
      <c r="M1383" s="20">
        <v>8.7499999999999994E-2</v>
      </c>
      <c r="N1383" s="20">
        <v>9.0999999999999998E-2</v>
      </c>
      <c r="O1383" s="20">
        <v>9.5299999999999996E-2</v>
      </c>
      <c r="P1383" s="20">
        <v>9.7900000000000001E-2</v>
      </c>
      <c r="Q1383" s="20"/>
      <c r="R1383" s="20">
        <v>9.9500000000000005E-2</v>
      </c>
      <c r="S1383" s="20">
        <v>0.1</v>
      </c>
      <c r="U1383" s="20">
        <v>0.1013</v>
      </c>
      <c r="V1383" s="20">
        <v>0.1125</v>
      </c>
      <c r="W1383" s="20">
        <v>0.1143</v>
      </c>
      <c r="X1383" s="20">
        <v>0.1148</v>
      </c>
    </row>
    <row r="1384" spans="9:24" x14ac:dyDescent="0.3">
      <c r="I1384" s="7">
        <v>44072</v>
      </c>
      <c r="J1384" s="20">
        <v>7.6999999999999999E-2</v>
      </c>
      <c r="K1384" s="20">
        <v>7.8E-2</v>
      </c>
      <c r="L1384" s="20">
        <v>8.0799999999999997E-2</v>
      </c>
      <c r="M1384" s="20">
        <v>8.7999999999999995E-2</v>
      </c>
      <c r="N1384" s="20">
        <v>9.0999999999999998E-2</v>
      </c>
      <c r="O1384" s="20">
        <v>9.5299999999999996E-2</v>
      </c>
      <c r="P1384" s="20">
        <v>9.7799999999999998E-2</v>
      </c>
      <c r="Q1384" s="20"/>
      <c r="R1384" s="20">
        <v>9.9500000000000005E-2</v>
      </c>
      <c r="S1384" s="20">
        <v>0.1</v>
      </c>
      <c r="U1384" s="20">
        <v>0.1013</v>
      </c>
      <c r="V1384" s="20">
        <v>0.1128</v>
      </c>
      <c r="W1384" s="20">
        <v>0.1143</v>
      </c>
      <c r="X1384" s="20">
        <v>0.1148</v>
      </c>
    </row>
    <row r="1385" spans="9:24" x14ac:dyDescent="0.3">
      <c r="I1385" s="7">
        <v>44071</v>
      </c>
      <c r="J1385" s="20">
        <v>7.6999999999999999E-2</v>
      </c>
      <c r="K1385" s="20">
        <v>7.8E-2</v>
      </c>
      <c r="L1385" s="20">
        <v>8.0799999999999997E-2</v>
      </c>
      <c r="M1385" s="20">
        <v>8.7999999999999995E-2</v>
      </c>
      <c r="N1385" s="20">
        <v>9.0999999999999998E-2</v>
      </c>
      <c r="O1385" s="20">
        <v>9.5299999999999996E-2</v>
      </c>
      <c r="P1385" s="20">
        <v>9.7799999999999998E-2</v>
      </c>
      <c r="Q1385" s="20"/>
      <c r="R1385" s="20">
        <v>9.9599999999999994E-2</v>
      </c>
      <c r="S1385" s="20">
        <v>0.1003</v>
      </c>
      <c r="U1385" s="20">
        <v>0.1013</v>
      </c>
      <c r="V1385" s="20">
        <v>0.1128</v>
      </c>
      <c r="W1385" s="20">
        <v>0.1143</v>
      </c>
      <c r="X1385" s="20">
        <v>0.1153</v>
      </c>
    </row>
    <row r="1386" spans="9:24" x14ac:dyDescent="0.3">
      <c r="I1386" s="7">
        <v>44070</v>
      </c>
      <c r="J1386" s="20">
        <v>7.6999999999999999E-2</v>
      </c>
      <c r="K1386" s="20">
        <v>7.8E-2</v>
      </c>
      <c r="L1386" s="20">
        <v>7.9799999999999996E-2</v>
      </c>
      <c r="M1386" s="20">
        <v>8.7999999999999995E-2</v>
      </c>
      <c r="N1386" s="20">
        <v>9.0999999999999998E-2</v>
      </c>
      <c r="O1386" s="20">
        <v>9.5299999999999996E-2</v>
      </c>
      <c r="P1386" s="20">
        <v>9.7799999999999998E-2</v>
      </c>
      <c r="Q1386" s="20"/>
      <c r="R1386" s="20">
        <v>9.9599999999999994E-2</v>
      </c>
      <c r="S1386" s="20">
        <v>0.1003</v>
      </c>
      <c r="U1386" s="20">
        <v>0.10150000000000001</v>
      </c>
      <c r="V1386" s="20">
        <v>0.1128</v>
      </c>
      <c r="W1386" s="20">
        <v>0.1148</v>
      </c>
      <c r="X1386" s="20">
        <v>0.1153</v>
      </c>
    </row>
    <row r="1387" spans="9:24" x14ac:dyDescent="0.3">
      <c r="I1387" s="7">
        <v>44069</v>
      </c>
      <c r="J1387" s="20">
        <v>7.6999999999999999E-2</v>
      </c>
      <c r="K1387" s="20">
        <v>7.8E-2</v>
      </c>
      <c r="L1387" s="20">
        <v>8.1500000000000003E-2</v>
      </c>
      <c r="M1387" s="20">
        <v>8.8800000000000004E-2</v>
      </c>
      <c r="N1387" s="20">
        <v>9.0999999999999998E-2</v>
      </c>
      <c r="O1387" s="20">
        <v>9.5799999999999996E-2</v>
      </c>
      <c r="P1387" s="20">
        <v>9.8400000000000001E-2</v>
      </c>
      <c r="Q1387" s="20"/>
      <c r="R1387" s="20">
        <v>0.1</v>
      </c>
      <c r="S1387" s="20">
        <v>0.10100000000000001</v>
      </c>
      <c r="U1387" s="20">
        <v>0.10150000000000001</v>
      </c>
      <c r="V1387" s="20">
        <v>0.1138</v>
      </c>
      <c r="W1387" s="20">
        <v>0.1148</v>
      </c>
      <c r="X1387" s="20">
        <v>0.1153</v>
      </c>
    </row>
    <row r="1388" spans="9:24" x14ac:dyDescent="0.3">
      <c r="I1388" s="7">
        <v>44068</v>
      </c>
      <c r="J1388" s="20">
        <v>7.6999999999999999E-2</v>
      </c>
      <c r="K1388" s="20">
        <v>7.8E-2</v>
      </c>
      <c r="L1388" s="20">
        <v>8.1500000000000003E-2</v>
      </c>
      <c r="M1388" s="20">
        <v>8.8499999999999995E-2</v>
      </c>
      <c r="N1388" s="20">
        <v>9.1499999999999998E-2</v>
      </c>
      <c r="O1388" s="20">
        <v>9.5500000000000002E-2</v>
      </c>
      <c r="P1388" s="20">
        <v>9.8199999999999996E-2</v>
      </c>
      <c r="Q1388" s="20"/>
      <c r="R1388" s="20">
        <v>0.1</v>
      </c>
      <c r="S1388" s="20">
        <v>0.10100000000000001</v>
      </c>
      <c r="U1388" s="20">
        <v>0.10150000000000001</v>
      </c>
      <c r="V1388" s="20">
        <v>0.1138</v>
      </c>
      <c r="W1388" s="20">
        <v>0.1148</v>
      </c>
      <c r="X1388" s="20">
        <v>0.1148</v>
      </c>
    </row>
    <row r="1389" spans="9:24" x14ac:dyDescent="0.3">
      <c r="I1389" s="7">
        <v>44067</v>
      </c>
      <c r="J1389" s="20">
        <v>7.6999999999999999E-2</v>
      </c>
      <c r="K1389" s="20">
        <v>7.85E-2</v>
      </c>
      <c r="L1389" s="20">
        <v>8.2500000000000004E-2</v>
      </c>
      <c r="M1389" s="20">
        <v>8.8499999999999995E-2</v>
      </c>
      <c r="N1389" s="20">
        <v>9.1499999999999998E-2</v>
      </c>
      <c r="O1389" s="20">
        <v>9.6000000000000002E-2</v>
      </c>
      <c r="P1389" s="20">
        <v>9.8500000000000004E-2</v>
      </c>
      <c r="Q1389" s="20"/>
      <c r="R1389" s="20">
        <v>9.9500000000000005E-2</v>
      </c>
      <c r="S1389" s="20">
        <v>0.10050000000000001</v>
      </c>
      <c r="U1389" s="20">
        <v>0.1008</v>
      </c>
      <c r="V1389" s="20">
        <v>0.1138</v>
      </c>
      <c r="W1389" s="20">
        <v>0.1138</v>
      </c>
      <c r="X1389" s="20">
        <v>0.115</v>
      </c>
    </row>
    <row r="1390" spans="9:24" x14ac:dyDescent="0.3">
      <c r="I1390" s="7">
        <v>44066</v>
      </c>
      <c r="J1390" s="20">
        <v>7.6999999999999999E-2</v>
      </c>
      <c r="K1390" s="20">
        <v>7.85E-2</v>
      </c>
      <c r="L1390" s="20">
        <v>8.2500000000000004E-2</v>
      </c>
      <c r="M1390" s="20">
        <v>8.8499999999999995E-2</v>
      </c>
      <c r="N1390" s="20">
        <v>9.1499999999999998E-2</v>
      </c>
      <c r="O1390" s="20">
        <v>9.6000000000000002E-2</v>
      </c>
      <c r="P1390" s="20">
        <v>9.8500000000000004E-2</v>
      </c>
      <c r="Q1390" s="20"/>
      <c r="R1390" s="20">
        <v>9.9500000000000005E-2</v>
      </c>
      <c r="S1390" s="20">
        <v>0.10050000000000001</v>
      </c>
      <c r="U1390" s="20">
        <v>0.1008</v>
      </c>
      <c r="V1390" s="20">
        <v>0.1128</v>
      </c>
      <c r="W1390" s="20">
        <v>0.1145</v>
      </c>
      <c r="X1390" s="20">
        <v>0.1153</v>
      </c>
    </row>
    <row r="1391" spans="9:24" x14ac:dyDescent="0.3">
      <c r="I1391" s="7">
        <v>44065</v>
      </c>
      <c r="J1391" s="20">
        <v>7.6999999999999999E-2</v>
      </c>
      <c r="K1391" s="20">
        <v>7.85E-2</v>
      </c>
      <c r="L1391" s="20">
        <v>8.3000000000000004E-2</v>
      </c>
      <c r="M1391" s="20">
        <v>8.7999999999999995E-2</v>
      </c>
      <c r="N1391" s="20">
        <v>9.0800000000000006E-2</v>
      </c>
      <c r="O1391" s="20">
        <v>9.5500000000000002E-2</v>
      </c>
      <c r="P1391" s="20">
        <v>9.7799999999999998E-2</v>
      </c>
      <c r="Q1391" s="20"/>
      <c r="R1391" s="20">
        <v>9.9500000000000005E-2</v>
      </c>
      <c r="S1391" s="20">
        <v>0.10050000000000001</v>
      </c>
      <c r="U1391" s="20">
        <v>0.1008</v>
      </c>
      <c r="V1391" s="20">
        <v>0.1133</v>
      </c>
      <c r="W1391" s="20">
        <v>0.115</v>
      </c>
      <c r="X1391" s="20">
        <v>0.1158</v>
      </c>
    </row>
    <row r="1392" spans="9:24" x14ac:dyDescent="0.3">
      <c r="I1392" s="7">
        <v>44064</v>
      </c>
      <c r="J1392" s="20">
        <v>7.6999999999999999E-2</v>
      </c>
      <c r="K1392" s="20">
        <v>7.85E-2</v>
      </c>
      <c r="L1392" s="20">
        <v>8.3000000000000004E-2</v>
      </c>
      <c r="M1392" s="20">
        <v>8.6900000000000005E-2</v>
      </c>
      <c r="N1392" s="20">
        <v>9.0499999999999997E-2</v>
      </c>
      <c r="O1392" s="20">
        <v>9.5500000000000002E-2</v>
      </c>
      <c r="P1392" s="20">
        <v>9.7699999999999995E-2</v>
      </c>
      <c r="Q1392" s="20"/>
      <c r="R1392" s="20">
        <v>9.9500000000000005E-2</v>
      </c>
      <c r="S1392" s="20">
        <v>0.10050000000000001</v>
      </c>
      <c r="U1392" s="20">
        <v>0.1008</v>
      </c>
      <c r="V1392" s="20">
        <v>0.1138</v>
      </c>
      <c r="W1392" s="20">
        <v>0.1158</v>
      </c>
      <c r="X1392" s="20">
        <v>0.1158</v>
      </c>
    </row>
    <row r="1393" spans="9:24" x14ac:dyDescent="0.3">
      <c r="I1393" s="7">
        <v>44063</v>
      </c>
      <c r="J1393" s="20">
        <v>7.6999999999999999E-2</v>
      </c>
      <c r="K1393" s="20">
        <v>7.85E-2</v>
      </c>
      <c r="L1393" s="20">
        <v>8.3000000000000004E-2</v>
      </c>
      <c r="M1393" s="20">
        <v>8.7300000000000003E-2</v>
      </c>
      <c r="N1393" s="20">
        <v>9.0499999999999997E-2</v>
      </c>
      <c r="O1393" s="20">
        <v>9.5500000000000002E-2</v>
      </c>
      <c r="P1393" s="20">
        <v>9.7600000000000006E-2</v>
      </c>
      <c r="Q1393" s="20"/>
      <c r="R1393" s="20">
        <v>0.1003</v>
      </c>
      <c r="S1393" s="20">
        <v>0.10150000000000001</v>
      </c>
      <c r="U1393" s="20">
        <v>0.1024</v>
      </c>
      <c r="V1393" s="20">
        <v>0.1145</v>
      </c>
      <c r="W1393" s="20">
        <v>0.1158</v>
      </c>
      <c r="X1393" s="20">
        <v>0.1158</v>
      </c>
    </row>
    <row r="1394" spans="9:24" x14ac:dyDescent="0.3">
      <c r="I1394" s="7">
        <v>44062</v>
      </c>
      <c r="J1394" s="20">
        <v>0.08</v>
      </c>
      <c r="K1394" s="20">
        <v>8.1000000000000003E-2</v>
      </c>
      <c r="L1394" s="20">
        <v>8.3799999999999999E-2</v>
      </c>
      <c r="M1394" s="20">
        <v>8.7300000000000003E-2</v>
      </c>
      <c r="N1394" s="20">
        <v>9.0499999999999997E-2</v>
      </c>
      <c r="O1394" s="20">
        <v>9.5200000000000007E-2</v>
      </c>
      <c r="P1394" s="20">
        <v>9.7299999999999998E-2</v>
      </c>
      <c r="Q1394" s="20"/>
      <c r="R1394" s="20">
        <v>0.10050000000000001</v>
      </c>
      <c r="S1394" s="20">
        <v>0.1019</v>
      </c>
      <c r="U1394" s="20">
        <v>0.10249999999999999</v>
      </c>
      <c r="V1394" s="20">
        <v>0.115</v>
      </c>
      <c r="W1394" s="20">
        <v>0.1158</v>
      </c>
      <c r="X1394" s="20">
        <v>0.1158</v>
      </c>
    </row>
    <row r="1395" spans="9:24" x14ac:dyDescent="0.3">
      <c r="I1395" s="7">
        <v>44061</v>
      </c>
      <c r="J1395" s="20">
        <v>0.08</v>
      </c>
      <c r="K1395" s="20">
        <v>8.1000000000000003E-2</v>
      </c>
      <c r="L1395" s="20">
        <v>8.3799999999999999E-2</v>
      </c>
      <c r="M1395" s="20">
        <v>8.8800000000000004E-2</v>
      </c>
      <c r="N1395" s="20">
        <v>9.1999999999999998E-2</v>
      </c>
      <c r="O1395" s="20">
        <v>9.5699999999999993E-2</v>
      </c>
      <c r="P1395" s="20">
        <v>9.7799999999999998E-2</v>
      </c>
      <c r="Q1395" s="20"/>
      <c r="R1395" s="20">
        <v>0.10050000000000001</v>
      </c>
      <c r="S1395" s="20">
        <v>0.10199999999999999</v>
      </c>
      <c r="U1395" s="20">
        <v>0.10299999999999999</v>
      </c>
      <c r="V1395" s="20">
        <v>0.115</v>
      </c>
      <c r="W1395" s="20">
        <v>0.1158</v>
      </c>
      <c r="X1395" s="20">
        <v>0.1158</v>
      </c>
    </row>
    <row r="1396" spans="9:24" x14ac:dyDescent="0.3">
      <c r="I1396" s="7">
        <v>44060</v>
      </c>
      <c r="J1396" s="20">
        <v>0.08</v>
      </c>
      <c r="K1396" s="20">
        <v>8.1000000000000003E-2</v>
      </c>
      <c r="L1396" s="20">
        <v>8.3799999999999999E-2</v>
      </c>
      <c r="M1396" s="20">
        <v>0.09</v>
      </c>
      <c r="N1396" s="20">
        <v>9.2499999999999999E-2</v>
      </c>
      <c r="O1396" s="20">
        <v>9.6699999999999994E-2</v>
      </c>
      <c r="P1396" s="20">
        <v>9.8299999999999998E-2</v>
      </c>
      <c r="Q1396" s="20"/>
      <c r="R1396" s="20">
        <v>0.10050000000000001</v>
      </c>
      <c r="S1396" s="20">
        <v>0.10199999999999999</v>
      </c>
      <c r="U1396" s="20">
        <v>0.10299999999999999</v>
      </c>
      <c r="V1396" s="20">
        <v>0.115</v>
      </c>
      <c r="W1396" s="20">
        <v>0.1158</v>
      </c>
      <c r="X1396" s="20">
        <v>0.1158</v>
      </c>
    </row>
    <row r="1397" spans="9:24" x14ac:dyDescent="0.3">
      <c r="I1397" s="7">
        <v>44059</v>
      </c>
      <c r="J1397" s="20">
        <v>0.08</v>
      </c>
      <c r="K1397" s="20">
        <v>8.1000000000000003E-2</v>
      </c>
      <c r="L1397" s="20">
        <v>8.3799999999999999E-2</v>
      </c>
      <c r="M1397" s="20">
        <v>9.0300000000000005E-2</v>
      </c>
      <c r="N1397" s="20">
        <v>9.2999999999999999E-2</v>
      </c>
      <c r="O1397" s="20">
        <v>9.6500000000000002E-2</v>
      </c>
      <c r="P1397" s="20">
        <v>9.8299999999999998E-2</v>
      </c>
      <c r="Q1397" s="20"/>
      <c r="R1397" s="20">
        <v>0.10050000000000001</v>
      </c>
      <c r="S1397" s="20">
        <v>0.10199999999999999</v>
      </c>
      <c r="U1397" s="20">
        <v>0.10299999999999999</v>
      </c>
      <c r="V1397" s="20">
        <v>0.115</v>
      </c>
      <c r="W1397" s="20">
        <v>0.1158</v>
      </c>
      <c r="X1397" s="20">
        <v>0.1158</v>
      </c>
    </row>
    <row r="1398" spans="9:24" x14ac:dyDescent="0.3">
      <c r="I1398" s="7">
        <v>44058</v>
      </c>
      <c r="J1398" s="20">
        <v>0.08</v>
      </c>
      <c r="K1398" s="20">
        <v>8.1000000000000003E-2</v>
      </c>
      <c r="L1398" s="20">
        <v>8.3799999999999999E-2</v>
      </c>
      <c r="M1398" s="20">
        <v>9.0300000000000005E-2</v>
      </c>
      <c r="N1398" s="20">
        <v>9.5000000000000001E-2</v>
      </c>
      <c r="O1398" s="20">
        <v>9.7000000000000003E-2</v>
      </c>
      <c r="P1398" s="20">
        <v>9.8299999999999998E-2</v>
      </c>
      <c r="Q1398" s="20"/>
      <c r="R1398" s="20">
        <v>0.10050000000000001</v>
      </c>
      <c r="S1398" s="20">
        <v>0.10199999999999999</v>
      </c>
      <c r="U1398" s="20">
        <v>0.10299999999999999</v>
      </c>
      <c r="V1398" s="20">
        <v>0.115</v>
      </c>
      <c r="W1398" s="20">
        <v>0.1158</v>
      </c>
      <c r="X1398" s="20">
        <v>0.1158</v>
      </c>
    </row>
    <row r="1399" spans="9:24" x14ac:dyDescent="0.3">
      <c r="I1399" s="7">
        <v>44057</v>
      </c>
      <c r="J1399" s="20">
        <v>8.0799999999999997E-2</v>
      </c>
      <c r="K1399" s="20">
        <v>8.2000000000000003E-2</v>
      </c>
      <c r="L1399" s="20">
        <v>8.4000000000000005E-2</v>
      </c>
      <c r="M1399" s="20">
        <v>9.1499999999999998E-2</v>
      </c>
      <c r="N1399" s="20">
        <v>9.5500000000000002E-2</v>
      </c>
      <c r="O1399" s="20">
        <v>9.8000000000000004E-2</v>
      </c>
      <c r="P1399" s="20">
        <v>9.8799999999999999E-2</v>
      </c>
      <c r="Q1399" s="20"/>
      <c r="R1399" s="20">
        <v>0.10050000000000001</v>
      </c>
      <c r="S1399" s="20">
        <v>0.10249999999999999</v>
      </c>
      <c r="U1399" s="20">
        <v>0.10299999999999999</v>
      </c>
      <c r="V1399" s="20">
        <v>0.115</v>
      </c>
      <c r="W1399" s="20">
        <v>0.1153</v>
      </c>
      <c r="X1399" s="20">
        <v>0.1158</v>
      </c>
    </row>
    <row r="1400" spans="9:24" x14ac:dyDescent="0.3">
      <c r="I1400" s="7">
        <v>44056</v>
      </c>
      <c r="J1400" s="20">
        <v>8.0799999999999997E-2</v>
      </c>
      <c r="K1400" s="20">
        <v>8.2000000000000003E-2</v>
      </c>
      <c r="L1400" s="20">
        <v>8.4000000000000005E-2</v>
      </c>
      <c r="M1400" s="20">
        <v>9.1499999999999998E-2</v>
      </c>
      <c r="N1400" s="20">
        <v>9.5500000000000002E-2</v>
      </c>
      <c r="O1400" s="20">
        <v>9.7500000000000003E-2</v>
      </c>
      <c r="P1400" s="20">
        <v>9.9000000000000005E-2</v>
      </c>
      <c r="Q1400" s="20"/>
      <c r="R1400" s="20">
        <v>0.1008</v>
      </c>
      <c r="S1400" s="20">
        <v>0.10249999999999999</v>
      </c>
      <c r="U1400" s="20">
        <v>0.10349999999999999</v>
      </c>
      <c r="V1400" s="20">
        <v>0.115</v>
      </c>
      <c r="W1400" s="20">
        <v>0.1153</v>
      </c>
      <c r="X1400" s="20">
        <v>0.1158</v>
      </c>
    </row>
    <row r="1401" spans="9:24" x14ac:dyDescent="0.3">
      <c r="I1401" s="7">
        <v>44055</v>
      </c>
      <c r="J1401" s="20">
        <v>8.0799999999999997E-2</v>
      </c>
      <c r="K1401" s="20">
        <v>8.2000000000000003E-2</v>
      </c>
      <c r="L1401" s="20">
        <v>8.4000000000000005E-2</v>
      </c>
      <c r="M1401" s="20">
        <v>9.2499999999999999E-2</v>
      </c>
      <c r="N1401" s="20">
        <v>9.6000000000000002E-2</v>
      </c>
      <c r="O1401" s="20">
        <v>9.7500000000000003E-2</v>
      </c>
      <c r="P1401" s="20">
        <v>9.8799999999999999E-2</v>
      </c>
      <c r="Q1401" s="20"/>
      <c r="R1401" s="20">
        <v>0.1008</v>
      </c>
      <c r="S1401" s="20">
        <v>0.10249999999999999</v>
      </c>
      <c r="U1401" s="20">
        <v>0.10349999999999999</v>
      </c>
      <c r="V1401" s="20">
        <v>0.115</v>
      </c>
      <c r="W1401" s="20">
        <v>0.1153</v>
      </c>
      <c r="X1401" s="20">
        <v>0.1158</v>
      </c>
    </row>
    <row r="1402" spans="9:24" x14ac:dyDescent="0.3">
      <c r="I1402" s="7">
        <v>44054</v>
      </c>
      <c r="J1402" s="20">
        <v>8.0799999999999997E-2</v>
      </c>
      <c r="K1402" s="20">
        <v>8.2000000000000003E-2</v>
      </c>
      <c r="L1402" s="20">
        <v>8.48E-2</v>
      </c>
      <c r="M1402" s="20">
        <v>9.1999999999999998E-2</v>
      </c>
      <c r="N1402" s="20">
        <v>9.6500000000000002E-2</v>
      </c>
      <c r="O1402" s="20">
        <v>9.7000000000000003E-2</v>
      </c>
      <c r="P1402" s="20">
        <v>9.8799999999999999E-2</v>
      </c>
      <c r="Q1402" s="20"/>
      <c r="R1402" s="20">
        <v>0.10150000000000001</v>
      </c>
      <c r="S1402" s="20">
        <v>0.10349999999999999</v>
      </c>
      <c r="U1402" s="20">
        <v>0.104</v>
      </c>
      <c r="V1402" s="20">
        <v>0.115</v>
      </c>
      <c r="W1402" s="20">
        <v>0.1153</v>
      </c>
      <c r="X1402" s="20">
        <v>0.1158</v>
      </c>
    </row>
    <row r="1403" spans="9:24" x14ac:dyDescent="0.3">
      <c r="I1403" s="7">
        <v>44053</v>
      </c>
      <c r="J1403" s="20">
        <v>8.0799999999999997E-2</v>
      </c>
      <c r="K1403" s="20">
        <v>8.3000000000000004E-2</v>
      </c>
      <c r="L1403" s="20">
        <v>8.5000000000000006E-2</v>
      </c>
      <c r="M1403" s="20">
        <v>9.1499999999999998E-2</v>
      </c>
      <c r="N1403" s="20">
        <v>9.6500000000000002E-2</v>
      </c>
      <c r="O1403" s="20">
        <v>9.7500000000000003E-2</v>
      </c>
      <c r="P1403" s="20">
        <v>9.8799999999999999E-2</v>
      </c>
      <c r="Q1403" s="20"/>
      <c r="R1403" s="20">
        <v>0.1013</v>
      </c>
      <c r="S1403" s="20">
        <v>0.10299999999999999</v>
      </c>
      <c r="U1403" s="20">
        <v>0.104</v>
      </c>
      <c r="V1403" s="20">
        <v>0.115</v>
      </c>
      <c r="W1403" s="20">
        <v>0.1153</v>
      </c>
      <c r="X1403" s="20">
        <v>0.1158</v>
      </c>
    </row>
    <row r="1404" spans="9:24" x14ac:dyDescent="0.3">
      <c r="I1404" s="7">
        <v>44052</v>
      </c>
      <c r="J1404" s="20">
        <v>8.0799999999999997E-2</v>
      </c>
      <c r="K1404" s="20">
        <v>8.3000000000000004E-2</v>
      </c>
      <c r="L1404" s="20">
        <v>8.5000000000000006E-2</v>
      </c>
      <c r="M1404" s="20">
        <v>9.0999999999999998E-2</v>
      </c>
      <c r="N1404" s="20">
        <v>9.7000000000000003E-2</v>
      </c>
      <c r="O1404" s="20">
        <v>9.8500000000000004E-2</v>
      </c>
      <c r="P1404" s="20">
        <v>9.9500000000000005E-2</v>
      </c>
      <c r="Q1404" s="20"/>
      <c r="R1404" s="20">
        <v>0.1024</v>
      </c>
      <c r="S1404" s="20">
        <v>0.104</v>
      </c>
      <c r="U1404" s="20">
        <v>0.1048</v>
      </c>
      <c r="V1404" s="20">
        <v>0.115</v>
      </c>
      <c r="W1404" s="20">
        <v>0.1153</v>
      </c>
      <c r="X1404" s="20">
        <v>0.1158</v>
      </c>
    </row>
    <row r="1405" spans="9:24" x14ac:dyDescent="0.3">
      <c r="I1405" s="7">
        <v>44051</v>
      </c>
      <c r="J1405" s="20">
        <v>8.0799999999999997E-2</v>
      </c>
      <c r="K1405" s="20">
        <v>8.3000000000000004E-2</v>
      </c>
      <c r="L1405" s="20">
        <v>8.5000000000000006E-2</v>
      </c>
      <c r="M1405" s="20">
        <v>9.0999999999999998E-2</v>
      </c>
      <c r="N1405" s="20">
        <v>9.6000000000000002E-2</v>
      </c>
      <c r="O1405" s="20">
        <v>9.8000000000000004E-2</v>
      </c>
      <c r="P1405" s="20">
        <v>9.9000000000000005E-2</v>
      </c>
      <c r="Q1405" s="20"/>
      <c r="R1405" s="20">
        <v>0.1024</v>
      </c>
      <c r="S1405" s="20">
        <v>0.104</v>
      </c>
      <c r="U1405" s="20">
        <v>0.1048</v>
      </c>
      <c r="V1405" s="20">
        <v>0.115</v>
      </c>
      <c r="W1405" s="20">
        <v>0.1153</v>
      </c>
      <c r="X1405" s="20">
        <v>0.1158</v>
      </c>
    </row>
    <row r="1406" spans="9:24" x14ac:dyDescent="0.3">
      <c r="I1406" s="7">
        <v>44050</v>
      </c>
      <c r="J1406" s="20">
        <v>8.0799999999999997E-2</v>
      </c>
      <c r="K1406" s="20">
        <v>8.3000000000000004E-2</v>
      </c>
      <c r="L1406" s="20">
        <v>8.5000000000000006E-2</v>
      </c>
      <c r="M1406" s="20">
        <v>9.2999999999999999E-2</v>
      </c>
      <c r="N1406" s="20">
        <v>9.7000000000000003E-2</v>
      </c>
      <c r="O1406" s="20">
        <v>9.8799999999999999E-2</v>
      </c>
      <c r="P1406" s="20">
        <v>0.1</v>
      </c>
      <c r="Q1406" s="20"/>
      <c r="R1406" s="20">
        <v>0.1028</v>
      </c>
      <c r="S1406" s="20">
        <v>0.1045</v>
      </c>
      <c r="U1406" s="20">
        <v>0.1055</v>
      </c>
      <c r="V1406" s="20">
        <v>0.115</v>
      </c>
      <c r="W1406" s="20">
        <v>0.1153</v>
      </c>
      <c r="X1406" s="20">
        <v>0.1145</v>
      </c>
    </row>
    <row r="1407" spans="9:24" x14ac:dyDescent="0.3">
      <c r="I1407" s="7">
        <v>44049</v>
      </c>
      <c r="J1407" s="20">
        <v>8.0799999999999997E-2</v>
      </c>
      <c r="K1407" s="20">
        <v>8.3500000000000005E-2</v>
      </c>
      <c r="L1407" s="20">
        <v>8.5800000000000001E-2</v>
      </c>
      <c r="M1407" s="20">
        <v>9.2999999999999999E-2</v>
      </c>
      <c r="N1407" s="20">
        <v>9.7000000000000003E-2</v>
      </c>
      <c r="O1407" s="20">
        <v>9.9000000000000005E-2</v>
      </c>
      <c r="P1407" s="20">
        <v>0.1</v>
      </c>
      <c r="Q1407" s="20"/>
      <c r="R1407" s="20">
        <v>0.1053</v>
      </c>
      <c r="S1407" s="20">
        <v>0.1055</v>
      </c>
      <c r="U1407" s="20">
        <v>0.10639999999999999</v>
      </c>
      <c r="V1407" s="20">
        <v>0.115</v>
      </c>
      <c r="W1407" s="20">
        <v>0.114</v>
      </c>
      <c r="X1407" s="20">
        <v>0.1145</v>
      </c>
    </row>
    <row r="1408" spans="9:24" x14ac:dyDescent="0.3">
      <c r="I1408" s="7">
        <v>44048</v>
      </c>
      <c r="J1408" s="20">
        <v>8.0799999999999997E-2</v>
      </c>
      <c r="K1408" s="20">
        <v>8.4000000000000005E-2</v>
      </c>
      <c r="L1408" s="20">
        <v>8.6999999999999994E-2</v>
      </c>
      <c r="M1408" s="20">
        <v>9.35E-2</v>
      </c>
      <c r="N1408" s="20">
        <v>9.8000000000000004E-2</v>
      </c>
      <c r="O1408" s="20">
        <v>9.9500000000000005E-2</v>
      </c>
      <c r="P1408" s="20">
        <v>0.10050000000000001</v>
      </c>
      <c r="Q1408" s="20"/>
      <c r="R1408" s="20">
        <v>0.104</v>
      </c>
      <c r="S1408" s="20">
        <v>0.1055</v>
      </c>
      <c r="U1408" s="20">
        <v>0.10639999999999999</v>
      </c>
      <c r="V1408" s="20">
        <v>0.1135</v>
      </c>
      <c r="W1408" s="20">
        <v>0.114</v>
      </c>
      <c r="X1408" s="20">
        <v>0.1143</v>
      </c>
    </row>
    <row r="1409" spans="9:24" x14ac:dyDescent="0.3">
      <c r="I1409" s="7">
        <v>44047</v>
      </c>
      <c r="J1409" s="20">
        <v>8.0799999999999997E-2</v>
      </c>
      <c r="K1409" s="20">
        <v>8.4000000000000005E-2</v>
      </c>
      <c r="L1409" s="20">
        <v>8.5800000000000001E-2</v>
      </c>
      <c r="M1409" s="20">
        <v>9.5000000000000001E-2</v>
      </c>
      <c r="N1409" s="20">
        <v>9.9500000000000005E-2</v>
      </c>
      <c r="O1409" s="20">
        <v>0.1018</v>
      </c>
      <c r="P1409" s="20">
        <v>0.104</v>
      </c>
      <c r="Q1409" s="20"/>
      <c r="R1409" s="20">
        <v>0.1048</v>
      </c>
      <c r="S1409" s="20">
        <v>0.106</v>
      </c>
      <c r="U1409" s="20">
        <v>0.107</v>
      </c>
      <c r="V1409" s="20">
        <v>0.1135</v>
      </c>
      <c r="W1409" s="20">
        <v>0.1138</v>
      </c>
      <c r="X1409" s="20">
        <v>0.1145</v>
      </c>
    </row>
    <row r="1410" spans="9:24" x14ac:dyDescent="0.3">
      <c r="I1410" s="7">
        <v>44046</v>
      </c>
      <c r="J1410" s="20">
        <v>8.0799999999999997E-2</v>
      </c>
      <c r="K1410" s="20">
        <v>8.4000000000000005E-2</v>
      </c>
      <c r="L1410" s="20">
        <v>8.5800000000000001E-2</v>
      </c>
      <c r="M1410" s="20">
        <v>9.5000000000000001E-2</v>
      </c>
      <c r="N1410" s="20">
        <v>9.9299999999999999E-2</v>
      </c>
      <c r="O1410" s="20">
        <v>0.10100000000000001</v>
      </c>
      <c r="P1410" s="20">
        <v>0.10199999999999999</v>
      </c>
      <c r="Q1410" s="20"/>
      <c r="R1410" s="20">
        <v>0.105</v>
      </c>
      <c r="S1410" s="20">
        <v>0.106</v>
      </c>
      <c r="U1410" s="20">
        <v>0.107</v>
      </c>
      <c r="V1410" s="20">
        <v>0.1128</v>
      </c>
      <c r="W1410" s="20">
        <v>0.114</v>
      </c>
      <c r="X1410" s="20">
        <v>0.1145</v>
      </c>
    </row>
    <row r="1411" spans="9:24" x14ac:dyDescent="0.3">
      <c r="I1411" s="7">
        <v>44045</v>
      </c>
      <c r="J1411" s="20">
        <v>8.0799999999999997E-2</v>
      </c>
      <c r="K1411" s="20">
        <v>8.4000000000000005E-2</v>
      </c>
      <c r="L1411" s="20">
        <v>8.5500000000000007E-2</v>
      </c>
      <c r="M1411" s="20">
        <v>9.6000000000000002E-2</v>
      </c>
      <c r="N1411" s="20">
        <v>9.9500000000000005E-2</v>
      </c>
      <c r="O1411" s="20">
        <v>0.10150000000000001</v>
      </c>
      <c r="P1411" s="20">
        <v>0.10249999999999999</v>
      </c>
      <c r="Q1411" s="20"/>
      <c r="R1411" s="20">
        <v>0.105</v>
      </c>
      <c r="S1411" s="20">
        <v>0.106</v>
      </c>
      <c r="U1411" s="20">
        <v>0.107</v>
      </c>
      <c r="V1411" s="20">
        <v>0.1135</v>
      </c>
      <c r="W1411" s="20">
        <v>0.114</v>
      </c>
      <c r="X1411" s="20">
        <v>0.1145</v>
      </c>
    </row>
    <row r="1412" spans="9:24" x14ac:dyDescent="0.3">
      <c r="I1412" s="7">
        <v>44044</v>
      </c>
      <c r="J1412" s="20">
        <v>8.0799999999999997E-2</v>
      </c>
      <c r="K1412" s="20">
        <v>8.4000000000000005E-2</v>
      </c>
      <c r="L1412" s="20">
        <v>8.5500000000000007E-2</v>
      </c>
      <c r="M1412" s="20">
        <v>9.6000000000000002E-2</v>
      </c>
      <c r="N1412" s="20">
        <v>9.9500000000000005E-2</v>
      </c>
      <c r="O1412" s="20">
        <v>0.10199999999999999</v>
      </c>
      <c r="P1412" s="20">
        <v>0.10299999999999999</v>
      </c>
      <c r="Q1412" s="20"/>
      <c r="R1412" s="20">
        <v>0.1055</v>
      </c>
      <c r="S1412" s="20">
        <v>0.1065</v>
      </c>
      <c r="U1412" s="20">
        <v>0.1075</v>
      </c>
      <c r="V1412" s="20">
        <v>0.1135</v>
      </c>
      <c r="W1412" s="20">
        <v>0.114</v>
      </c>
      <c r="X1412" s="20">
        <v>0.1168</v>
      </c>
    </row>
    <row r="1413" spans="9:24" x14ac:dyDescent="0.3">
      <c r="I1413" s="7">
        <v>44043</v>
      </c>
      <c r="J1413" s="20">
        <v>8.0799999999999997E-2</v>
      </c>
      <c r="K1413" s="20">
        <v>8.5000000000000006E-2</v>
      </c>
      <c r="L1413" s="20">
        <v>8.6999999999999994E-2</v>
      </c>
      <c r="M1413" s="20">
        <v>9.5500000000000002E-2</v>
      </c>
      <c r="N1413" s="20">
        <v>0.1</v>
      </c>
      <c r="O1413" s="20">
        <v>0.10199999999999999</v>
      </c>
      <c r="P1413" s="20">
        <v>0.10299999999999999</v>
      </c>
      <c r="Q1413" s="20"/>
      <c r="R1413" s="20">
        <v>0.106</v>
      </c>
      <c r="S1413" s="20">
        <v>0.1065</v>
      </c>
      <c r="U1413" s="20">
        <v>0.1075</v>
      </c>
      <c r="V1413" s="20">
        <v>0.1135</v>
      </c>
      <c r="W1413" s="20">
        <v>0.11550000000000001</v>
      </c>
      <c r="X1413" s="20">
        <v>0.1168</v>
      </c>
    </row>
    <row r="1414" spans="9:24" x14ac:dyDescent="0.3">
      <c r="I1414" s="7">
        <v>44042</v>
      </c>
      <c r="J1414" s="20">
        <v>8.0799999999999997E-2</v>
      </c>
      <c r="K1414" s="20">
        <v>8.5999999999999993E-2</v>
      </c>
      <c r="L1414" s="20">
        <v>8.7499999999999994E-2</v>
      </c>
      <c r="M1414" s="20">
        <v>9.6000000000000002E-2</v>
      </c>
      <c r="N1414" s="20">
        <v>0.1</v>
      </c>
      <c r="O1414" s="20">
        <v>0.10249999999999999</v>
      </c>
      <c r="P1414" s="20">
        <v>0.1031</v>
      </c>
      <c r="Q1414" s="20"/>
      <c r="R1414" s="20">
        <v>0.1055</v>
      </c>
      <c r="S1414" s="20">
        <v>0.106</v>
      </c>
      <c r="U1414" s="20">
        <v>0.1075</v>
      </c>
      <c r="V1414" s="20">
        <v>0.114</v>
      </c>
      <c r="W1414" s="20">
        <v>0.11550000000000001</v>
      </c>
      <c r="X1414" s="20">
        <v>0.1168</v>
      </c>
    </row>
    <row r="1415" spans="9:24" x14ac:dyDescent="0.3">
      <c r="I1415" s="7">
        <v>44041</v>
      </c>
      <c r="J1415" s="20">
        <v>8.0799999999999997E-2</v>
      </c>
      <c r="K1415" s="20">
        <v>8.5999999999999993E-2</v>
      </c>
      <c r="L1415" s="20">
        <v>8.7999999999999995E-2</v>
      </c>
      <c r="M1415" s="20">
        <v>9.6000000000000002E-2</v>
      </c>
      <c r="N1415" s="20">
        <v>0.1</v>
      </c>
      <c r="O1415" s="20">
        <v>0.10249999999999999</v>
      </c>
      <c r="P1415" s="20">
        <v>0.10349999999999999</v>
      </c>
      <c r="Q1415" s="20"/>
      <c r="R1415" s="20">
        <v>0.1065</v>
      </c>
      <c r="S1415" s="20">
        <v>0.1075</v>
      </c>
      <c r="U1415" s="20">
        <v>0.108</v>
      </c>
      <c r="V1415" s="20">
        <v>0.114</v>
      </c>
      <c r="W1415" s="20">
        <v>0.11550000000000001</v>
      </c>
      <c r="X1415" s="20">
        <v>0.1168</v>
      </c>
    </row>
    <row r="1416" spans="9:24" x14ac:dyDescent="0.3">
      <c r="I1416" s="7">
        <v>44040</v>
      </c>
      <c r="J1416" s="20">
        <v>8.0799999999999997E-2</v>
      </c>
      <c r="K1416" s="20">
        <v>8.5999999999999993E-2</v>
      </c>
      <c r="L1416" s="20">
        <v>8.8499999999999995E-2</v>
      </c>
      <c r="M1416" s="20">
        <v>9.6000000000000002E-2</v>
      </c>
      <c r="N1416" s="20">
        <v>0.1</v>
      </c>
      <c r="O1416" s="20">
        <v>0.10249999999999999</v>
      </c>
      <c r="P1416" s="20">
        <v>0.10349999999999999</v>
      </c>
      <c r="Q1416" s="20"/>
      <c r="R1416" s="20">
        <v>0.105</v>
      </c>
      <c r="S1416" s="20">
        <v>0.1055</v>
      </c>
      <c r="U1416" s="20">
        <v>0.106</v>
      </c>
      <c r="V1416" s="20">
        <v>0.1143</v>
      </c>
      <c r="W1416" s="20">
        <v>0.11550000000000001</v>
      </c>
      <c r="X1416" s="20">
        <v>0.1168</v>
      </c>
    </row>
    <row r="1417" spans="9:24" x14ac:dyDescent="0.3">
      <c r="I1417" s="7">
        <v>44039</v>
      </c>
      <c r="J1417" s="20">
        <v>8.0799999999999997E-2</v>
      </c>
      <c r="K1417" s="20">
        <v>8.5999999999999993E-2</v>
      </c>
      <c r="L1417" s="20">
        <v>8.8499999999999995E-2</v>
      </c>
      <c r="M1417" s="20">
        <v>9.5500000000000002E-2</v>
      </c>
      <c r="N1417" s="20">
        <v>0.1008</v>
      </c>
      <c r="O1417" s="20">
        <v>0.10349999999999999</v>
      </c>
      <c r="P1417" s="20">
        <v>0.1045</v>
      </c>
      <c r="Q1417" s="20"/>
      <c r="R1417" s="20">
        <v>0.105</v>
      </c>
      <c r="S1417" s="20">
        <v>0.1055</v>
      </c>
      <c r="U1417" s="20">
        <v>0.106</v>
      </c>
      <c r="V1417" s="20">
        <v>0.1143</v>
      </c>
      <c r="W1417" s="20">
        <v>0.11550000000000001</v>
      </c>
      <c r="X1417" s="20">
        <v>0.1178</v>
      </c>
    </row>
    <row r="1418" spans="9:24" x14ac:dyDescent="0.3">
      <c r="I1418" s="7">
        <v>44038</v>
      </c>
      <c r="J1418" s="20">
        <v>8.0799999999999997E-2</v>
      </c>
      <c r="K1418" s="20">
        <v>8.5999999999999993E-2</v>
      </c>
      <c r="L1418" s="20">
        <v>8.8999999999999996E-2</v>
      </c>
      <c r="M1418" s="20">
        <v>9.4500000000000001E-2</v>
      </c>
      <c r="N1418" s="20">
        <v>0.10050000000000001</v>
      </c>
      <c r="O1418" s="20">
        <v>0.10150000000000001</v>
      </c>
      <c r="P1418" s="20">
        <v>0.10199999999999999</v>
      </c>
      <c r="Q1418" s="20"/>
      <c r="R1418" s="20">
        <v>0.1045</v>
      </c>
      <c r="S1418" s="20">
        <v>0.106</v>
      </c>
      <c r="U1418" s="20">
        <v>0.1065</v>
      </c>
      <c r="V1418" s="20">
        <v>0.1143</v>
      </c>
      <c r="W1418" s="20">
        <v>0.1168</v>
      </c>
      <c r="X1418" s="20">
        <v>0.1178</v>
      </c>
    </row>
    <row r="1419" spans="9:24" x14ac:dyDescent="0.3">
      <c r="I1419" s="7">
        <v>44037</v>
      </c>
      <c r="J1419" s="20">
        <v>8.0799999999999997E-2</v>
      </c>
      <c r="K1419" s="20">
        <v>8.5999999999999993E-2</v>
      </c>
      <c r="L1419" s="20">
        <v>8.8999999999999996E-2</v>
      </c>
      <c r="M1419" s="20">
        <v>9.4500000000000001E-2</v>
      </c>
      <c r="N1419" s="20">
        <v>0.10050000000000001</v>
      </c>
      <c r="O1419" s="20">
        <v>0.10150000000000001</v>
      </c>
      <c r="P1419" s="20">
        <v>0.10199999999999999</v>
      </c>
      <c r="Q1419" s="20"/>
      <c r="R1419" s="20">
        <v>0.1055</v>
      </c>
      <c r="S1419" s="20">
        <v>0.10630000000000001</v>
      </c>
      <c r="U1419" s="20">
        <v>0.10680000000000001</v>
      </c>
      <c r="V1419" s="20">
        <v>0.1158</v>
      </c>
      <c r="W1419" s="20">
        <v>0.1168</v>
      </c>
      <c r="X1419" s="20">
        <v>0.1178</v>
      </c>
    </row>
    <row r="1420" spans="9:24" x14ac:dyDescent="0.3">
      <c r="I1420" s="7">
        <v>44036</v>
      </c>
      <c r="J1420" s="20">
        <v>8.0799999999999997E-2</v>
      </c>
      <c r="K1420" s="20">
        <v>8.5999999999999993E-2</v>
      </c>
      <c r="L1420" s="20">
        <v>8.8999999999999996E-2</v>
      </c>
      <c r="M1420" s="20">
        <v>9.4500000000000001E-2</v>
      </c>
      <c r="N1420" s="20">
        <v>9.8500000000000004E-2</v>
      </c>
      <c r="O1420" s="20">
        <v>0.1</v>
      </c>
      <c r="P1420" s="20">
        <v>0.10199999999999999</v>
      </c>
      <c r="Q1420" s="20"/>
      <c r="R1420" s="20">
        <v>0.10299999999999999</v>
      </c>
      <c r="S1420" s="20">
        <v>0.10349999999999999</v>
      </c>
      <c r="U1420" s="20">
        <v>0.1048</v>
      </c>
      <c r="V1420" s="20">
        <v>0.1158</v>
      </c>
      <c r="W1420" s="20">
        <v>0.1168</v>
      </c>
      <c r="X1420" s="20">
        <v>0.1178</v>
      </c>
    </row>
    <row r="1421" spans="9:24" x14ac:dyDescent="0.3">
      <c r="I1421" s="7">
        <v>44035</v>
      </c>
      <c r="J1421" s="20">
        <v>8.0799999999999997E-2</v>
      </c>
      <c r="K1421" s="20">
        <v>8.5999999999999993E-2</v>
      </c>
      <c r="L1421" s="20">
        <v>8.8999999999999996E-2</v>
      </c>
      <c r="M1421" s="20">
        <v>9.4500000000000001E-2</v>
      </c>
      <c r="N1421" s="20">
        <v>9.8500000000000004E-2</v>
      </c>
      <c r="O1421" s="20">
        <v>0.1</v>
      </c>
      <c r="P1421" s="20">
        <v>0.10199999999999999</v>
      </c>
      <c r="Q1421" s="20"/>
      <c r="R1421" s="20">
        <v>0.10299999999999999</v>
      </c>
      <c r="S1421" s="20">
        <v>0.10349999999999999</v>
      </c>
      <c r="U1421" s="20">
        <v>0.1048</v>
      </c>
      <c r="V1421" s="20">
        <v>0.1158</v>
      </c>
      <c r="W1421" s="20">
        <v>0.1168</v>
      </c>
      <c r="X1421" s="20">
        <v>0.1178</v>
      </c>
    </row>
    <row r="1422" spans="9:24" x14ac:dyDescent="0.3">
      <c r="I1422" s="7">
        <v>44034</v>
      </c>
      <c r="J1422" s="20">
        <v>8.0799999999999997E-2</v>
      </c>
      <c r="K1422" s="20">
        <v>8.5999999999999993E-2</v>
      </c>
      <c r="L1422" s="20">
        <v>8.8999999999999996E-2</v>
      </c>
      <c r="M1422" s="20">
        <v>9.2999999999999999E-2</v>
      </c>
      <c r="N1422" s="20">
        <v>9.6500000000000002E-2</v>
      </c>
      <c r="O1422" s="20">
        <v>9.8299999999999998E-2</v>
      </c>
      <c r="P1422" s="20">
        <v>9.98E-2</v>
      </c>
      <c r="R1422" s="20">
        <v>0.10249999999999999</v>
      </c>
      <c r="S1422" s="20">
        <v>0.10299999999999999</v>
      </c>
      <c r="U1422" s="20">
        <v>0.105</v>
      </c>
      <c r="V1422" s="20">
        <v>0.1158</v>
      </c>
      <c r="W1422" s="20">
        <v>0.1168</v>
      </c>
      <c r="X1422" s="20">
        <v>0.1178</v>
      </c>
    </row>
    <row r="1423" spans="9:24" x14ac:dyDescent="0.3">
      <c r="I1423" s="7">
        <v>44033</v>
      </c>
      <c r="J1423" s="20">
        <v>8.0799999999999997E-2</v>
      </c>
      <c r="K1423" s="20">
        <v>8.5999999999999993E-2</v>
      </c>
      <c r="L1423" s="20">
        <v>8.8999999999999996E-2</v>
      </c>
      <c r="M1423" s="20">
        <v>9.2999999999999999E-2</v>
      </c>
      <c r="N1423" s="20">
        <v>9.6000000000000002E-2</v>
      </c>
      <c r="O1423" s="20">
        <v>9.8299999999999998E-2</v>
      </c>
      <c r="P1423" s="20">
        <v>9.98E-2</v>
      </c>
      <c r="R1423" s="20">
        <v>0.10299999999999999</v>
      </c>
      <c r="S1423" s="20">
        <v>0.1043</v>
      </c>
      <c r="U1423" s="20">
        <v>0.106</v>
      </c>
      <c r="V1423" s="20">
        <v>0.1158</v>
      </c>
      <c r="W1423" s="20">
        <v>0.1168</v>
      </c>
      <c r="X1423" s="20">
        <v>0.1178</v>
      </c>
    </row>
    <row r="1424" spans="9:24" x14ac:dyDescent="0.3">
      <c r="I1424" s="7">
        <v>44032</v>
      </c>
      <c r="J1424" s="20">
        <v>8.0799999999999997E-2</v>
      </c>
      <c r="K1424" s="20">
        <v>8.5999999999999993E-2</v>
      </c>
      <c r="L1424" s="20">
        <v>8.8999999999999996E-2</v>
      </c>
      <c r="M1424" s="20">
        <v>9.2499999999999999E-2</v>
      </c>
      <c r="N1424" s="20">
        <v>9.5799999999999996E-2</v>
      </c>
      <c r="O1424" s="20">
        <v>9.8000000000000004E-2</v>
      </c>
      <c r="P1424" s="20">
        <v>9.9500000000000005E-2</v>
      </c>
      <c r="R1424" s="20">
        <v>0.10299999999999999</v>
      </c>
      <c r="S1424" s="20">
        <v>0.104</v>
      </c>
      <c r="U1424" s="20">
        <v>0.106</v>
      </c>
      <c r="V1424" s="20">
        <v>0.1158</v>
      </c>
      <c r="W1424" s="20">
        <v>0.1168</v>
      </c>
      <c r="X1424" s="20">
        <v>0.1178</v>
      </c>
    </row>
    <row r="1425" spans="9:24" x14ac:dyDescent="0.3">
      <c r="I1425" s="7">
        <v>44031</v>
      </c>
      <c r="J1425" s="20">
        <v>8.0799999999999997E-2</v>
      </c>
      <c r="K1425" s="20">
        <v>8.5999999999999993E-2</v>
      </c>
      <c r="L1425" s="20">
        <v>8.8999999999999996E-2</v>
      </c>
      <c r="M1425" s="20">
        <v>9.2999999999999999E-2</v>
      </c>
      <c r="N1425" s="20">
        <v>9.6799999999999997E-2</v>
      </c>
      <c r="O1425" s="20">
        <v>9.8500000000000004E-2</v>
      </c>
      <c r="P1425" s="20">
        <v>0.1003</v>
      </c>
      <c r="R1425" s="20">
        <v>0.10299999999999999</v>
      </c>
      <c r="S1425" s="20">
        <v>0.104</v>
      </c>
      <c r="U1425" s="20">
        <v>0.1065</v>
      </c>
      <c r="V1425" s="20">
        <v>0.1153</v>
      </c>
      <c r="W1425" s="20">
        <v>0.1163</v>
      </c>
      <c r="X1425" s="20">
        <v>0.1178</v>
      </c>
    </row>
    <row r="1426" spans="9:24" x14ac:dyDescent="0.3">
      <c r="I1426" s="7">
        <v>44030</v>
      </c>
      <c r="J1426" s="20">
        <v>8.0799999999999997E-2</v>
      </c>
      <c r="K1426" s="20">
        <v>8.5999999999999993E-2</v>
      </c>
      <c r="L1426" s="20">
        <v>8.8999999999999996E-2</v>
      </c>
      <c r="M1426" s="20">
        <v>9.2999999999999999E-2</v>
      </c>
      <c r="N1426" s="20">
        <v>9.7000000000000003E-2</v>
      </c>
      <c r="O1426" s="20">
        <v>9.9000000000000005E-2</v>
      </c>
      <c r="P1426" s="20">
        <v>9.9599999999999994E-2</v>
      </c>
      <c r="R1426" s="20">
        <v>0.10199999999999999</v>
      </c>
      <c r="S1426" s="20">
        <v>0.10249999999999999</v>
      </c>
      <c r="U1426" s="20">
        <v>0.1055</v>
      </c>
      <c r="V1426" s="20">
        <v>0.115</v>
      </c>
      <c r="W1426" s="20">
        <v>0.1163</v>
      </c>
      <c r="X1426" s="20">
        <v>0.1178</v>
      </c>
    </row>
    <row r="1427" spans="9:24" x14ac:dyDescent="0.3">
      <c r="I1427" s="7">
        <v>44029</v>
      </c>
      <c r="J1427" s="20">
        <v>8.0799999999999997E-2</v>
      </c>
      <c r="K1427" s="20">
        <v>8.5999999999999993E-2</v>
      </c>
      <c r="L1427" s="20">
        <v>8.8999999999999996E-2</v>
      </c>
      <c r="M1427" s="20">
        <v>9.35E-2</v>
      </c>
      <c r="N1427" s="20">
        <v>9.8500000000000004E-2</v>
      </c>
      <c r="O1427" s="20">
        <v>9.9299999999999999E-2</v>
      </c>
      <c r="P1427" s="20">
        <v>0.1003</v>
      </c>
      <c r="R1427" s="20">
        <v>0.10199999999999999</v>
      </c>
      <c r="S1427" s="20">
        <v>0.10249999999999999</v>
      </c>
      <c r="U1427" s="20">
        <v>0.1055</v>
      </c>
      <c r="V1427" s="20">
        <v>0.115</v>
      </c>
      <c r="W1427" s="20">
        <v>0.1163</v>
      </c>
      <c r="X1427" s="20">
        <v>0.1178</v>
      </c>
    </row>
    <row r="1428" spans="9:24" x14ac:dyDescent="0.3">
      <c r="I1428" s="7">
        <v>44028</v>
      </c>
      <c r="J1428" s="20">
        <v>8.0799999999999997E-2</v>
      </c>
      <c r="K1428" s="20">
        <v>8.5999999999999993E-2</v>
      </c>
      <c r="L1428" s="20">
        <v>8.8999999999999996E-2</v>
      </c>
      <c r="M1428" s="20">
        <v>9.2499999999999999E-2</v>
      </c>
      <c r="N1428" s="20">
        <v>9.6500000000000002E-2</v>
      </c>
      <c r="O1428" s="20">
        <v>9.8299999999999998E-2</v>
      </c>
      <c r="P1428" s="20">
        <v>9.98E-2</v>
      </c>
      <c r="R1428" s="20">
        <v>0.104</v>
      </c>
      <c r="S1428" s="20">
        <v>0.1045</v>
      </c>
      <c r="U1428" s="20">
        <v>0.10680000000000001</v>
      </c>
      <c r="V1428" s="20">
        <v>0.115</v>
      </c>
      <c r="W1428" s="20">
        <v>0.1163</v>
      </c>
      <c r="X1428" s="20">
        <v>0.1173</v>
      </c>
    </row>
    <row r="1429" spans="9:24" x14ac:dyDescent="0.3">
      <c r="I1429" s="7">
        <v>44027</v>
      </c>
      <c r="J1429" s="20">
        <v>8.0799999999999997E-2</v>
      </c>
      <c r="K1429" s="20">
        <v>8.5999999999999993E-2</v>
      </c>
      <c r="L1429" s="20">
        <v>8.8999999999999996E-2</v>
      </c>
      <c r="M1429" s="20">
        <v>9.2499999999999999E-2</v>
      </c>
      <c r="N1429" s="20">
        <v>9.6500000000000002E-2</v>
      </c>
      <c r="O1429" s="20">
        <v>9.8000000000000004E-2</v>
      </c>
      <c r="P1429" s="20">
        <v>9.8500000000000004E-2</v>
      </c>
      <c r="R1429" s="20">
        <v>0.1053</v>
      </c>
      <c r="S1429" s="20">
        <v>0.106</v>
      </c>
      <c r="U1429" s="20">
        <v>0.1075</v>
      </c>
      <c r="V1429" s="20">
        <v>0.115</v>
      </c>
      <c r="W1429" s="20">
        <v>0.1158</v>
      </c>
      <c r="X1429" s="20">
        <v>0.1173</v>
      </c>
    </row>
    <row r="1430" spans="9:24" x14ac:dyDescent="0.3">
      <c r="I1430" s="7">
        <v>44026</v>
      </c>
      <c r="J1430" s="20">
        <v>8.0799999999999997E-2</v>
      </c>
      <c r="K1430" s="20">
        <v>8.5999999999999993E-2</v>
      </c>
      <c r="L1430" s="20">
        <v>8.8999999999999996E-2</v>
      </c>
      <c r="M1430" s="20">
        <v>9.4500000000000001E-2</v>
      </c>
      <c r="N1430" s="20">
        <v>9.8500000000000004E-2</v>
      </c>
      <c r="O1430" s="20">
        <v>0.10050000000000001</v>
      </c>
      <c r="P1430" s="20">
        <v>0.10150000000000001</v>
      </c>
      <c r="R1430" s="20">
        <v>0.1065</v>
      </c>
      <c r="S1430" s="20">
        <v>0.107</v>
      </c>
      <c r="U1430" s="20">
        <v>0.1085</v>
      </c>
      <c r="V1430" s="20">
        <v>0.1145</v>
      </c>
      <c r="W1430" s="20">
        <v>0.1158</v>
      </c>
      <c r="X1430" s="20">
        <v>0.1173</v>
      </c>
    </row>
    <row r="1431" spans="9:24" x14ac:dyDescent="0.3">
      <c r="I1431" s="7">
        <v>44025</v>
      </c>
      <c r="J1431" s="20">
        <v>8.0799999999999997E-2</v>
      </c>
      <c r="K1431" s="20">
        <v>8.5999999999999993E-2</v>
      </c>
      <c r="L1431" s="20">
        <v>8.8999999999999996E-2</v>
      </c>
      <c r="M1431" s="20">
        <v>9.5500000000000002E-2</v>
      </c>
      <c r="N1431" s="20">
        <v>9.9000000000000005E-2</v>
      </c>
      <c r="O1431" s="20">
        <v>0.1021</v>
      </c>
      <c r="P1431" s="20">
        <v>0.1028</v>
      </c>
      <c r="R1431" s="20">
        <v>0.107</v>
      </c>
      <c r="S1431" s="20">
        <v>0.10730000000000001</v>
      </c>
      <c r="U1431" s="20">
        <v>0.1087</v>
      </c>
      <c r="V1431" s="20">
        <v>0.1145</v>
      </c>
      <c r="W1431" s="20">
        <v>0.1158</v>
      </c>
      <c r="X1431" s="20">
        <v>0.1183</v>
      </c>
    </row>
    <row r="1432" spans="9:24" x14ac:dyDescent="0.3">
      <c r="I1432" s="7">
        <v>44024</v>
      </c>
      <c r="J1432" s="20">
        <v>8.0799999999999997E-2</v>
      </c>
      <c r="K1432" s="20">
        <v>8.6999999999999994E-2</v>
      </c>
      <c r="L1432" s="20">
        <v>8.8999999999999996E-2</v>
      </c>
      <c r="M1432" s="20">
        <v>9.6500000000000002E-2</v>
      </c>
      <c r="N1432" s="20">
        <v>9.9500000000000005E-2</v>
      </c>
      <c r="O1432" s="20">
        <v>0.1018</v>
      </c>
      <c r="P1432" s="20">
        <v>0.1041</v>
      </c>
      <c r="R1432" s="20">
        <v>0.107</v>
      </c>
      <c r="S1432" s="20">
        <v>0.1075</v>
      </c>
      <c r="U1432" s="20">
        <v>0.109</v>
      </c>
      <c r="V1432" s="20">
        <v>0.1145</v>
      </c>
      <c r="W1432" s="20">
        <v>0.1168</v>
      </c>
      <c r="X1432" s="20">
        <v>0.1193</v>
      </c>
    </row>
    <row r="1433" spans="9:24" x14ac:dyDescent="0.3">
      <c r="I1433" s="7">
        <v>44023</v>
      </c>
      <c r="J1433" s="20">
        <v>8.0799999999999997E-2</v>
      </c>
      <c r="K1433" s="20">
        <v>8.6999999999999994E-2</v>
      </c>
      <c r="L1433" s="20">
        <v>8.8499999999999995E-2</v>
      </c>
      <c r="M1433" s="20">
        <v>9.6500000000000002E-2</v>
      </c>
      <c r="N1433" s="20">
        <v>9.9500000000000005E-2</v>
      </c>
      <c r="O1433" s="20">
        <v>0.10349999999999999</v>
      </c>
      <c r="P1433" s="20">
        <v>0.10440000000000001</v>
      </c>
      <c r="R1433" s="20">
        <v>0.1065</v>
      </c>
      <c r="S1433" s="20">
        <v>0.10730000000000001</v>
      </c>
      <c r="U1433" s="20">
        <v>0.1089</v>
      </c>
      <c r="V1433" s="20">
        <v>0.11550000000000001</v>
      </c>
      <c r="W1433" s="20">
        <v>0.11799999999999999</v>
      </c>
      <c r="X1433" s="20">
        <v>0.1193</v>
      </c>
    </row>
    <row r="1434" spans="9:24" x14ac:dyDescent="0.3">
      <c r="I1434" s="7">
        <v>44022</v>
      </c>
      <c r="J1434" s="20">
        <v>8.0799999999999997E-2</v>
      </c>
      <c r="K1434" s="20">
        <v>8.6999999999999994E-2</v>
      </c>
      <c r="L1434" s="20">
        <v>8.8499999999999995E-2</v>
      </c>
      <c r="M1434" s="20">
        <v>9.8000000000000004E-2</v>
      </c>
      <c r="N1434" s="112">
        <v>9.9500000000000005E-2</v>
      </c>
      <c r="O1434" s="20">
        <v>0.104</v>
      </c>
      <c r="P1434" s="20">
        <v>0.105</v>
      </c>
      <c r="R1434" s="20">
        <v>0.1065</v>
      </c>
      <c r="S1434" s="20">
        <v>0.10730000000000001</v>
      </c>
      <c r="U1434" s="20">
        <v>0.1089</v>
      </c>
      <c r="V1434" s="20">
        <v>0.11650000000000001</v>
      </c>
      <c r="W1434" s="20">
        <v>0.11899999999999999</v>
      </c>
      <c r="X1434" s="20">
        <v>0.1193</v>
      </c>
    </row>
    <row r="1435" spans="9:24" x14ac:dyDescent="0.3">
      <c r="I1435" s="7">
        <v>44021</v>
      </c>
      <c r="J1435" s="20">
        <v>8.0799999999999997E-2</v>
      </c>
      <c r="K1435" s="20">
        <v>8.6999999999999994E-2</v>
      </c>
      <c r="L1435" s="20">
        <v>8.8499999999999995E-2</v>
      </c>
      <c r="M1435" s="20">
        <v>9.7500000000000003E-2</v>
      </c>
      <c r="N1435" s="112">
        <v>9.9299999999999999E-2</v>
      </c>
      <c r="O1435" s="20">
        <v>0.10299999999999999</v>
      </c>
      <c r="P1435" s="20">
        <v>0.1048</v>
      </c>
      <c r="R1435" s="20">
        <v>0.1075</v>
      </c>
      <c r="S1435" s="20">
        <v>0.10829999999999999</v>
      </c>
      <c r="U1435" s="20">
        <v>0.1095</v>
      </c>
      <c r="V1435" s="20">
        <v>0.11749999999999999</v>
      </c>
      <c r="W1435" s="20">
        <v>0.11899999999999999</v>
      </c>
      <c r="X1435" s="20">
        <v>0.1188</v>
      </c>
    </row>
    <row r="1436" spans="9:24" x14ac:dyDescent="0.3">
      <c r="I1436" s="7">
        <v>44020</v>
      </c>
      <c r="J1436" s="20">
        <v>8.0799999999999997E-2</v>
      </c>
      <c r="K1436" s="20">
        <v>8.6999999999999994E-2</v>
      </c>
      <c r="L1436" s="20">
        <v>8.8999999999999996E-2</v>
      </c>
      <c r="M1436" s="20">
        <v>9.6500000000000002E-2</v>
      </c>
      <c r="N1436" s="112">
        <v>9.9299999999999999E-2</v>
      </c>
      <c r="O1436" s="20">
        <v>0.10249999999999999</v>
      </c>
      <c r="P1436" s="20">
        <v>0.1043</v>
      </c>
      <c r="R1436" s="20">
        <v>0.10780000000000001</v>
      </c>
      <c r="S1436" s="20">
        <v>0.1085</v>
      </c>
      <c r="U1436" s="20">
        <v>0.1095</v>
      </c>
      <c r="V1436" s="20">
        <v>0.11749999999999999</v>
      </c>
      <c r="W1436" s="20">
        <v>0.11799999999999999</v>
      </c>
      <c r="X1436" s="20">
        <v>0.1188</v>
      </c>
    </row>
    <row r="1437" spans="9:24" x14ac:dyDescent="0.3">
      <c r="I1437" s="7">
        <v>44019</v>
      </c>
      <c r="J1437" s="20">
        <v>8.0799999999999997E-2</v>
      </c>
      <c r="K1437" s="20">
        <v>8.7499999999999994E-2</v>
      </c>
      <c r="L1437" s="20">
        <v>0.09</v>
      </c>
      <c r="M1437" s="20">
        <v>9.7500000000000003E-2</v>
      </c>
      <c r="N1437" s="112">
        <v>0.1003</v>
      </c>
      <c r="O1437" s="20">
        <v>0.10349999999999999</v>
      </c>
      <c r="P1437" s="20">
        <v>0.1053</v>
      </c>
      <c r="R1437" s="20">
        <v>0.10829999999999999</v>
      </c>
      <c r="S1437" s="20">
        <v>0.109</v>
      </c>
      <c r="U1437" s="20">
        <v>0.1103</v>
      </c>
      <c r="V1437" s="20">
        <v>0.11650000000000001</v>
      </c>
      <c r="W1437" s="20">
        <v>0.11799999999999999</v>
      </c>
      <c r="X1437" s="20">
        <v>0.1188</v>
      </c>
    </row>
    <row r="1438" spans="9:24" x14ac:dyDescent="0.3">
      <c r="I1438" s="7">
        <v>44018</v>
      </c>
      <c r="J1438" s="20">
        <v>8.0799999999999997E-2</v>
      </c>
      <c r="K1438" s="20">
        <v>8.7499999999999994E-2</v>
      </c>
      <c r="L1438" s="20">
        <v>9.1499999999999998E-2</v>
      </c>
      <c r="M1438" s="20">
        <v>9.8500000000000004E-2</v>
      </c>
      <c r="N1438" s="112">
        <v>0.10050000000000001</v>
      </c>
      <c r="O1438" s="20">
        <v>0.10349999999999999</v>
      </c>
      <c r="P1438" s="20">
        <v>0.1055</v>
      </c>
      <c r="R1438" s="20">
        <v>0.1085</v>
      </c>
      <c r="S1438" s="20">
        <v>0.10929999999999999</v>
      </c>
      <c r="U1438" s="20">
        <v>0.1103</v>
      </c>
      <c r="V1438" s="20">
        <v>0.11650000000000001</v>
      </c>
      <c r="W1438" s="20">
        <v>0.11799999999999999</v>
      </c>
      <c r="X1438" s="20">
        <v>0.1183</v>
      </c>
    </row>
    <row r="1439" spans="9:24" x14ac:dyDescent="0.3">
      <c r="I1439" s="7">
        <v>44017</v>
      </c>
      <c r="J1439" s="20">
        <v>8.0799999999999997E-2</v>
      </c>
      <c r="K1439" s="20">
        <v>8.7499999999999994E-2</v>
      </c>
      <c r="L1439" s="20">
        <v>9.1300000000000006E-2</v>
      </c>
      <c r="M1439" s="20">
        <v>9.9000000000000005E-2</v>
      </c>
      <c r="N1439" s="20">
        <v>0.1013</v>
      </c>
      <c r="O1439" s="20">
        <v>0.1043</v>
      </c>
      <c r="P1439" s="20">
        <v>0.10630000000000001</v>
      </c>
      <c r="R1439" s="20">
        <v>0.109</v>
      </c>
      <c r="S1439" s="20">
        <v>0.11</v>
      </c>
      <c r="U1439" s="20">
        <v>0.1108</v>
      </c>
      <c r="V1439" s="20">
        <v>0.11650000000000001</v>
      </c>
      <c r="W1439" s="20">
        <v>0.11749999999999999</v>
      </c>
      <c r="X1439" s="20">
        <v>0.1183</v>
      </c>
    </row>
    <row r="1440" spans="9:24" x14ac:dyDescent="0.3">
      <c r="I1440" s="7">
        <v>44016</v>
      </c>
      <c r="J1440" s="20">
        <v>8.0799999999999997E-2</v>
      </c>
      <c r="K1440" s="20">
        <v>8.7499999999999994E-2</v>
      </c>
      <c r="L1440" s="20">
        <v>9.1300000000000006E-2</v>
      </c>
      <c r="M1440" s="20">
        <v>9.9500000000000005E-2</v>
      </c>
      <c r="N1440" s="20">
        <v>0.10150000000000001</v>
      </c>
      <c r="O1440" s="20">
        <v>0.1045</v>
      </c>
      <c r="P1440" s="20">
        <v>0.1065</v>
      </c>
      <c r="R1440" s="20">
        <v>0.109</v>
      </c>
      <c r="S1440" s="20">
        <v>0.1095</v>
      </c>
      <c r="U1440" s="20">
        <v>0.1105</v>
      </c>
      <c r="V1440" s="20">
        <v>0.11600000000000001</v>
      </c>
      <c r="W1440" s="20">
        <v>0.11749999999999999</v>
      </c>
      <c r="X1440" s="20">
        <v>0.11799999999999999</v>
      </c>
    </row>
    <row r="1441" spans="9:24" x14ac:dyDescent="0.3">
      <c r="I1441" s="7">
        <v>44015</v>
      </c>
      <c r="J1441" s="20">
        <v>8.0799999999999997E-2</v>
      </c>
      <c r="K1441" s="20">
        <v>8.7499999999999994E-2</v>
      </c>
      <c r="L1441" s="20">
        <v>9.1999999999999998E-2</v>
      </c>
      <c r="M1441" s="20">
        <v>0.1</v>
      </c>
      <c r="N1441" s="20">
        <v>0.10249999999999999</v>
      </c>
      <c r="O1441" s="20">
        <v>0.1053</v>
      </c>
      <c r="P1441" s="20">
        <v>0.10730000000000001</v>
      </c>
      <c r="R1441" s="20">
        <v>0.1094</v>
      </c>
      <c r="S1441" s="20">
        <v>0.10979999999999999</v>
      </c>
      <c r="U1441" s="20">
        <v>0.111</v>
      </c>
      <c r="V1441" s="20">
        <v>0.11550000000000001</v>
      </c>
      <c r="W1441" s="20">
        <v>0.11749999999999999</v>
      </c>
      <c r="X1441" s="20">
        <v>0.11799999999999999</v>
      </c>
    </row>
    <row r="1442" spans="9:24" x14ac:dyDescent="0.3">
      <c r="I1442" s="7">
        <v>44014</v>
      </c>
      <c r="J1442" s="20">
        <v>8.0799999999999997E-2</v>
      </c>
      <c r="K1442" s="20">
        <v>8.7499999999999994E-2</v>
      </c>
      <c r="L1442" s="20">
        <v>9.0999999999999998E-2</v>
      </c>
      <c r="M1442" s="20">
        <v>0.10050000000000001</v>
      </c>
      <c r="N1442" s="20">
        <v>0.10349999999999999</v>
      </c>
      <c r="O1442" s="20">
        <v>0.106</v>
      </c>
      <c r="P1442" s="20">
        <v>0.10780000000000001</v>
      </c>
      <c r="R1442" s="20">
        <v>0.11</v>
      </c>
      <c r="S1442" s="20">
        <v>0.1105</v>
      </c>
      <c r="U1442" s="20">
        <v>0.1115</v>
      </c>
      <c r="V1442" s="20">
        <v>0.1168</v>
      </c>
      <c r="W1442" s="20">
        <v>0.11749999999999999</v>
      </c>
      <c r="X1442" s="20">
        <v>0.1188</v>
      </c>
    </row>
    <row r="1443" spans="9:24" x14ac:dyDescent="0.3">
      <c r="I1443" s="7">
        <v>44013</v>
      </c>
      <c r="J1443" s="20">
        <v>8.0799999999999997E-2</v>
      </c>
      <c r="K1443" s="20">
        <v>8.7499999999999994E-2</v>
      </c>
      <c r="L1443" s="20">
        <v>9.0999999999999998E-2</v>
      </c>
      <c r="M1443" s="20">
        <v>0.10100000000000001</v>
      </c>
      <c r="N1443" s="20">
        <v>0.1038</v>
      </c>
      <c r="O1443" s="20">
        <v>0.10639999999999999</v>
      </c>
      <c r="P1443" s="20">
        <v>0.1084</v>
      </c>
      <c r="R1443" s="20">
        <v>0.111</v>
      </c>
      <c r="S1443" s="20">
        <v>0.112</v>
      </c>
      <c r="U1443" s="20">
        <v>0.1128</v>
      </c>
      <c r="V1443" s="20">
        <v>0.1168</v>
      </c>
      <c r="W1443" s="20">
        <v>0.11799999999999999</v>
      </c>
      <c r="X1443" s="20">
        <v>0.1188</v>
      </c>
    </row>
    <row r="1444" spans="9:24" x14ac:dyDescent="0.3">
      <c r="I1444" s="7">
        <v>44012</v>
      </c>
      <c r="J1444" s="20">
        <v>8.0799999999999997E-2</v>
      </c>
      <c r="K1444" s="20">
        <v>8.8499999999999995E-2</v>
      </c>
      <c r="L1444" s="20">
        <v>9.1499999999999998E-2</v>
      </c>
      <c r="M1444" s="20">
        <v>0.10199999999999999</v>
      </c>
      <c r="N1444" s="20">
        <v>0.105</v>
      </c>
      <c r="O1444" s="20">
        <v>0.1074</v>
      </c>
      <c r="P1444" s="20">
        <v>0.109</v>
      </c>
      <c r="R1444" s="20">
        <v>0.1105</v>
      </c>
      <c r="S1444" s="20">
        <v>0.1113</v>
      </c>
      <c r="U1444" s="20">
        <v>0.1123</v>
      </c>
      <c r="V1444" s="20">
        <v>0.11749999999999999</v>
      </c>
      <c r="W1444" s="20">
        <v>0.11799999999999999</v>
      </c>
      <c r="X1444" s="20">
        <v>0.1195</v>
      </c>
    </row>
    <row r="1445" spans="9:24" x14ac:dyDescent="0.3">
      <c r="I1445" s="7">
        <v>44011</v>
      </c>
      <c r="J1445" s="20">
        <v>8.0799999999999997E-2</v>
      </c>
      <c r="K1445" s="20">
        <v>8.8499999999999995E-2</v>
      </c>
      <c r="L1445" s="20">
        <v>9.3799999999999994E-2</v>
      </c>
      <c r="M1445" s="20">
        <v>0.104</v>
      </c>
      <c r="N1445" s="20">
        <v>0.1065</v>
      </c>
      <c r="O1445" s="20">
        <v>0.1085</v>
      </c>
      <c r="P1445" s="20">
        <v>0.1103</v>
      </c>
      <c r="R1445" s="20">
        <v>0.1105</v>
      </c>
      <c r="S1445" s="20">
        <v>0.1114</v>
      </c>
      <c r="U1445" s="20">
        <v>0.11219999999999999</v>
      </c>
      <c r="V1445" s="20">
        <v>0.11749999999999999</v>
      </c>
      <c r="W1445" s="20">
        <v>0.11849999999999999</v>
      </c>
      <c r="X1445" s="20">
        <v>0.1195</v>
      </c>
    </row>
    <row r="1446" spans="9:24" x14ac:dyDescent="0.3">
      <c r="I1446" s="7">
        <v>44010</v>
      </c>
      <c r="J1446" s="20">
        <v>8.0799999999999997E-2</v>
      </c>
      <c r="K1446" s="20">
        <v>9.0999999999999998E-2</v>
      </c>
      <c r="L1446" s="20">
        <v>9.6299999999999997E-2</v>
      </c>
      <c r="M1446" s="20">
        <v>0.10249999999999999</v>
      </c>
      <c r="N1446" s="20">
        <v>0.105</v>
      </c>
      <c r="O1446" s="20">
        <v>0.1075</v>
      </c>
      <c r="P1446" s="20">
        <v>0.1095</v>
      </c>
      <c r="R1446" s="20">
        <v>0.1105</v>
      </c>
      <c r="S1446" s="20">
        <v>0.1118</v>
      </c>
      <c r="U1446" s="20">
        <v>0.1125</v>
      </c>
      <c r="V1446" s="20">
        <v>0.11849999999999999</v>
      </c>
      <c r="W1446" s="20">
        <v>0.11849999999999999</v>
      </c>
      <c r="X1446" s="20">
        <v>0.1195</v>
      </c>
    </row>
    <row r="1447" spans="9:24" x14ac:dyDescent="0.3">
      <c r="I1447" s="7">
        <v>44009</v>
      </c>
      <c r="J1447" s="20">
        <v>8.0799999999999997E-2</v>
      </c>
      <c r="K1447" s="20">
        <v>9.0999999999999998E-2</v>
      </c>
      <c r="L1447" s="20">
        <v>9.6299999999999997E-2</v>
      </c>
      <c r="M1447" s="20">
        <v>0.10299999999999999</v>
      </c>
      <c r="N1447" s="20">
        <v>0.10580000000000001</v>
      </c>
      <c r="O1447" s="20">
        <v>0.1085</v>
      </c>
      <c r="P1447" s="20">
        <v>0.1095</v>
      </c>
      <c r="R1447" s="20">
        <v>0.10929999999999999</v>
      </c>
      <c r="S1447" s="20">
        <v>0.1103</v>
      </c>
      <c r="U1447" s="20">
        <v>0.111</v>
      </c>
      <c r="V1447" s="20">
        <v>0.11849999999999999</v>
      </c>
      <c r="W1447" s="20">
        <v>0.11849999999999999</v>
      </c>
      <c r="X1447" s="20">
        <v>0.1195</v>
      </c>
    </row>
    <row r="1448" spans="9:24" x14ac:dyDescent="0.3">
      <c r="I1448" s="7">
        <v>44008</v>
      </c>
      <c r="J1448" s="20">
        <v>8.0799999999999997E-2</v>
      </c>
      <c r="K1448" s="20">
        <v>9.0999999999999998E-2</v>
      </c>
      <c r="L1448" s="20">
        <v>9.6299999999999997E-2</v>
      </c>
      <c r="M1448" s="20">
        <v>0.10299999999999999</v>
      </c>
      <c r="N1448" s="20">
        <v>0.1055</v>
      </c>
      <c r="O1448" s="20">
        <v>0.1085</v>
      </c>
      <c r="P1448" s="20">
        <v>0.1095</v>
      </c>
      <c r="R1448" s="20">
        <v>0.10929999999999999</v>
      </c>
      <c r="S1448" s="20">
        <v>0.1103</v>
      </c>
      <c r="U1448" s="20">
        <v>0.111</v>
      </c>
      <c r="V1448" s="20">
        <v>0.11849999999999999</v>
      </c>
      <c r="W1448" s="20">
        <v>0.11849999999999999</v>
      </c>
      <c r="X1448" s="20">
        <v>0.1195</v>
      </c>
    </row>
    <row r="1449" spans="9:24" x14ac:dyDescent="0.3">
      <c r="I1449" s="7">
        <v>44007</v>
      </c>
      <c r="J1449" s="20">
        <v>8.0799999999999997E-2</v>
      </c>
      <c r="K1449" s="20">
        <v>9.0999999999999998E-2</v>
      </c>
      <c r="L1449" s="20">
        <v>9.7299999999999998E-2</v>
      </c>
      <c r="M1449" s="20">
        <v>0.1023</v>
      </c>
      <c r="N1449" s="20">
        <v>0.1033</v>
      </c>
      <c r="O1449" s="20">
        <v>0.106</v>
      </c>
      <c r="P1449" s="20">
        <v>0.10730000000000001</v>
      </c>
      <c r="R1449" s="20">
        <v>0.10929999999999999</v>
      </c>
      <c r="S1449" s="20">
        <v>0.11</v>
      </c>
      <c r="U1449" s="20">
        <v>0.1118</v>
      </c>
      <c r="V1449" s="20">
        <v>0.11849999999999999</v>
      </c>
      <c r="W1449" s="20">
        <v>0.11849999999999999</v>
      </c>
      <c r="X1449" s="20">
        <v>0.1195</v>
      </c>
    </row>
    <row r="1450" spans="9:24" x14ac:dyDescent="0.3">
      <c r="I1450" s="7">
        <v>44006</v>
      </c>
      <c r="J1450" s="20">
        <v>8.0799999999999997E-2</v>
      </c>
      <c r="K1450" s="20">
        <v>9.0800000000000006E-2</v>
      </c>
      <c r="L1450" s="20">
        <v>9.8000000000000004E-2</v>
      </c>
      <c r="M1450" s="20">
        <v>0.10150000000000001</v>
      </c>
      <c r="N1450" s="20">
        <v>0.1033</v>
      </c>
      <c r="O1450" s="20">
        <v>0.106</v>
      </c>
      <c r="P1450" s="20">
        <v>0.10730000000000001</v>
      </c>
      <c r="R1450" s="20">
        <v>0.10929999999999999</v>
      </c>
      <c r="S1450" s="20">
        <v>0.1105</v>
      </c>
      <c r="U1450" s="20">
        <v>0.1125</v>
      </c>
      <c r="V1450" s="20">
        <v>0.11849999999999999</v>
      </c>
      <c r="W1450" s="20">
        <v>0.11849999999999999</v>
      </c>
      <c r="X1450" s="20">
        <v>0.1195</v>
      </c>
    </row>
    <row r="1451" spans="9:24" x14ac:dyDescent="0.3">
      <c r="I1451" s="7">
        <v>44005</v>
      </c>
      <c r="J1451" s="20">
        <v>8.0799999999999997E-2</v>
      </c>
      <c r="K1451" s="20">
        <v>9.0800000000000006E-2</v>
      </c>
      <c r="L1451" s="20">
        <v>9.9000000000000005E-2</v>
      </c>
      <c r="M1451" s="20">
        <v>0.10150000000000001</v>
      </c>
      <c r="N1451" s="20">
        <v>0.1043</v>
      </c>
      <c r="O1451" s="20">
        <v>0.106</v>
      </c>
      <c r="P1451" s="20">
        <v>0.1075</v>
      </c>
      <c r="R1451" s="20">
        <v>0.10929999999999999</v>
      </c>
      <c r="S1451" s="20">
        <v>0.1099</v>
      </c>
      <c r="U1451" s="20">
        <v>0.11169999999999999</v>
      </c>
      <c r="V1451" s="20">
        <v>0.11849999999999999</v>
      </c>
      <c r="W1451" s="20">
        <v>0.11849999999999999</v>
      </c>
      <c r="X1451" s="20">
        <v>0.12130000000000001</v>
      </c>
    </row>
    <row r="1452" spans="9:24" x14ac:dyDescent="0.3">
      <c r="I1452" s="7">
        <v>44004</v>
      </c>
      <c r="J1452" s="20">
        <v>8.0799999999999997E-2</v>
      </c>
      <c r="K1452" s="20">
        <v>9.0800000000000006E-2</v>
      </c>
      <c r="L1452" s="20">
        <v>9.9500000000000005E-2</v>
      </c>
      <c r="M1452" s="20">
        <v>0.1018</v>
      </c>
      <c r="N1452" s="20">
        <v>0.105</v>
      </c>
      <c r="O1452" s="20">
        <v>0.10630000000000001</v>
      </c>
      <c r="P1452" s="20">
        <v>0.1082</v>
      </c>
      <c r="R1452" s="20">
        <v>0.1095</v>
      </c>
      <c r="S1452" s="20">
        <v>0.11</v>
      </c>
      <c r="U1452" s="20">
        <v>0.112</v>
      </c>
      <c r="V1452" s="20">
        <v>0.11849999999999999</v>
      </c>
      <c r="W1452" s="20">
        <v>0.121</v>
      </c>
      <c r="X1452" s="20">
        <v>0.12130000000000001</v>
      </c>
    </row>
    <row r="1453" spans="9:24" x14ac:dyDescent="0.3">
      <c r="I1453" s="7">
        <v>44003</v>
      </c>
      <c r="J1453" s="20">
        <v>8.0799999999999997E-2</v>
      </c>
      <c r="K1453" s="20">
        <v>9.0800000000000006E-2</v>
      </c>
      <c r="L1453" s="20">
        <v>9.9500000000000005E-2</v>
      </c>
      <c r="M1453" s="20">
        <v>0.1018</v>
      </c>
      <c r="N1453" s="20">
        <v>0.10440000000000001</v>
      </c>
      <c r="O1453" s="20">
        <v>0.10639999999999999</v>
      </c>
      <c r="P1453" s="20">
        <v>0.1074</v>
      </c>
      <c r="R1453" s="20">
        <v>0.1105</v>
      </c>
      <c r="S1453" s="20">
        <v>0.111</v>
      </c>
      <c r="U1453" s="20">
        <v>0.1125</v>
      </c>
      <c r="V1453" s="20">
        <v>0.1208</v>
      </c>
      <c r="W1453" s="20">
        <v>0.121</v>
      </c>
      <c r="X1453" s="20">
        <v>0.12130000000000001</v>
      </c>
    </row>
    <row r="1454" spans="9:24" x14ac:dyDescent="0.3">
      <c r="I1454" s="7">
        <v>44002</v>
      </c>
      <c r="J1454" s="20">
        <v>8.0799999999999997E-2</v>
      </c>
      <c r="K1454" s="20">
        <v>9.0800000000000006E-2</v>
      </c>
      <c r="L1454" s="20">
        <v>9.9500000000000005E-2</v>
      </c>
      <c r="M1454" s="20">
        <v>0.10199999999999999</v>
      </c>
      <c r="N1454" s="20">
        <v>0.1045</v>
      </c>
      <c r="O1454" s="20">
        <v>0.1065</v>
      </c>
      <c r="P1454" s="20">
        <v>0.1075</v>
      </c>
      <c r="R1454" s="20">
        <v>0.1105</v>
      </c>
      <c r="S1454" s="20">
        <v>0.1115</v>
      </c>
      <c r="U1454" s="20">
        <v>0.113</v>
      </c>
      <c r="V1454" s="20">
        <v>0.1208</v>
      </c>
      <c r="W1454" s="20">
        <v>0.121</v>
      </c>
      <c r="X1454" s="20">
        <v>0.12130000000000001</v>
      </c>
    </row>
    <row r="1455" spans="9:24" x14ac:dyDescent="0.3">
      <c r="I1455" s="7">
        <v>44001</v>
      </c>
      <c r="J1455" s="20">
        <v>8.0799999999999997E-2</v>
      </c>
      <c r="K1455" s="20">
        <v>9.0800000000000006E-2</v>
      </c>
      <c r="L1455" s="20">
        <v>9.8299999999999998E-2</v>
      </c>
      <c r="M1455" s="20">
        <v>0.10199999999999999</v>
      </c>
      <c r="N1455" s="20">
        <v>0.105</v>
      </c>
      <c r="O1455" s="20">
        <v>0.1075</v>
      </c>
      <c r="P1455" s="20">
        <v>0.1085</v>
      </c>
      <c r="R1455" s="20">
        <v>0.10979999999999999</v>
      </c>
      <c r="S1455" s="20">
        <v>0.1108</v>
      </c>
      <c r="U1455" s="20">
        <v>0.1128</v>
      </c>
      <c r="V1455" s="20">
        <v>0.1208</v>
      </c>
      <c r="W1455" s="20">
        <v>0.121</v>
      </c>
      <c r="X1455" s="20">
        <v>0.12130000000000001</v>
      </c>
    </row>
    <row r="1456" spans="9:24" x14ac:dyDescent="0.3">
      <c r="I1456" s="7">
        <v>44000</v>
      </c>
      <c r="J1456" s="20">
        <v>8.0799999999999997E-2</v>
      </c>
      <c r="K1456" s="20">
        <v>9.0800000000000006E-2</v>
      </c>
      <c r="L1456" s="20">
        <v>9.8299999999999998E-2</v>
      </c>
      <c r="M1456" s="20">
        <v>0.10349999999999999</v>
      </c>
      <c r="N1456" s="20">
        <v>0.106</v>
      </c>
      <c r="O1456" s="20">
        <v>0.108</v>
      </c>
      <c r="P1456" s="20">
        <v>0.1095</v>
      </c>
      <c r="R1456" s="20">
        <v>0.1094</v>
      </c>
      <c r="S1456" s="20">
        <v>0.10979999999999999</v>
      </c>
      <c r="U1456" s="20">
        <v>0.1118</v>
      </c>
      <c r="V1456" s="20">
        <v>0.1208</v>
      </c>
      <c r="W1456" s="20">
        <v>0.121</v>
      </c>
      <c r="X1456" s="20">
        <v>0.12130000000000001</v>
      </c>
    </row>
    <row r="1457" spans="9:24" x14ac:dyDescent="0.3">
      <c r="I1457" s="7">
        <v>43999</v>
      </c>
      <c r="J1457" s="20">
        <v>8.0799999999999997E-2</v>
      </c>
      <c r="K1457" s="20">
        <v>9.0800000000000006E-2</v>
      </c>
      <c r="L1457" s="20">
        <v>9.8299999999999998E-2</v>
      </c>
      <c r="M1457" s="20">
        <v>0.10249999999999999</v>
      </c>
      <c r="N1457" s="20">
        <v>0.10580000000000001</v>
      </c>
      <c r="O1457" s="20">
        <v>0.10730000000000001</v>
      </c>
      <c r="P1457" s="20">
        <v>0.10879999999999999</v>
      </c>
      <c r="R1457" s="20">
        <v>0.11</v>
      </c>
      <c r="S1457" s="20">
        <v>0.1108</v>
      </c>
      <c r="U1457" s="20">
        <v>0.1123</v>
      </c>
      <c r="V1457" s="20">
        <v>0.1208</v>
      </c>
      <c r="W1457" s="20">
        <v>0.121</v>
      </c>
      <c r="X1457" s="20">
        <v>0.1215</v>
      </c>
    </row>
    <row r="1458" spans="9:24" x14ac:dyDescent="0.3">
      <c r="I1458" s="7">
        <v>43998</v>
      </c>
      <c r="J1458" s="20">
        <v>8.0799999999999997E-2</v>
      </c>
      <c r="K1458" s="20">
        <v>9.2499999999999999E-2</v>
      </c>
      <c r="L1458" s="20">
        <v>9.8299999999999998E-2</v>
      </c>
      <c r="M1458" s="20">
        <v>0.10249999999999999</v>
      </c>
      <c r="N1458" s="20">
        <v>0.1046</v>
      </c>
      <c r="O1458" s="20">
        <v>0.10639999999999999</v>
      </c>
      <c r="P1458" s="20">
        <v>0.108</v>
      </c>
      <c r="R1458" s="20">
        <v>0.1105</v>
      </c>
      <c r="S1458" s="20">
        <v>0.1113</v>
      </c>
      <c r="U1458" s="20">
        <v>0.1128</v>
      </c>
      <c r="V1458" s="20">
        <v>0.1208</v>
      </c>
      <c r="W1458" s="20">
        <v>0.12130000000000001</v>
      </c>
      <c r="X1458" s="20">
        <v>0.1225</v>
      </c>
    </row>
    <row r="1459" spans="9:24" x14ac:dyDescent="0.3">
      <c r="I1459" s="7">
        <v>43997</v>
      </c>
      <c r="J1459" s="20">
        <v>8.0799999999999997E-2</v>
      </c>
      <c r="K1459" s="20">
        <v>9.2499999999999999E-2</v>
      </c>
      <c r="L1459" s="20">
        <v>9.8500000000000004E-2</v>
      </c>
      <c r="M1459" s="20">
        <v>0.10299999999999999</v>
      </c>
      <c r="N1459" s="20">
        <v>0.1055</v>
      </c>
      <c r="O1459" s="20">
        <v>0.1075</v>
      </c>
      <c r="P1459" s="20">
        <v>0.10879999999999999</v>
      </c>
      <c r="R1459" s="20">
        <v>0.111</v>
      </c>
      <c r="S1459" s="20">
        <v>0.1118</v>
      </c>
      <c r="U1459" s="20">
        <v>0.1135</v>
      </c>
      <c r="V1459" s="20">
        <v>0.121</v>
      </c>
      <c r="W1459" s="20">
        <v>0.12230000000000001</v>
      </c>
      <c r="X1459" s="20">
        <v>0.1225</v>
      </c>
    </row>
    <row r="1460" spans="9:24" x14ac:dyDescent="0.3">
      <c r="I1460" s="7">
        <v>43996</v>
      </c>
      <c r="J1460" s="20">
        <v>8.0799999999999997E-2</v>
      </c>
      <c r="K1460" s="20">
        <v>9.2499999999999999E-2</v>
      </c>
      <c r="L1460" s="20">
        <v>9.8500000000000004E-2</v>
      </c>
      <c r="M1460" s="20">
        <v>0.10299999999999999</v>
      </c>
      <c r="N1460" s="20">
        <v>0.106</v>
      </c>
      <c r="O1460" s="20">
        <v>0.108</v>
      </c>
      <c r="P1460" s="20">
        <v>0.10879999999999999</v>
      </c>
      <c r="R1460" s="20">
        <v>0.1113</v>
      </c>
      <c r="S1460" s="20">
        <v>0.11219999999999999</v>
      </c>
      <c r="U1460" s="20">
        <v>0.1138</v>
      </c>
      <c r="V1460" s="20">
        <v>0.122</v>
      </c>
      <c r="W1460" s="20">
        <v>0.12230000000000001</v>
      </c>
      <c r="X1460" s="20">
        <v>0.1225</v>
      </c>
    </row>
    <row r="1461" spans="9:24" x14ac:dyDescent="0.3">
      <c r="I1461" s="7">
        <v>43995</v>
      </c>
      <c r="J1461" s="20">
        <v>8.0799999999999997E-2</v>
      </c>
      <c r="K1461" s="20">
        <v>9.2499999999999999E-2</v>
      </c>
      <c r="L1461" s="20">
        <v>9.8500000000000004E-2</v>
      </c>
      <c r="M1461" s="20">
        <v>0.104</v>
      </c>
      <c r="N1461" s="20">
        <v>0.10630000000000001</v>
      </c>
      <c r="O1461" s="20">
        <v>0.108</v>
      </c>
      <c r="P1461" s="20">
        <v>0.10929999999999999</v>
      </c>
      <c r="R1461" s="20">
        <v>0.1113</v>
      </c>
      <c r="S1461" s="20">
        <v>0.11219999999999999</v>
      </c>
      <c r="U1461" s="20">
        <v>0.1138</v>
      </c>
      <c r="V1461" s="20">
        <v>0.122</v>
      </c>
      <c r="W1461" s="20">
        <v>0.12180000000000001</v>
      </c>
      <c r="X1461" s="20">
        <v>0.1225</v>
      </c>
    </row>
    <row r="1462" spans="9:24" x14ac:dyDescent="0.3">
      <c r="I1462" s="7">
        <v>43994</v>
      </c>
      <c r="J1462" s="20">
        <v>8.0799999999999997E-2</v>
      </c>
      <c r="K1462" s="20">
        <v>9.2999999999999999E-2</v>
      </c>
      <c r="L1462" s="20">
        <v>9.8799999999999999E-2</v>
      </c>
      <c r="M1462" s="20">
        <v>0.104</v>
      </c>
      <c r="N1462" s="20">
        <v>0.1065</v>
      </c>
      <c r="O1462" s="20">
        <v>0.1085</v>
      </c>
      <c r="P1462" s="20">
        <v>0.10979999999999999</v>
      </c>
      <c r="R1462" s="20">
        <v>0.1113</v>
      </c>
      <c r="S1462" s="20">
        <v>0.1125</v>
      </c>
      <c r="U1462" s="20">
        <v>0.114</v>
      </c>
      <c r="V1462" s="20">
        <v>0.122</v>
      </c>
      <c r="W1462" s="20">
        <v>0.12180000000000001</v>
      </c>
      <c r="X1462" s="20">
        <v>0.1225</v>
      </c>
    </row>
    <row r="1463" spans="9:24" x14ac:dyDescent="0.3">
      <c r="I1463" s="7">
        <v>43993</v>
      </c>
      <c r="J1463" s="20">
        <v>8.0799999999999997E-2</v>
      </c>
      <c r="K1463" s="20">
        <v>9.5000000000000001E-2</v>
      </c>
      <c r="L1463" s="20">
        <v>9.98E-2</v>
      </c>
      <c r="M1463" s="20">
        <v>0.104</v>
      </c>
      <c r="N1463" s="20">
        <v>0.1065</v>
      </c>
      <c r="O1463" s="20">
        <v>0.1085</v>
      </c>
      <c r="P1463" s="20">
        <v>0.10979999999999999</v>
      </c>
      <c r="R1463" s="20">
        <v>0.1113</v>
      </c>
      <c r="S1463" s="20">
        <v>0.1125</v>
      </c>
      <c r="U1463" s="20">
        <v>0.114</v>
      </c>
      <c r="V1463" s="20">
        <v>0.122</v>
      </c>
      <c r="W1463" s="20">
        <v>0.12180000000000001</v>
      </c>
      <c r="X1463" s="20">
        <v>0.1225</v>
      </c>
    </row>
    <row r="1464" spans="9:24" x14ac:dyDescent="0.3">
      <c r="I1464" s="7">
        <v>43992</v>
      </c>
      <c r="J1464" s="20">
        <v>8.0799999999999997E-2</v>
      </c>
      <c r="K1464" s="20">
        <v>9.5000000000000001E-2</v>
      </c>
      <c r="L1464" s="20">
        <v>9.98E-2</v>
      </c>
      <c r="M1464" s="20">
        <v>0.1045</v>
      </c>
      <c r="N1464" s="20">
        <v>0.107</v>
      </c>
      <c r="O1464" s="20">
        <v>0.1085</v>
      </c>
      <c r="P1464" s="20">
        <v>0.11020000000000001</v>
      </c>
      <c r="R1464" s="20">
        <v>0.1115</v>
      </c>
      <c r="S1464" s="20">
        <v>0.113</v>
      </c>
      <c r="U1464" s="20">
        <v>0.1145</v>
      </c>
      <c r="V1464" s="20">
        <v>0.12230000000000001</v>
      </c>
      <c r="W1464" s="20">
        <v>0.12180000000000001</v>
      </c>
      <c r="X1464" s="20">
        <v>0.1225</v>
      </c>
    </row>
    <row r="1465" spans="9:24" x14ac:dyDescent="0.3">
      <c r="I1465" s="7">
        <v>43991</v>
      </c>
      <c r="J1465" s="20">
        <v>8.0799999999999997E-2</v>
      </c>
      <c r="K1465" s="20">
        <v>9.5000000000000001E-2</v>
      </c>
      <c r="L1465" s="20">
        <v>9.98E-2</v>
      </c>
      <c r="M1465" s="20">
        <v>0.1055</v>
      </c>
      <c r="N1465" s="20">
        <v>0.108</v>
      </c>
      <c r="O1465" s="20">
        <v>0.109</v>
      </c>
      <c r="P1465" s="20">
        <v>0.11020000000000001</v>
      </c>
      <c r="R1465" s="20">
        <v>0.1115</v>
      </c>
      <c r="S1465" s="20">
        <v>0.1123</v>
      </c>
      <c r="U1465" s="20">
        <v>0.1142</v>
      </c>
      <c r="V1465" s="20">
        <v>0.1215</v>
      </c>
      <c r="W1465" s="20">
        <v>0.1215</v>
      </c>
      <c r="X1465" s="20">
        <v>0.1225</v>
      </c>
    </row>
    <row r="1466" spans="9:24" x14ac:dyDescent="0.3">
      <c r="I1466" s="7">
        <v>43990</v>
      </c>
      <c r="J1466" s="20">
        <v>8.0799999999999997E-2</v>
      </c>
      <c r="K1466" s="20">
        <v>9.5000000000000001E-2</v>
      </c>
      <c r="L1466" s="20">
        <v>9.98E-2</v>
      </c>
      <c r="M1466" s="20">
        <v>0.106</v>
      </c>
      <c r="N1466" s="20">
        <v>0.10680000000000001</v>
      </c>
      <c r="O1466" s="20">
        <v>0.10929999999999999</v>
      </c>
      <c r="P1466" s="20">
        <v>0.1105</v>
      </c>
      <c r="R1466" s="20">
        <v>0.1108</v>
      </c>
      <c r="S1466" s="20">
        <v>0.1115</v>
      </c>
      <c r="U1466" s="20">
        <v>0.114</v>
      </c>
      <c r="V1466" s="20">
        <v>0.12130000000000001</v>
      </c>
      <c r="W1466" s="20">
        <v>0.1215</v>
      </c>
      <c r="X1466" s="20">
        <v>0.1225</v>
      </c>
    </row>
    <row r="1467" spans="9:24" x14ac:dyDescent="0.3">
      <c r="I1467" s="7">
        <v>43989</v>
      </c>
      <c r="J1467" s="20">
        <v>8.0799999999999997E-2</v>
      </c>
      <c r="K1467" s="20">
        <v>9.5000000000000001E-2</v>
      </c>
      <c r="L1467" s="20">
        <v>9.98E-2</v>
      </c>
      <c r="M1467" s="20">
        <v>0.106</v>
      </c>
      <c r="N1467" s="20">
        <v>0.10680000000000001</v>
      </c>
      <c r="O1467" s="20">
        <v>0.10929999999999999</v>
      </c>
      <c r="P1467" s="20">
        <v>0.11020000000000001</v>
      </c>
      <c r="R1467" s="20">
        <v>0.1113</v>
      </c>
      <c r="S1467" s="20">
        <v>0.112</v>
      </c>
      <c r="U1467" s="20">
        <v>0.1143</v>
      </c>
      <c r="V1467" s="20">
        <v>0.12130000000000001</v>
      </c>
      <c r="W1467" s="20">
        <v>0.1215</v>
      </c>
      <c r="X1467" s="20">
        <v>0.123</v>
      </c>
    </row>
    <row r="1468" spans="9:24" x14ac:dyDescent="0.3">
      <c r="I1468" s="7">
        <v>43988</v>
      </c>
      <c r="J1468" s="20">
        <v>8.0799999999999997E-2</v>
      </c>
      <c r="K1468" s="20">
        <v>9.6000000000000002E-2</v>
      </c>
      <c r="L1468" s="20">
        <v>0.10249999999999999</v>
      </c>
      <c r="M1468" s="20">
        <v>0.10580000000000001</v>
      </c>
      <c r="N1468" s="20">
        <v>0.1065</v>
      </c>
      <c r="O1468" s="20">
        <v>0.1085</v>
      </c>
      <c r="P1468" s="20">
        <v>0.10979999999999999</v>
      </c>
      <c r="R1468" s="20">
        <v>0.1123</v>
      </c>
      <c r="S1468" s="20">
        <v>0.1128</v>
      </c>
      <c r="U1468" s="20">
        <v>0.1147</v>
      </c>
      <c r="V1468" s="20">
        <v>0.12130000000000001</v>
      </c>
      <c r="W1468" s="20">
        <v>0.123</v>
      </c>
      <c r="X1468" s="20">
        <v>0.1235</v>
      </c>
    </row>
    <row r="1469" spans="9:24" x14ac:dyDescent="0.3">
      <c r="I1469" s="7">
        <v>43987</v>
      </c>
      <c r="J1469" s="20">
        <v>8.0799999999999997E-2</v>
      </c>
      <c r="K1469" s="20">
        <v>9.6000000000000002E-2</v>
      </c>
      <c r="L1469" s="20">
        <v>0.10249999999999999</v>
      </c>
      <c r="M1469" s="20">
        <v>0.10639999999999999</v>
      </c>
      <c r="N1469" s="20">
        <v>0.107</v>
      </c>
      <c r="O1469" s="20">
        <v>0.109</v>
      </c>
      <c r="P1469" s="20">
        <v>0.11020000000000001</v>
      </c>
      <c r="R1469" s="20">
        <v>0.1123</v>
      </c>
      <c r="S1469" s="20">
        <v>0.113</v>
      </c>
      <c r="U1469" s="20">
        <v>0.1148</v>
      </c>
      <c r="V1469" s="20">
        <v>0.12230000000000001</v>
      </c>
      <c r="W1469" s="20">
        <v>0.123</v>
      </c>
      <c r="X1469" s="20">
        <v>0.124</v>
      </c>
    </row>
    <row r="1470" spans="9:24" x14ac:dyDescent="0.3">
      <c r="I1470" s="7">
        <v>43986</v>
      </c>
      <c r="J1470" s="20">
        <v>8.0799999999999997E-2</v>
      </c>
      <c r="K1470" s="20">
        <v>9.6000000000000002E-2</v>
      </c>
      <c r="L1470" s="20">
        <v>0.10249999999999999</v>
      </c>
      <c r="M1470" s="20">
        <v>0.1066</v>
      </c>
      <c r="N1470" s="20">
        <v>0.1079</v>
      </c>
      <c r="O1470" s="20">
        <v>0.10929999999999999</v>
      </c>
      <c r="P1470" s="20">
        <v>0.11070000000000001</v>
      </c>
      <c r="R1470" s="20">
        <v>0.1123</v>
      </c>
      <c r="S1470" s="20">
        <v>0.113</v>
      </c>
      <c r="U1470" s="20">
        <v>0.1148</v>
      </c>
      <c r="V1470" s="20">
        <v>0.12230000000000001</v>
      </c>
      <c r="W1470" s="20">
        <v>0.1235</v>
      </c>
      <c r="X1470" s="20">
        <v>0.124</v>
      </c>
    </row>
    <row r="1471" spans="9:24" x14ac:dyDescent="0.3">
      <c r="I1471" s="7">
        <v>43985</v>
      </c>
      <c r="J1471" s="20">
        <v>8.0799999999999997E-2</v>
      </c>
      <c r="K1471" s="20">
        <v>9.6000000000000002E-2</v>
      </c>
      <c r="L1471" s="20">
        <v>0.10299999999999999</v>
      </c>
      <c r="M1471" s="20">
        <v>0.107</v>
      </c>
      <c r="N1471" s="20">
        <v>0.10780000000000001</v>
      </c>
      <c r="O1471" s="20">
        <v>0.10929999999999999</v>
      </c>
      <c r="P1471" s="20">
        <v>0.1108</v>
      </c>
      <c r="R1471" s="20">
        <v>0.1123</v>
      </c>
      <c r="S1471" s="20">
        <v>0.1135</v>
      </c>
      <c r="U1471" s="20">
        <v>0.115</v>
      </c>
      <c r="V1471" s="20">
        <v>0.123</v>
      </c>
      <c r="W1471" s="20">
        <v>0.1235</v>
      </c>
      <c r="X1471" s="20">
        <v>0.124</v>
      </c>
    </row>
    <row r="1472" spans="9:24" x14ac:dyDescent="0.3">
      <c r="I1472" s="7">
        <v>43984</v>
      </c>
      <c r="J1472" s="20">
        <v>8.0799999999999997E-2</v>
      </c>
      <c r="K1472" s="20">
        <v>9.6500000000000002E-2</v>
      </c>
      <c r="L1472" s="20">
        <v>0.10299999999999999</v>
      </c>
      <c r="M1472" s="20">
        <v>0.107</v>
      </c>
      <c r="N1472" s="20">
        <v>0.10780000000000001</v>
      </c>
      <c r="O1472" s="20">
        <v>0.10929999999999999</v>
      </c>
      <c r="P1472" s="20">
        <v>0.113</v>
      </c>
      <c r="R1472" s="20">
        <v>0.112</v>
      </c>
      <c r="S1472" s="20">
        <v>0.113</v>
      </c>
      <c r="U1472" s="20">
        <v>0.1145</v>
      </c>
      <c r="V1472" s="20">
        <v>0.123</v>
      </c>
      <c r="W1472" s="20">
        <v>0.1235</v>
      </c>
      <c r="X1472" s="20">
        <v>0.125</v>
      </c>
    </row>
    <row r="1473" spans="9:24" x14ac:dyDescent="0.3">
      <c r="I1473" s="7">
        <v>43983</v>
      </c>
      <c r="J1473" s="20">
        <v>8.0799999999999997E-2</v>
      </c>
      <c r="K1473" s="20">
        <v>9.7500000000000003E-2</v>
      </c>
      <c r="L1473" s="20">
        <v>0.104</v>
      </c>
      <c r="M1473" s="20">
        <v>0.107</v>
      </c>
      <c r="N1473" s="20">
        <v>0.108</v>
      </c>
      <c r="O1473" s="20">
        <v>0.10929999999999999</v>
      </c>
      <c r="P1473" s="20">
        <v>0.1113</v>
      </c>
      <c r="R1473" s="20">
        <v>0.1116</v>
      </c>
      <c r="S1473" s="20">
        <v>0.1125</v>
      </c>
      <c r="U1473" s="20">
        <v>0.1145</v>
      </c>
      <c r="V1473" s="20">
        <v>0.123</v>
      </c>
      <c r="W1473" s="20">
        <v>0.124</v>
      </c>
      <c r="X1473" s="20">
        <v>0.125</v>
      </c>
    </row>
    <row r="1474" spans="9:24" x14ac:dyDescent="0.3">
      <c r="I1474" s="7">
        <v>43982</v>
      </c>
      <c r="J1474" s="20">
        <v>8.0799999999999997E-2</v>
      </c>
      <c r="K1474" s="20">
        <v>9.7500000000000003E-2</v>
      </c>
      <c r="L1474" s="20">
        <v>0.104</v>
      </c>
      <c r="M1474" s="20">
        <v>0.1065</v>
      </c>
      <c r="N1474" s="20">
        <v>0.1075</v>
      </c>
      <c r="O1474" s="20">
        <v>0.109</v>
      </c>
      <c r="P1474" s="20">
        <v>0.1108</v>
      </c>
      <c r="R1474" s="20">
        <v>0.1108</v>
      </c>
      <c r="S1474" s="20">
        <v>0.111</v>
      </c>
      <c r="U1474" s="20">
        <v>0.1133</v>
      </c>
      <c r="V1474" s="20">
        <v>0.1235</v>
      </c>
      <c r="W1474" s="20">
        <v>0.124</v>
      </c>
      <c r="X1474" s="20">
        <v>0.125</v>
      </c>
    </row>
    <row r="1475" spans="9:24" x14ac:dyDescent="0.3">
      <c r="I1475" s="7">
        <v>43981</v>
      </c>
      <c r="J1475" s="20">
        <v>8.0799999999999997E-2</v>
      </c>
      <c r="K1475" s="20">
        <v>9.6799999999999997E-2</v>
      </c>
      <c r="L1475" s="20">
        <v>0.104</v>
      </c>
      <c r="M1475" s="20">
        <v>0.1065</v>
      </c>
      <c r="N1475" s="20">
        <v>0.10730000000000001</v>
      </c>
      <c r="O1475" s="20">
        <v>0.1085</v>
      </c>
      <c r="P1475" s="20">
        <v>0.1105</v>
      </c>
      <c r="R1475" s="20">
        <v>0.1095</v>
      </c>
      <c r="S1475" s="20">
        <v>0.1101</v>
      </c>
      <c r="U1475" s="20">
        <v>0.113</v>
      </c>
      <c r="V1475" s="20">
        <v>0.1235</v>
      </c>
      <c r="W1475" s="20">
        <v>0.12429999999999999</v>
      </c>
      <c r="X1475" s="20">
        <v>0.125</v>
      </c>
    </row>
    <row r="1476" spans="9:24" x14ac:dyDescent="0.3">
      <c r="I1476" s="7">
        <v>43980</v>
      </c>
      <c r="J1476" s="20">
        <v>8.0799999999999997E-2</v>
      </c>
      <c r="K1476" s="20">
        <v>9.6799999999999997E-2</v>
      </c>
      <c r="L1476" s="20">
        <v>0.104</v>
      </c>
      <c r="M1476" s="20">
        <v>0.1065</v>
      </c>
      <c r="N1476" s="20">
        <v>0.107</v>
      </c>
      <c r="O1476" s="20">
        <v>0.108</v>
      </c>
      <c r="P1476" s="20">
        <v>0.1085</v>
      </c>
      <c r="R1476" s="20">
        <v>0.109</v>
      </c>
      <c r="S1476" s="20">
        <v>0.10920000000000001</v>
      </c>
      <c r="U1476" s="20">
        <v>0.1123</v>
      </c>
      <c r="V1476" s="20">
        <v>0.124</v>
      </c>
      <c r="W1476" s="20">
        <v>0.125</v>
      </c>
      <c r="X1476" s="20">
        <v>0.125</v>
      </c>
    </row>
    <row r="1477" spans="9:24" x14ac:dyDescent="0.3">
      <c r="I1477" s="7">
        <v>43979</v>
      </c>
      <c r="J1477" s="20">
        <v>8.0799999999999997E-2</v>
      </c>
      <c r="K1477" s="20">
        <v>9.6799999999999997E-2</v>
      </c>
      <c r="L1477" s="20">
        <v>0.1048</v>
      </c>
      <c r="M1477" s="20">
        <v>0.1065</v>
      </c>
      <c r="N1477" s="20">
        <v>0.1069</v>
      </c>
      <c r="O1477" s="20">
        <v>0.10780000000000001</v>
      </c>
      <c r="P1477" s="20">
        <v>0.108</v>
      </c>
      <c r="R1477" s="20">
        <v>0.1115</v>
      </c>
      <c r="S1477" s="20">
        <v>0.1115</v>
      </c>
      <c r="U1477" s="20">
        <v>0.1133</v>
      </c>
      <c r="V1477" s="20">
        <v>0.125</v>
      </c>
      <c r="W1477" s="20">
        <v>0.125</v>
      </c>
      <c r="X1477" s="20">
        <v>0.12429999999999999</v>
      </c>
    </row>
    <row r="1478" spans="9:24" x14ac:dyDescent="0.3">
      <c r="I1478" s="7">
        <v>43978</v>
      </c>
      <c r="J1478" s="20">
        <v>8.0799999999999997E-2</v>
      </c>
      <c r="K1478" s="20">
        <v>9.7299999999999998E-2</v>
      </c>
      <c r="L1478" s="20">
        <v>0.10489999999999999</v>
      </c>
      <c r="M1478" s="20">
        <v>0.10580000000000001</v>
      </c>
      <c r="N1478" s="20">
        <v>0.10630000000000001</v>
      </c>
      <c r="O1478" s="20">
        <v>0.1075</v>
      </c>
      <c r="P1478" s="20">
        <v>0.1075</v>
      </c>
      <c r="R1478" s="20">
        <v>0.1105</v>
      </c>
      <c r="S1478" s="20">
        <v>0.1115</v>
      </c>
      <c r="U1478" s="20">
        <v>0.1128</v>
      </c>
      <c r="V1478" s="20">
        <v>0.125</v>
      </c>
      <c r="W1478" s="20">
        <v>0.1235</v>
      </c>
      <c r="X1478" s="20">
        <v>0.1235</v>
      </c>
    </row>
    <row r="1479" spans="9:24" x14ac:dyDescent="0.3">
      <c r="I1479" s="7">
        <v>43977</v>
      </c>
      <c r="J1479" s="20">
        <v>8.0799999999999997E-2</v>
      </c>
      <c r="K1479" s="20">
        <v>9.7299999999999998E-2</v>
      </c>
      <c r="L1479" s="20">
        <v>0.10489999999999999</v>
      </c>
      <c r="M1479" s="20">
        <v>0.107</v>
      </c>
      <c r="N1479" s="20">
        <v>0.10780000000000001</v>
      </c>
      <c r="O1479" s="20">
        <v>0.1085</v>
      </c>
      <c r="P1479" s="20">
        <v>0.10929999999999999</v>
      </c>
      <c r="R1479" s="20">
        <v>0.111</v>
      </c>
      <c r="S1479" s="20">
        <v>0.1115</v>
      </c>
      <c r="U1479" s="20">
        <v>0.1128</v>
      </c>
      <c r="V1479" s="20">
        <v>0.1235</v>
      </c>
      <c r="W1479" s="20">
        <v>0.1225</v>
      </c>
      <c r="X1479" s="20">
        <v>0.1235</v>
      </c>
    </row>
    <row r="1480" spans="9:24" x14ac:dyDescent="0.3">
      <c r="I1480" s="7">
        <v>43976</v>
      </c>
      <c r="J1480" s="20">
        <v>8.0799999999999997E-2</v>
      </c>
      <c r="K1480" s="20">
        <v>9.6799999999999997E-2</v>
      </c>
      <c r="L1480" s="20">
        <v>0.10580000000000001</v>
      </c>
      <c r="M1480" s="20">
        <v>0.107</v>
      </c>
      <c r="N1480" s="20">
        <v>0.10780000000000001</v>
      </c>
      <c r="O1480" s="20">
        <v>0.109</v>
      </c>
      <c r="P1480" s="20">
        <v>0.10929999999999999</v>
      </c>
      <c r="R1480" s="20">
        <v>0.111</v>
      </c>
      <c r="S1480" s="20">
        <v>0.1123</v>
      </c>
      <c r="U1480" s="20">
        <v>0.1135</v>
      </c>
      <c r="V1480" s="20">
        <v>0.1225</v>
      </c>
      <c r="W1480" s="20">
        <v>0.1225</v>
      </c>
      <c r="X1480" s="20">
        <v>0.1235</v>
      </c>
    </row>
    <row r="1481" spans="9:24" x14ac:dyDescent="0.3">
      <c r="I1481" s="7">
        <v>43975</v>
      </c>
      <c r="J1481" s="20">
        <v>8.0799999999999997E-2</v>
      </c>
      <c r="K1481" s="20">
        <v>9.6799999999999997E-2</v>
      </c>
      <c r="L1481" s="20">
        <v>0.10580000000000001</v>
      </c>
      <c r="M1481" s="20">
        <v>0.1075</v>
      </c>
      <c r="N1481" s="20">
        <v>0.1079</v>
      </c>
      <c r="O1481" s="20">
        <v>0.109</v>
      </c>
      <c r="P1481" s="20">
        <v>0.1095</v>
      </c>
      <c r="R1481" s="20">
        <v>0.1115</v>
      </c>
      <c r="S1481" s="20">
        <v>0.1123</v>
      </c>
      <c r="U1481" s="20">
        <v>0.1135</v>
      </c>
      <c r="V1481" s="20">
        <v>0.1225</v>
      </c>
      <c r="W1481" s="20">
        <v>0.1225</v>
      </c>
      <c r="X1481" s="20">
        <v>0.1235</v>
      </c>
    </row>
    <row r="1482" spans="9:24" x14ac:dyDescent="0.3">
      <c r="I1482" s="7">
        <v>43974</v>
      </c>
      <c r="J1482" s="20">
        <v>8.0799999999999997E-2</v>
      </c>
      <c r="K1482" s="20">
        <v>9.6799999999999997E-2</v>
      </c>
      <c r="L1482" s="20">
        <v>0.1053</v>
      </c>
      <c r="M1482" s="20">
        <v>0.1074</v>
      </c>
      <c r="N1482" s="20">
        <v>0.10829999999999999</v>
      </c>
      <c r="O1482" s="20">
        <v>0.1095</v>
      </c>
      <c r="P1482" s="20">
        <v>0.11</v>
      </c>
      <c r="R1482" s="20">
        <v>0.1115</v>
      </c>
      <c r="S1482" s="20">
        <v>0.112</v>
      </c>
      <c r="U1482" s="20">
        <v>0.1135</v>
      </c>
      <c r="V1482" s="20">
        <v>0.1225</v>
      </c>
      <c r="W1482" s="20">
        <v>0.1225</v>
      </c>
      <c r="X1482" s="20">
        <v>0.1235</v>
      </c>
    </row>
    <row r="1483" spans="9:24" x14ac:dyDescent="0.3">
      <c r="I1483" s="7">
        <v>43973</v>
      </c>
      <c r="J1483" s="20">
        <v>8.0799999999999997E-2</v>
      </c>
      <c r="K1483" s="20">
        <v>9.6799999999999997E-2</v>
      </c>
      <c r="L1483" s="20">
        <v>0.1053</v>
      </c>
      <c r="M1483" s="20">
        <v>0.1077</v>
      </c>
      <c r="N1483" s="20">
        <v>0.1087</v>
      </c>
      <c r="O1483" s="20">
        <v>0.1103</v>
      </c>
      <c r="P1483" s="20">
        <v>0.11020000000000001</v>
      </c>
      <c r="R1483" s="20">
        <v>0.1115</v>
      </c>
      <c r="S1483" s="20">
        <v>0.112</v>
      </c>
      <c r="U1483" s="20">
        <v>0.1135</v>
      </c>
      <c r="V1483" s="20">
        <v>0.1225</v>
      </c>
      <c r="W1483" s="20">
        <v>0.1225</v>
      </c>
      <c r="X1483" s="20">
        <v>0.11749999999999999</v>
      </c>
    </row>
    <row r="1484" spans="9:24" x14ac:dyDescent="0.3">
      <c r="I1484" s="7">
        <v>43972</v>
      </c>
      <c r="J1484" s="20">
        <v>8.0799999999999997E-2</v>
      </c>
      <c r="K1484" s="20">
        <v>9.6799999999999997E-2</v>
      </c>
      <c r="L1484" s="20">
        <v>0.1053</v>
      </c>
      <c r="M1484" s="20">
        <v>0.1075</v>
      </c>
      <c r="N1484" s="20">
        <v>0.10879999999999999</v>
      </c>
      <c r="O1484" s="20">
        <v>0.1103</v>
      </c>
      <c r="P1484" s="20">
        <v>0.1103</v>
      </c>
      <c r="R1484" s="20">
        <v>0.1115</v>
      </c>
      <c r="S1484" s="20">
        <v>0.112</v>
      </c>
      <c r="U1484" s="20">
        <v>0.1135</v>
      </c>
      <c r="V1484" s="20">
        <v>0.1225</v>
      </c>
      <c r="W1484" s="20">
        <v>0.11749999999999999</v>
      </c>
      <c r="X1484" s="20">
        <v>0.11749999999999999</v>
      </c>
    </row>
    <row r="1485" spans="9:24" x14ac:dyDescent="0.3">
      <c r="I1485" s="7">
        <v>43971</v>
      </c>
      <c r="J1485" s="20">
        <v>8.0799999999999997E-2</v>
      </c>
      <c r="K1485" s="20">
        <v>9.7299999999999998E-2</v>
      </c>
      <c r="L1485" s="20">
        <v>0.1045</v>
      </c>
      <c r="M1485" s="20">
        <v>0.1075</v>
      </c>
      <c r="N1485" s="20">
        <v>0.10879999999999999</v>
      </c>
      <c r="O1485" s="20">
        <v>0.1103</v>
      </c>
      <c r="P1485" s="20">
        <v>0.1103</v>
      </c>
      <c r="R1485" s="20">
        <v>0.113</v>
      </c>
      <c r="S1485" s="20">
        <v>0.1135</v>
      </c>
      <c r="U1485" s="20">
        <v>0.1148</v>
      </c>
      <c r="V1485" s="20">
        <v>0.11749999999999999</v>
      </c>
      <c r="W1485" s="20">
        <v>0.11749999999999999</v>
      </c>
      <c r="X1485" s="20">
        <v>0.11749999999999999</v>
      </c>
    </row>
    <row r="1486" spans="9:24" x14ac:dyDescent="0.3">
      <c r="I1486" s="7">
        <v>43970</v>
      </c>
      <c r="J1486" s="20">
        <v>8.0799999999999997E-2</v>
      </c>
      <c r="K1486" s="20">
        <v>9.7299999999999998E-2</v>
      </c>
      <c r="L1486" s="20">
        <v>0.10630000000000001</v>
      </c>
      <c r="M1486" s="20">
        <v>0.1075</v>
      </c>
      <c r="N1486" s="20">
        <v>0.10879999999999999</v>
      </c>
      <c r="O1486" s="20">
        <v>0.1103</v>
      </c>
      <c r="P1486" s="20">
        <v>0.1103</v>
      </c>
      <c r="R1486" s="20">
        <v>0.113</v>
      </c>
      <c r="S1486" s="20">
        <v>0.1135</v>
      </c>
      <c r="U1486" s="20">
        <v>0.1148</v>
      </c>
      <c r="V1486" s="20">
        <v>0.11749999999999999</v>
      </c>
      <c r="W1486" s="20">
        <v>0.11749999999999999</v>
      </c>
      <c r="X1486" s="20">
        <v>0.11749999999999999</v>
      </c>
    </row>
    <row r="1487" spans="9:24" x14ac:dyDescent="0.3">
      <c r="I1487" s="7">
        <v>43969</v>
      </c>
      <c r="J1487" s="20">
        <v>8.0799999999999997E-2</v>
      </c>
      <c r="K1487" s="20">
        <v>9.7299999999999998E-2</v>
      </c>
      <c r="L1487" s="20">
        <v>0.10630000000000001</v>
      </c>
      <c r="M1487" s="20">
        <v>0.1085</v>
      </c>
      <c r="N1487" s="20">
        <v>0.11</v>
      </c>
      <c r="O1487" s="20">
        <v>0.111</v>
      </c>
      <c r="P1487" s="20">
        <v>0.1118</v>
      </c>
      <c r="R1487" s="20">
        <v>0.113</v>
      </c>
      <c r="S1487" s="20">
        <v>0.1135</v>
      </c>
      <c r="U1487" s="20">
        <v>0.1148</v>
      </c>
      <c r="V1487" s="20">
        <v>0.11749999999999999</v>
      </c>
      <c r="W1487" s="20">
        <v>0.11749999999999999</v>
      </c>
      <c r="X1487" s="20">
        <v>0.11749999999999999</v>
      </c>
    </row>
    <row r="1488" spans="9:24" x14ac:dyDescent="0.3">
      <c r="I1488" s="7">
        <v>43968</v>
      </c>
      <c r="J1488" s="20">
        <v>8.0799999999999997E-2</v>
      </c>
      <c r="K1488" s="20">
        <v>9.7299999999999998E-2</v>
      </c>
      <c r="L1488" s="20">
        <v>0.1061</v>
      </c>
      <c r="M1488" s="20">
        <v>0.109</v>
      </c>
      <c r="N1488" s="20">
        <v>0.1105</v>
      </c>
      <c r="O1488" s="20">
        <v>0.111</v>
      </c>
      <c r="P1488" s="20">
        <v>0.1118</v>
      </c>
      <c r="R1488" s="20">
        <v>0.113</v>
      </c>
      <c r="S1488" s="20">
        <v>0.1135</v>
      </c>
      <c r="U1488" s="20">
        <v>0.1148</v>
      </c>
      <c r="V1488" s="20">
        <v>0.11749999999999999</v>
      </c>
      <c r="W1488" s="20">
        <v>0.1158</v>
      </c>
      <c r="X1488" s="20">
        <v>0.11749999999999999</v>
      </c>
    </row>
    <row r="1489" spans="9:24" x14ac:dyDescent="0.3">
      <c r="I1489" s="7">
        <v>43967</v>
      </c>
      <c r="J1489" s="20">
        <v>8.0799999999999997E-2</v>
      </c>
      <c r="K1489" s="20">
        <v>9.7299999999999998E-2</v>
      </c>
      <c r="L1489" s="20">
        <v>0.10630000000000001</v>
      </c>
      <c r="M1489" s="20">
        <v>0.109</v>
      </c>
      <c r="N1489" s="20">
        <v>0.1103</v>
      </c>
      <c r="O1489" s="20">
        <v>0.111</v>
      </c>
      <c r="P1489" s="20">
        <v>0.111</v>
      </c>
      <c r="R1489" s="20">
        <v>0.113</v>
      </c>
      <c r="S1489" s="20">
        <v>0.1135</v>
      </c>
      <c r="U1489" s="20">
        <v>0.1148</v>
      </c>
      <c r="V1489" s="20">
        <v>0.1153</v>
      </c>
      <c r="W1489" s="20">
        <v>0.1158</v>
      </c>
      <c r="X1489" s="20">
        <v>0.11749999999999999</v>
      </c>
    </row>
    <row r="1490" spans="9:24" x14ac:dyDescent="0.3">
      <c r="I1490" s="7">
        <v>43966</v>
      </c>
      <c r="J1490" s="20">
        <v>8.0799999999999997E-2</v>
      </c>
      <c r="K1490" s="20">
        <v>9.7299999999999998E-2</v>
      </c>
      <c r="L1490" s="20">
        <v>0.10680000000000001</v>
      </c>
      <c r="M1490" s="20">
        <v>0.1095</v>
      </c>
      <c r="N1490" s="20">
        <v>0.1105</v>
      </c>
      <c r="O1490" s="20">
        <v>0.111</v>
      </c>
      <c r="P1490" s="20">
        <v>0.111</v>
      </c>
      <c r="R1490" s="20">
        <v>0.113</v>
      </c>
      <c r="S1490" s="20">
        <v>0.1135</v>
      </c>
      <c r="U1490" s="20">
        <v>0.1148</v>
      </c>
      <c r="V1490" s="20">
        <v>0.1153</v>
      </c>
      <c r="W1490" s="20">
        <v>0.1158</v>
      </c>
      <c r="X1490" s="20">
        <v>0.11700000000000001</v>
      </c>
    </row>
    <row r="1491" spans="9:24" x14ac:dyDescent="0.3">
      <c r="I1491" s="7">
        <v>43965</v>
      </c>
      <c r="J1491" s="20">
        <v>8.0799999999999997E-2</v>
      </c>
      <c r="K1491" s="20">
        <v>9.8000000000000004E-2</v>
      </c>
      <c r="L1491" s="20">
        <v>0.10630000000000001</v>
      </c>
      <c r="M1491" s="20">
        <v>0.1095</v>
      </c>
      <c r="N1491" s="20">
        <v>0.1105</v>
      </c>
      <c r="O1491" s="20">
        <v>0.111</v>
      </c>
      <c r="P1491" s="20">
        <v>0.111</v>
      </c>
      <c r="R1491" s="20">
        <v>0.112</v>
      </c>
      <c r="S1491" s="20">
        <v>0.113</v>
      </c>
      <c r="U1491" s="20">
        <v>0.1143</v>
      </c>
      <c r="V1491" s="20">
        <v>0.1153</v>
      </c>
      <c r="W1491" s="20">
        <v>0.11700000000000001</v>
      </c>
      <c r="X1491" s="20">
        <v>0.11700000000000001</v>
      </c>
    </row>
    <row r="1492" spans="9:24" x14ac:dyDescent="0.3">
      <c r="I1492" s="7">
        <v>43964</v>
      </c>
      <c r="J1492" s="20">
        <v>8.0799999999999997E-2</v>
      </c>
      <c r="K1492" s="20">
        <v>9.8000000000000004E-2</v>
      </c>
      <c r="L1492" s="20">
        <v>0.10630000000000001</v>
      </c>
      <c r="M1492" s="20">
        <v>0.1095</v>
      </c>
      <c r="N1492" s="20">
        <v>0.1105</v>
      </c>
      <c r="O1492" s="20">
        <v>0.111</v>
      </c>
      <c r="P1492" s="20">
        <v>0.111</v>
      </c>
      <c r="R1492" s="20">
        <v>0.1118</v>
      </c>
      <c r="S1492" s="20">
        <v>0.1123</v>
      </c>
      <c r="U1492" s="20">
        <v>0.1138</v>
      </c>
      <c r="V1492" s="20">
        <v>0.11650000000000001</v>
      </c>
      <c r="W1492" s="20">
        <v>0.11700000000000001</v>
      </c>
      <c r="X1492" s="20">
        <v>0.11749999999999999</v>
      </c>
    </row>
    <row r="1493" spans="9:24" x14ac:dyDescent="0.3">
      <c r="I1493" s="7">
        <v>43963</v>
      </c>
      <c r="J1493" s="20">
        <v>8.0799999999999997E-2</v>
      </c>
      <c r="K1493" s="20">
        <v>9.8000000000000004E-2</v>
      </c>
      <c r="L1493" s="20">
        <v>0.10630000000000001</v>
      </c>
      <c r="M1493" s="20">
        <v>0.1085</v>
      </c>
      <c r="N1493" s="20">
        <v>0.10979999999999999</v>
      </c>
      <c r="O1493" s="20">
        <v>0.111</v>
      </c>
      <c r="P1493" s="20">
        <v>0.1108</v>
      </c>
      <c r="R1493" s="20">
        <v>0.1118</v>
      </c>
      <c r="S1493" s="20">
        <v>0.1123</v>
      </c>
      <c r="U1493" s="20">
        <v>0.1138</v>
      </c>
      <c r="V1493" s="20">
        <v>0.11650000000000001</v>
      </c>
      <c r="W1493" s="20">
        <v>0.11749999999999999</v>
      </c>
      <c r="X1493" s="20">
        <v>0.1163</v>
      </c>
    </row>
    <row r="1494" spans="9:24" x14ac:dyDescent="0.3">
      <c r="I1494" s="7">
        <v>43962</v>
      </c>
      <c r="J1494" s="20">
        <v>8.0799999999999997E-2</v>
      </c>
      <c r="K1494" s="20">
        <v>9.8000000000000004E-2</v>
      </c>
      <c r="L1494" s="20">
        <v>0.107</v>
      </c>
      <c r="M1494" s="20">
        <v>0.1075</v>
      </c>
      <c r="N1494" s="20">
        <v>0.1103</v>
      </c>
      <c r="O1494" s="20">
        <v>0.111</v>
      </c>
      <c r="P1494" s="20">
        <v>0.1105</v>
      </c>
      <c r="R1494" s="20">
        <v>0.1115</v>
      </c>
      <c r="S1494" s="20">
        <v>0.112</v>
      </c>
      <c r="U1494" s="20">
        <v>0.1138</v>
      </c>
      <c r="V1494" s="20">
        <v>0.11749999999999999</v>
      </c>
      <c r="W1494" s="20">
        <v>0.11600000000000001</v>
      </c>
      <c r="X1494" s="20">
        <v>0.1163</v>
      </c>
    </row>
    <row r="1495" spans="9:24" x14ac:dyDescent="0.3">
      <c r="I1495" s="7">
        <v>43961</v>
      </c>
      <c r="J1495" s="20">
        <v>8.0799999999999997E-2</v>
      </c>
      <c r="K1495" s="20">
        <v>9.8500000000000004E-2</v>
      </c>
      <c r="L1495" s="20">
        <v>0.107</v>
      </c>
      <c r="M1495" s="20">
        <v>0.1075</v>
      </c>
      <c r="N1495" s="20">
        <v>0.1103</v>
      </c>
      <c r="O1495" s="20">
        <v>0.111</v>
      </c>
      <c r="P1495" s="20">
        <v>0.1105</v>
      </c>
      <c r="R1495" s="20">
        <v>0.1115</v>
      </c>
      <c r="S1495" s="20">
        <v>0.112</v>
      </c>
      <c r="U1495" s="20">
        <v>0.1138</v>
      </c>
      <c r="V1495" s="20">
        <v>0.11550000000000001</v>
      </c>
      <c r="W1495" s="20">
        <v>0.11600000000000001</v>
      </c>
      <c r="X1495" s="20">
        <v>0.1163</v>
      </c>
    </row>
    <row r="1496" spans="9:24" x14ac:dyDescent="0.3">
      <c r="I1496" s="7">
        <v>43960</v>
      </c>
      <c r="J1496" s="20">
        <v>8.0799999999999997E-2</v>
      </c>
      <c r="K1496" s="20">
        <v>9.8500000000000004E-2</v>
      </c>
      <c r="L1496" s="20">
        <v>0.107</v>
      </c>
      <c r="M1496" s="20">
        <v>0.1075</v>
      </c>
      <c r="N1496" s="20">
        <v>0.1095</v>
      </c>
      <c r="O1496" s="20">
        <v>0.1103</v>
      </c>
      <c r="P1496" s="20">
        <v>0.1103</v>
      </c>
      <c r="R1496" s="20">
        <v>0.111</v>
      </c>
      <c r="S1496" s="20">
        <v>0.1115</v>
      </c>
      <c r="U1496" s="20">
        <v>0.1135</v>
      </c>
      <c r="V1496" s="20">
        <v>0.11550000000000001</v>
      </c>
      <c r="W1496" s="20">
        <v>0.11600000000000001</v>
      </c>
      <c r="X1496" s="20">
        <v>0.1158</v>
      </c>
    </row>
    <row r="1497" spans="9:24" x14ac:dyDescent="0.3">
      <c r="I1497" s="7">
        <v>43959</v>
      </c>
      <c r="J1497" s="20">
        <v>8.0799999999999997E-2</v>
      </c>
      <c r="K1497" s="20">
        <v>9.8500000000000004E-2</v>
      </c>
      <c r="L1497" s="20">
        <v>0.10730000000000001</v>
      </c>
      <c r="M1497" s="20">
        <v>0.1075</v>
      </c>
      <c r="N1497" s="20">
        <v>0.1095</v>
      </c>
      <c r="O1497" s="20">
        <v>0.1103</v>
      </c>
      <c r="P1497" s="20">
        <v>0.1103</v>
      </c>
      <c r="R1497" s="20">
        <v>0.111</v>
      </c>
      <c r="S1497" s="20">
        <v>0.1115</v>
      </c>
      <c r="U1497" s="20">
        <v>0.1135</v>
      </c>
      <c r="V1497" s="20">
        <v>0.11550000000000001</v>
      </c>
      <c r="W1497" s="20">
        <v>0.11550000000000001</v>
      </c>
      <c r="X1497" s="20">
        <v>0.11700000000000001</v>
      </c>
    </row>
    <row r="1498" spans="9:24" x14ac:dyDescent="0.3">
      <c r="I1498" s="7">
        <v>43958</v>
      </c>
      <c r="J1498" s="20">
        <v>8.0799999999999997E-2</v>
      </c>
      <c r="K1498" s="20">
        <v>9.8500000000000004E-2</v>
      </c>
      <c r="L1498" s="20">
        <v>0.10730000000000001</v>
      </c>
      <c r="M1498" s="20">
        <v>0.10680000000000001</v>
      </c>
      <c r="N1498" s="20">
        <v>0.1085</v>
      </c>
      <c r="O1498" s="20">
        <v>0.1095</v>
      </c>
      <c r="P1498" s="20">
        <v>0.1095</v>
      </c>
      <c r="R1498" s="20">
        <v>0.111</v>
      </c>
      <c r="S1498" s="20">
        <v>0.1115</v>
      </c>
      <c r="U1498" s="20">
        <v>0.1135</v>
      </c>
      <c r="V1498" s="20">
        <v>0.115</v>
      </c>
      <c r="W1498" s="20">
        <v>0.11700000000000001</v>
      </c>
      <c r="X1498" s="20">
        <v>0.11749999999999999</v>
      </c>
    </row>
    <row r="1499" spans="9:24" x14ac:dyDescent="0.3">
      <c r="I1499" s="7">
        <v>43957</v>
      </c>
      <c r="J1499" s="20">
        <v>8.0799999999999997E-2</v>
      </c>
      <c r="K1499" s="20">
        <v>9.8500000000000004E-2</v>
      </c>
      <c r="L1499" s="20">
        <v>0.10730000000000001</v>
      </c>
      <c r="M1499" s="20">
        <v>0.10680000000000001</v>
      </c>
      <c r="N1499" s="20">
        <v>0.1085</v>
      </c>
      <c r="O1499" s="20">
        <v>0.1095</v>
      </c>
      <c r="P1499" s="20">
        <v>0.11</v>
      </c>
      <c r="R1499" s="20">
        <v>0.1115</v>
      </c>
      <c r="S1499" s="20">
        <v>0.1128</v>
      </c>
      <c r="U1499" s="20">
        <v>0.114</v>
      </c>
      <c r="V1499" s="20">
        <v>0.11650000000000001</v>
      </c>
      <c r="W1499" s="20">
        <v>0.11749999999999999</v>
      </c>
      <c r="X1499" s="20">
        <v>0.11749999999999999</v>
      </c>
    </row>
    <row r="1500" spans="9:24" x14ac:dyDescent="0.3">
      <c r="I1500" s="7">
        <v>43956</v>
      </c>
      <c r="J1500" s="20">
        <v>8.0799999999999997E-2</v>
      </c>
      <c r="K1500" s="20">
        <v>9.8500000000000004E-2</v>
      </c>
      <c r="L1500" s="20">
        <v>0.10730000000000001</v>
      </c>
      <c r="M1500" s="20">
        <v>0.10680000000000001</v>
      </c>
      <c r="N1500" s="20">
        <v>0.1085</v>
      </c>
      <c r="O1500" s="20">
        <v>0.1095</v>
      </c>
      <c r="P1500" s="20">
        <v>0.11</v>
      </c>
      <c r="R1500" s="20">
        <v>0.113</v>
      </c>
      <c r="S1500" s="20">
        <v>0.1135</v>
      </c>
      <c r="U1500" s="20">
        <v>0.11600000000000001</v>
      </c>
      <c r="V1500" s="20">
        <v>0.1168</v>
      </c>
      <c r="W1500" s="20">
        <v>0.11749999999999999</v>
      </c>
      <c r="X1500" s="20">
        <v>0.1188</v>
      </c>
    </row>
    <row r="1501" spans="9:24" x14ac:dyDescent="0.3">
      <c r="I1501" s="7">
        <v>43955</v>
      </c>
      <c r="J1501" s="20">
        <v>8.0799999999999997E-2</v>
      </c>
      <c r="K1501" s="20">
        <v>9.8500000000000004E-2</v>
      </c>
      <c r="L1501" s="20">
        <v>0.107</v>
      </c>
      <c r="M1501" s="20">
        <v>0.10730000000000001</v>
      </c>
      <c r="N1501" s="20">
        <v>0.10879999999999999</v>
      </c>
      <c r="O1501" s="20">
        <v>0.1095</v>
      </c>
      <c r="P1501" s="20">
        <v>0.1108</v>
      </c>
      <c r="R1501" s="20">
        <v>0.1143</v>
      </c>
      <c r="S1501" s="20">
        <v>0.115</v>
      </c>
      <c r="U1501" s="20">
        <v>0.1168</v>
      </c>
      <c r="V1501" s="20">
        <v>0.1168</v>
      </c>
      <c r="W1501" s="20">
        <v>0.1188</v>
      </c>
      <c r="X1501" s="20">
        <v>0.1188</v>
      </c>
    </row>
    <row r="1502" spans="9:24" x14ac:dyDescent="0.3">
      <c r="I1502" s="7">
        <v>43954</v>
      </c>
      <c r="J1502" s="20">
        <v>8.0799999999999997E-2</v>
      </c>
      <c r="K1502" s="20">
        <v>9.8500000000000004E-2</v>
      </c>
      <c r="L1502" s="20">
        <v>0.107</v>
      </c>
      <c r="M1502" s="20">
        <v>0.1075</v>
      </c>
      <c r="N1502" s="20">
        <v>0.10929999999999999</v>
      </c>
      <c r="O1502" s="20">
        <v>0.1115</v>
      </c>
      <c r="P1502" s="20">
        <v>0.112</v>
      </c>
      <c r="R1502" s="20">
        <v>0.1143</v>
      </c>
      <c r="S1502" s="20">
        <v>0.115</v>
      </c>
      <c r="U1502" s="20">
        <v>0.1168</v>
      </c>
      <c r="V1502" s="20">
        <v>0.1188</v>
      </c>
      <c r="W1502" s="20">
        <v>0.1188</v>
      </c>
      <c r="X1502" s="20">
        <v>0.1188</v>
      </c>
    </row>
    <row r="1503" spans="9:24" x14ac:dyDescent="0.3">
      <c r="I1503" s="7">
        <v>43953</v>
      </c>
      <c r="J1503" s="20">
        <v>8.0799999999999997E-2</v>
      </c>
      <c r="K1503" s="20">
        <v>9.8500000000000004E-2</v>
      </c>
      <c r="L1503" s="20">
        <v>0.107</v>
      </c>
      <c r="M1503" s="20">
        <v>0.108</v>
      </c>
      <c r="N1503" s="20">
        <v>0.1103</v>
      </c>
      <c r="O1503" s="20">
        <v>0.112</v>
      </c>
      <c r="P1503" s="20">
        <v>0.1135</v>
      </c>
      <c r="R1503" s="20">
        <v>0.113</v>
      </c>
      <c r="S1503" s="20">
        <v>0.114</v>
      </c>
      <c r="U1503" s="20">
        <v>0.11459999999999999</v>
      </c>
      <c r="V1503" s="20">
        <v>0.1188</v>
      </c>
      <c r="W1503" s="20">
        <v>0.1188</v>
      </c>
      <c r="X1503" s="20">
        <v>0.1208</v>
      </c>
    </row>
    <row r="1504" spans="9:24" x14ac:dyDescent="0.3">
      <c r="I1504" s="7">
        <v>43952</v>
      </c>
      <c r="J1504" s="20">
        <v>8.0799999999999997E-2</v>
      </c>
      <c r="K1504" s="20">
        <v>9.8500000000000004E-2</v>
      </c>
      <c r="L1504" s="20">
        <v>0.107</v>
      </c>
      <c r="M1504" s="20">
        <v>0.1075</v>
      </c>
      <c r="N1504" s="20">
        <v>0.10929999999999999</v>
      </c>
      <c r="O1504" s="20">
        <v>0.1115</v>
      </c>
      <c r="P1504" s="20">
        <v>0.11360000000000001</v>
      </c>
      <c r="R1504" s="20">
        <v>0.113</v>
      </c>
      <c r="S1504" s="20">
        <v>0.114</v>
      </c>
      <c r="U1504" s="20">
        <v>0.11459999999999999</v>
      </c>
      <c r="V1504" s="20">
        <v>0.1188</v>
      </c>
      <c r="W1504" s="20">
        <v>0.1205</v>
      </c>
      <c r="X1504" s="20">
        <v>0.11749999999999999</v>
      </c>
    </row>
    <row r="1505" spans="9:24" x14ac:dyDescent="0.3">
      <c r="I1505" s="7">
        <v>43951</v>
      </c>
      <c r="J1505" s="20">
        <v>8.0799999999999997E-2</v>
      </c>
      <c r="K1505" s="20">
        <v>9.8799999999999999E-2</v>
      </c>
      <c r="L1505" s="20">
        <v>0.10630000000000001</v>
      </c>
      <c r="M1505" s="20">
        <v>0.107</v>
      </c>
      <c r="N1505" s="20">
        <v>0.10780000000000001</v>
      </c>
      <c r="O1505" s="20">
        <v>0.1105</v>
      </c>
      <c r="P1505" s="20">
        <v>0.1123</v>
      </c>
      <c r="R1505" s="20">
        <v>0.114</v>
      </c>
      <c r="S1505" s="20">
        <v>0.1145</v>
      </c>
      <c r="U1505" s="20">
        <v>0.11550000000000001</v>
      </c>
      <c r="V1505" s="20">
        <v>0.1203</v>
      </c>
      <c r="W1505" s="20">
        <v>0.11749999999999999</v>
      </c>
      <c r="X1505" s="20">
        <v>0.11600000000000001</v>
      </c>
    </row>
    <row r="1506" spans="9:24" x14ac:dyDescent="0.3">
      <c r="I1506" s="7">
        <v>43950</v>
      </c>
      <c r="J1506" s="20">
        <v>8.0799999999999997E-2</v>
      </c>
      <c r="K1506" s="20">
        <v>9.8799999999999999E-2</v>
      </c>
      <c r="L1506" s="20">
        <v>0.10630000000000001</v>
      </c>
      <c r="M1506" s="20">
        <v>0.107</v>
      </c>
      <c r="N1506" s="20">
        <v>0.10780000000000001</v>
      </c>
      <c r="O1506" s="20">
        <v>0.1105</v>
      </c>
      <c r="P1506" s="20">
        <v>0.1123</v>
      </c>
      <c r="R1506" s="20">
        <v>0.1135</v>
      </c>
      <c r="S1506" s="20">
        <v>0.1143</v>
      </c>
      <c r="U1506" s="20">
        <v>0.115</v>
      </c>
      <c r="V1506" s="20">
        <v>0.1163</v>
      </c>
      <c r="W1506" s="20">
        <v>0.11600000000000001</v>
      </c>
      <c r="X1506" s="20">
        <v>0.11600000000000001</v>
      </c>
    </row>
    <row r="1507" spans="9:24" x14ac:dyDescent="0.3">
      <c r="I1507" s="7">
        <v>43949</v>
      </c>
      <c r="J1507" s="20">
        <v>8.0799999999999997E-2</v>
      </c>
      <c r="K1507" s="20">
        <v>9.8799999999999999E-2</v>
      </c>
      <c r="L1507" s="20">
        <v>0.10630000000000001</v>
      </c>
      <c r="M1507" s="20">
        <v>0.107</v>
      </c>
      <c r="N1507" s="20">
        <v>0.10829999999999999</v>
      </c>
      <c r="O1507" s="20">
        <v>0.111</v>
      </c>
      <c r="P1507" s="20">
        <v>0.1133</v>
      </c>
      <c r="R1507" s="20">
        <v>0.1125</v>
      </c>
      <c r="S1507" s="20">
        <v>0.113</v>
      </c>
      <c r="U1507" s="20">
        <v>0.1145</v>
      </c>
      <c r="V1507" s="20">
        <v>0.1148</v>
      </c>
      <c r="W1507" s="20">
        <v>0.11600000000000001</v>
      </c>
      <c r="X1507" s="20">
        <v>0.1153</v>
      </c>
    </row>
    <row r="1508" spans="9:24" x14ac:dyDescent="0.3">
      <c r="I1508" s="7">
        <v>43948</v>
      </c>
      <c r="J1508" s="20">
        <v>8.0799999999999997E-2</v>
      </c>
      <c r="K1508" s="20">
        <v>9.8799999999999999E-2</v>
      </c>
      <c r="L1508" s="20">
        <v>0.1065</v>
      </c>
      <c r="M1508" s="20">
        <v>0.107</v>
      </c>
      <c r="N1508" s="20">
        <v>0.10829999999999999</v>
      </c>
      <c r="O1508" s="20">
        <v>0.1105</v>
      </c>
      <c r="P1508" s="20">
        <v>0.1128</v>
      </c>
      <c r="R1508" s="20">
        <v>0.113</v>
      </c>
      <c r="S1508" s="20">
        <v>0.114</v>
      </c>
      <c r="U1508" s="20">
        <v>0.1148</v>
      </c>
      <c r="V1508" s="20">
        <v>0.1148</v>
      </c>
      <c r="W1508" s="20">
        <v>0.1153</v>
      </c>
      <c r="X1508" s="20">
        <v>0.115</v>
      </c>
    </row>
    <row r="1509" spans="9:24" x14ac:dyDescent="0.3">
      <c r="I1509" s="7">
        <v>43947</v>
      </c>
      <c r="J1509" s="20">
        <v>8.0799999999999997E-2</v>
      </c>
      <c r="K1509" s="20">
        <v>9.8799999999999999E-2</v>
      </c>
      <c r="L1509" s="20">
        <v>0.107</v>
      </c>
      <c r="M1509" s="20">
        <v>0.107</v>
      </c>
      <c r="N1509" s="20">
        <v>0.10780000000000001</v>
      </c>
      <c r="O1509" s="20">
        <v>0.1108</v>
      </c>
      <c r="P1509" s="20">
        <v>0.1118</v>
      </c>
      <c r="R1509" s="20">
        <v>0.114</v>
      </c>
      <c r="S1509" s="20">
        <v>0.1145</v>
      </c>
      <c r="U1509" s="20">
        <v>0.11550000000000001</v>
      </c>
      <c r="V1509" s="20">
        <v>0.1138</v>
      </c>
      <c r="W1509" s="20">
        <v>0.115</v>
      </c>
      <c r="X1509" s="20">
        <v>0.115</v>
      </c>
    </row>
    <row r="1510" spans="9:24" x14ac:dyDescent="0.3">
      <c r="I1510" s="7">
        <v>43946</v>
      </c>
      <c r="J1510" s="20">
        <v>8.0799999999999997E-2</v>
      </c>
      <c r="K1510" s="20">
        <v>9.8799999999999999E-2</v>
      </c>
      <c r="L1510" s="20">
        <v>0.107</v>
      </c>
      <c r="M1510" s="20">
        <v>0.108</v>
      </c>
      <c r="N1510" s="20">
        <v>0.10879999999999999</v>
      </c>
      <c r="O1510" s="20">
        <v>0.1108</v>
      </c>
      <c r="P1510" s="20">
        <v>0.1123</v>
      </c>
      <c r="R1510" s="20">
        <v>0.1145</v>
      </c>
      <c r="S1510" s="20">
        <v>0.11550000000000001</v>
      </c>
      <c r="U1510" s="20">
        <v>0.11600000000000001</v>
      </c>
      <c r="V1510" s="20">
        <v>0.1135</v>
      </c>
      <c r="W1510" s="20">
        <v>0.115</v>
      </c>
      <c r="X1510" s="20">
        <v>0.115</v>
      </c>
    </row>
    <row r="1511" spans="9:24" x14ac:dyDescent="0.3">
      <c r="I1511" s="7">
        <v>43945</v>
      </c>
      <c r="J1511" s="20">
        <v>8.0799999999999997E-2</v>
      </c>
      <c r="K1511" s="20">
        <v>9.8799999999999999E-2</v>
      </c>
      <c r="L1511" s="20">
        <v>0.107</v>
      </c>
      <c r="M1511" s="20">
        <v>0.108</v>
      </c>
      <c r="N1511" s="20">
        <v>0.10929999999999999</v>
      </c>
      <c r="O1511" s="20">
        <v>0.111</v>
      </c>
      <c r="P1511" s="20">
        <v>0.1128</v>
      </c>
      <c r="R1511" s="20">
        <v>0.115</v>
      </c>
      <c r="S1511" s="20">
        <v>0.11650000000000001</v>
      </c>
      <c r="U1511" s="20">
        <v>0.11650000000000001</v>
      </c>
      <c r="V1511" s="20">
        <v>0.1135</v>
      </c>
      <c r="W1511" s="20">
        <v>0.1143</v>
      </c>
      <c r="X1511" s="20">
        <v>0.11749999999999999</v>
      </c>
    </row>
    <row r="1512" spans="9:24" x14ac:dyDescent="0.3">
      <c r="I1512" s="7">
        <v>43944</v>
      </c>
      <c r="J1512" s="20">
        <v>8.0799999999999997E-2</v>
      </c>
      <c r="K1512" s="20">
        <v>9.7799999999999998E-2</v>
      </c>
      <c r="L1512" s="20">
        <v>0.1065</v>
      </c>
      <c r="M1512" s="20">
        <v>0.1085</v>
      </c>
      <c r="N1512" s="20">
        <v>0.1105</v>
      </c>
      <c r="O1512" s="20">
        <v>0.1118</v>
      </c>
      <c r="P1512" s="20">
        <v>0.1138</v>
      </c>
      <c r="R1512" s="20">
        <v>0.11550000000000001</v>
      </c>
      <c r="S1512" s="20">
        <v>0.1178</v>
      </c>
      <c r="U1512" s="20">
        <v>0.11749999999999999</v>
      </c>
      <c r="V1512" s="20">
        <v>0.1135</v>
      </c>
      <c r="W1512" s="20">
        <v>0.11749999999999999</v>
      </c>
      <c r="X1512" s="20">
        <v>0.113</v>
      </c>
    </row>
    <row r="1513" spans="9:24" x14ac:dyDescent="0.3">
      <c r="I1513" s="7">
        <v>43943</v>
      </c>
      <c r="J1513" s="20">
        <v>8.0799999999999997E-2</v>
      </c>
      <c r="K1513" s="20">
        <v>9.7799999999999998E-2</v>
      </c>
      <c r="L1513" s="20">
        <v>0.1065</v>
      </c>
      <c r="M1513" s="20">
        <v>0.10879999999999999</v>
      </c>
      <c r="N1513" s="20">
        <v>0.1118</v>
      </c>
      <c r="O1513" s="20">
        <v>0.1128</v>
      </c>
      <c r="P1513" s="20">
        <v>0.1145</v>
      </c>
      <c r="R1513" s="20">
        <v>0.11550000000000001</v>
      </c>
      <c r="S1513" s="20">
        <v>0.1178</v>
      </c>
      <c r="U1513" s="20">
        <v>0.11749999999999999</v>
      </c>
      <c r="V1513" s="20">
        <v>0.1163</v>
      </c>
      <c r="W1513" s="20">
        <v>0.1125</v>
      </c>
      <c r="X1513" s="20">
        <v>0.113</v>
      </c>
    </row>
    <row r="1514" spans="9:24" x14ac:dyDescent="0.3">
      <c r="I1514" s="7">
        <v>43942</v>
      </c>
      <c r="J1514" s="20">
        <v>8.0799999999999997E-2</v>
      </c>
      <c r="K1514" s="20">
        <v>9.7799999999999998E-2</v>
      </c>
      <c r="L1514" s="20">
        <v>0.1066</v>
      </c>
      <c r="M1514" s="20">
        <v>0.1095</v>
      </c>
      <c r="N1514" s="20">
        <v>0.1133</v>
      </c>
      <c r="O1514" s="20">
        <v>0.114</v>
      </c>
      <c r="P1514" s="20">
        <v>0.1153</v>
      </c>
      <c r="R1514" s="20">
        <v>0.11550000000000001</v>
      </c>
      <c r="S1514" s="20">
        <v>0.11749999999999999</v>
      </c>
      <c r="U1514" s="20">
        <v>0.11749999999999999</v>
      </c>
      <c r="V1514" s="20">
        <v>0.112</v>
      </c>
      <c r="W1514" s="20">
        <v>0.1125</v>
      </c>
      <c r="X1514" s="20">
        <v>0.1118</v>
      </c>
    </row>
    <row r="1515" spans="9:24" x14ac:dyDescent="0.3">
      <c r="I1515" s="7">
        <v>43941</v>
      </c>
      <c r="J1515" s="20">
        <v>8.0799999999999997E-2</v>
      </c>
      <c r="K1515" s="20">
        <v>9.7799999999999998E-2</v>
      </c>
      <c r="L1515" s="20">
        <v>0.1055</v>
      </c>
      <c r="M1515" s="20">
        <v>0.1095</v>
      </c>
      <c r="N1515" s="20">
        <v>0.1133</v>
      </c>
      <c r="O1515" s="20">
        <v>0.114</v>
      </c>
      <c r="P1515" s="20">
        <v>0.1153</v>
      </c>
      <c r="R1515" s="20">
        <v>0.11550000000000001</v>
      </c>
      <c r="S1515" s="20">
        <v>0.11650000000000001</v>
      </c>
      <c r="U1515" s="20">
        <v>0.11749999999999999</v>
      </c>
      <c r="V1515" s="20">
        <v>0.112</v>
      </c>
      <c r="W1515" s="20">
        <v>0.1113</v>
      </c>
      <c r="X1515" s="20">
        <v>0.1118</v>
      </c>
    </row>
    <row r="1516" spans="9:24" x14ac:dyDescent="0.3">
      <c r="I1516" s="7">
        <v>43940</v>
      </c>
      <c r="J1516" s="20">
        <v>8.0799999999999997E-2</v>
      </c>
      <c r="K1516" s="20">
        <v>9.7799999999999998E-2</v>
      </c>
      <c r="L1516" s="20">
        <v>0.1055</v>
      </c>
      <c r="M1516" s="20">
        <v>0.1095</v>
      </c>
      <c r="N1516" s="20">
        <v>0.1133</v>
      </c>
      <c r="O1516" s="20">
        <v>0.114</v>
      </c>
      <c r="P1516" s="20">
        <v>0.115</v>
      </c>
      <c r="R1516" s="20">
        <v>0.11550000000000001</v>
      </c>
      <c r="S1516" s="20">
        <v>0.11650000000000001</v>
      </c>
      <c r="U1516" s="20">
        <v>0.11749999999999999</v>
      </c>
      <c r="V1516" s="20">
        <v>0.11</v>
      </c>
      <c r="W1516" s="20">
        <v>0.1113</v>
      </c>
      <c r="X1516" s="20">
        <v>0.1118</v>
      </c>
    </row>
    <row r="1517" spans="9:24" x14ac:dyDescent="0.3">
      <c r="I1517" s="7">
        <v>43939</v>
      </c>
      <c r="J1517" s="20">
        <v>8.0799999999999997E-2</v>
      </c>
      <c r="K1517" s="20">
        <v>9.7799999999999998E-2</v>
      </c>
      <c r="L1517" s="20">
        <v>0.10630000000000001</v>
      </c>
      <c r="M1517" s="20">
        <v>0.1105</v>
      </c>
      <c r="N1517" s="20">
        <v>0.1128</v>
      </c>
      <c r="O1517" s="20">
        <v>0.114</v>
      </c>
      <c r="P1517" s="20">
        <v>0.115</v>
      </c>
      <c r="R1517" s="20">
        <v>0.1158</v>
      </c>
      <c r="S1517" s="20">
        <v>0.11600000000000001</v>
      </c>
      <c r="U1517" s="20">
        <v>0.11749999999999999</v>
      </c>
      <c r="V1517" s="20">
        <v>0.11</v>
      </c>
      <c r="W1517" s="20">
        <v>0.1113</v>
      </c>
      <c r="X1517" s="20">
        <v>0.1118</v>
      </c>
    </row>
    <row r="1518" spans="9:24" x14ac:dyDescent="0.3">
      <c r="I1518" s="7">
        <v>43938</v>
      </c>
      <c r="J1518" s="20">
        <v>8.0799999999999997E-2</v>
      </c>
      <c r="K1518" s="20">
        <v>9.8000000000000004E-2</v>
      </c>
      <c r="L1518" s="20">
        <v>0.1065</v>
      </c>
      <c r="M1518" s="20">
        <v>0.1105</v>
      </c>
      <c r="N1518" s="20">
        <v>0.113</v>
      </c>
      <c r="O1518" s="20">
        <v>0.114</v>
      </c>
      <c r="P1518" s="20">
        <v>0.115</v>
      </c>
      <c r="R1518" s="20">
        <v>0.1158</v>
      </c>
      <c r="S1518" s="20">
        <v>0.11600000000000001</v>
      </c>
      <c r="U1518" s="20">
        <v>0.11749999999999999</v>
      </c>
      <c r="V1518" s="20">
        <v>0.11</v>
      </c>
      <c r="W1518" s="20">
        <v>0.1113</v>
      </c>
      <c r="X1518" s="20">
        <v>0.1118</v>
      </c>
    </row>
    <row r="1519" spans="9:24" x14ac:dyDescent="0.3">
      <c r="I1519" s="7">
        <v>43937</v>
      </c>
      <c r="J1519" s="20">
        <v>8.0799999999999997E-2</v>
      </c>
      <c r="K1519" s="20">
        <v>9.8000000000000004E-2</v>
      </c>
      <c r="L1519" s="20">
        <v>0.1065</v>
      </c>
      <c r="M1519" s="20">
        <v>0.1105</v>
      </c>
      <c r="N1519" s="20">
        <v>0.1138</v>
      </c>
      <c r="O1519" s="20">
        <v>0.114</v>
      </c>
      <c r="P1519" s="20">
        <v>0.115</v>
      </c>
      <c r="R1519" s="20">
        <v>0.11700000000000001</v>
      </c>
      <c r="S1519" s="20">
        <v>0.11799999999999999</v>
      </c>
      <c r="U1519" s="20">
        <v>0.1195</v>
      </c>
      <c r="V1519" s="20">
        <v>0.11</v>
      </c>
      <c r="W1519" s="20">
        <v>0.1113</v>
      </c>
      <c r="X1519" s="20">
        <v>0.11</v>
      </c>
    </row>
    <row r="1520" spans="9:24" x14ac:dyDescent="0.3">
      <c r="I1520" s="7">
        <v>43936</v>
      </c>
      <c r="J1520" s="20">
        <v>8.0799999999999997E-2</v>
      </c>
      <c r="K1520" s="20">
        <v>9.8000000000000004E-2</v>
      </c>
      <c r="L1520" s="20">
        <v>0.1075</v>
      </c>
      <c r="M1520" s="20">
        <v>0.11</v>
      </c>
      <c r="N1520" s="20">
        <v>0.113</v>
      </c>
      <c r="O1520" s="20">
        <v>0.114</v>
      </c>
      <c r="P1520" s="20">
        <v>0.115</v>
      </c>
      <c r="R1520" s="20">
        <v>0.11700000000000001</v>
      </c>
      <c r="S1520" s="20">
        <v>0.11799999999999999</v>
      </c>
      <c r="U1520" s="20">
        <v>0.1195</v>
      </c>
      <c r="V1520" s="20">
        <v>0.11</v>
      </c>
      <c r="W1520" s="20">
        <v>0.1085</v>
      </c>
      <c r="X1520" s="20">
        <v>0.10979999999999999</v>
      </c>
    </row>
    <row r="1521" spans="9:24" x14ac:dyDescent="0.3">
      <c r="I1521" s="7">
        <v>43935</v>
      </c>
      <c r="J1521" s="20">
        <v>8.0799999999999997E-2</v>
      </c>
      <c r="K1521" s="20">
        <v>9.8000000000000004E-2</v>
      </c>
      <c r="L1521" s="20">
        <v>0.108</v>
      </c>
      <c r="M1521" s="20">
        <v>0.1123</v>
      </c>
      <c r="N1521" s="20">
        <v>0.1153</v>
      </c>
      <c r="O1521" s="20">
        <v>0.11600000000000001</v>
      </c>
      <c r="P1521" s="20">
        <v>0.11700000000000001</v>
      </c>
      <c r="R1521" s="20">
        <v>0.11700000000000001</v>
      </c>
      <c r="S1521" s="20">
        <v>0.11799999999999999</v>
      </c>
      <c r="U1521" s="20">
        <v>0.1195</v>
      </c>
      <c r="V1521" s="20">
        <v>0.10780000000000001</v>
      </c>
      <c r="W1521" s="20">
        <v>0.1085</v>
      </c>
      <c r="X1521" s="20">
        <v>0.108</v>
      </c>
    </row>
    <row r="1522" spans="9:24" x14ac:dyDescent="0.3">
      <c r="I1522" s="7">
        <v>43934</v>
      </c>
      <c r="J1522" s="20">
        <v>8.0799999999999997E-2</v>
      </c>
      <c r="K1522" s="20">
        <v>9.8000000000000004E-2</v>
      </c>
      <c r="L1522" s="20">
        <v>0.108</v>
      </c>
      <c r="M1522" s="20">
        <v>0.1123</v>
      </c>
      <c r="N1522" s="20">
        <v>0.1153</v>
      </c>
      <c r="O1522" s="20">
        <v>0.11600000000000001</v>
      </c>
      <c r="P1522" s="20">
        <v>0.11700000000000001</v>
      </c>
      <c r="R1522" s="20">
        <v>0.11700000000000001</v>
      </c>
      <c r="S1522" s="20">
        <v>0.11700000000000001</v>
      </c>
      <c r="U1522" s="20">
        <v>0.1195</v>
      </c>
      <c r="V1522" s="20">
        <v>0.10780000000000001</v>
      </c>
      <c r="W1522" s="20">
        <v>0.107</v>
      </c>
      <c r="X1522" s="20">
        <v>0.107</v>
      </c>
    </row>
    <row r="1523" spans="9:24" x14ac:dyDescent="0.3">
      <c r="I1523" s="7">
        <v>43933</v>
      </c>
      <c r="J1523" s="20">
        <v>8.0799999999999997E-2</v>
      </c>
      <c r="K1523" s="20">
        <v>9.8000000000000004E-2</v>
      </c>
      <c r="L1523" s="20">
        <v>0.1075</v>
      </c>
      <c r="M1523" s="20">
        <v>0.1123</v>
      </c>
      <c r="N1523" s="20">
        <v>0.11550000000000001</v>
      </c>
      <c r="O1523" s="20">
        <v>0.11600000000000001</v>
      </c>
      <c r="P1523" s="20">
        <v>0.11700000000000001</v>
      </c>
      <c r="R1523" s="20">
        <v>0.11700000000000001</v>
      </c>
      <c r="S1523" s="20">
        <v>0.11700000000000001</v>
      </c>
      <c r="U1523" s="20">
        <v>0.1195</v>
      </c>
      <c r="V1523" s="20">
        <v>0.10680000000000001</v>
      </c>
      <c r="W1523" s="20">
        <v>0.1065</v>
      </c>
      <c r="X1523" s="20">
        <v>0.1065</v>
      </c>
    </row>
    <row r="1524" spans="9:24" x14ac:dyDescent="0.3">
      <c r="I1524" s="7">
        <v>43932</v>
      </c>
      <c r="J1524" s="20">
        <v>8.0799999999999997E-2</v>
      </c>
      <c r="K1524" s="20">
        <v>9.8000000000000004E-2</v>
      </c>
      <c r="L1524" s="20">
        <v>0.10780000000000001</v>
      </c>
      <c r="M1524" s="20">
        <v>0.112</v>
      </c>
      <c r="N1524" s="20">
        <v>0.11550000000000001</v>
      </c>
      <c r="O1524" s="20">
        <v>0.11600000000000001</v>
      </c>
      <c r="P1524" s="20">
        <v>0.11700000000000001</v>
      </c>
      <c r="R1524" s="20">
        <v>0.11749999999999999</v>
      </c>
      <c r="S1524" s="20">
        <v>0.11749999999999999</v>
      </c>
      <c r="U1524" s="20">
        <v>0.1195</v>
      </c>
      <c r="V1524" s="20">
        <v>0.10630000000000001</v>
      </c>
      <c r="W1524" s="20">
        <v>0.10630000000000001</v>
      </c>
      <c r="X1524" s="20">
        <v>0.1065</v>
      </c>
    </row>
    <row r="1525" spans="9:24" x14ac:dyDescent="0.3">
      <c r="I1525" s="7">
        <v>43931</v>
      </c>
      <c r="J1525" s="20">
        <v>8.0799999999999997E-2</v>
      </c>
      <c r="K1525" s="20">
        <v>9.8000000000000004E-2</v>
      </c>
      <c r="L1525" s="20">
        <v>0.10780000000000001</v>
      </c>
      <c r="M1525" s="20">
        <v>0.112</v>
      </c>
      <c r="N1525" s="20">
        <v>0.1153</v>
      </c>
      <c r="O1525" s="20">
        <v>0.11600000000000001</v>
      </c>
      <c r="P1525" s="20">
        <v>0.11600000000000001</v>
      </c>
      <c r="R1525" s="20">
        <v>0.11749999999999999</v>
      </c>
      <c r="S1525" s="20">
        <v>0.1178</v>
      </c>
      <c r="U1525" s="20">
        <v>0.1195</v>
      </c>
      <c r="V1525" s="20">
        <v>0.1055</v>
      </c>
      <c r="W1525" s="20">
        <v>0.106</v>
      </c>
      <c r="X1525" s="20">
        <v>0.1065</v>
      </c>
    </row>
    <row r="1526" spans="9:24" x14ac:dyDescent="0.3">
      <c r="I1526" s="7">
        <v>43930</v>
      </c>
      <c r="J1526" s="20">
        <v>8.0799999999999997E-2</v>
      </c>
      <c r="K1526" s="20">
        <v>9.8000000000000004E-2</v>
      </c>
      <c r="L1526" s="20">
        <v>0.109</v>
      </c>
      <c r="M1526" s="20">
        <v>0.112</v>
      </c>
      <c r="N1526" s="20">
        <v>0.1153</v>
      </c>
      <c r="O1526" s="20">
        <v>0.11600000000000001</v>
      </c>
      <c r="P1526" s="20">
        <v>0.11600000000000001</v>
      </c>
      <c r="R1526" s="20">
        <v>0.1195</v>
      </c>
      <c r="S1526" s="20">
        <v>0.1195</v>
      </c>
      <c r="U1526" s="20">
        <v>0.1208</v>
      </c>
      <c r="V1526" s="20">
        <v>0.1048</v>
      </c>
      <c r="W1526" s="20">
        <v>0.1055</v>
      </c>
      <c r="X1526" s="20">
        <v>0.1065</v>
      </c>
    </row>
    <row r="1527" spans="9:24" x14ac:dyDescent="0.3">
      <c r="I1527" s="7">
        <v>43929</v>
      </c>
      <c r="J1527" s="20">
        <v>8.0799999999999997E-2</v>
      </c>
      <c r="K1527" s="20">
        <v>9.8000000000000004E-2</v>
      </c>
      <c r="L1527" s="20">
        <v>0.109</v>
      </c>
      <c r="M1527" s="20">
        <v>0.112</v>
      </c>
      <c r="N1527" s="20">
        <v>0.1163</v>
      </c>
      <c r="O1527" s="20">
        <v>0.11650000000000001</v>
      </c>
      <c r="P1527" s="20">
        <v>0.11700000000000001</v>
      </c>
      <c r="R1527" s="20">
        <v>0.1195</v>
      </c>
      <c r="S1527" s="20">
        <v>0.1195</v>
      </c>
      <c r="U1527" s="20">
        <v>0.12180000000000001</v>
      </c>
      <c r="V1527" s="20">
        <v>0.1043</v>
      </c>
      <c r="W1527" s="20">
        <v>0.1055</v>
      </c>
      <c r="X1527" s="20">
        <v>0.1065</v>
      </c>
    </row>
    <row r="1528" spans="9:24" x14ac:dyDescent="0.3">
      <c r="I1528" s="7">
        <v>43928</v>
      </c>
      <c r="J1528" s="20">
        <v>8.0799999999999997E-2</v>
      </c>
      <c r="K1528" s="20">
        <v>9.9000000000000005E-2</v>
      </c>
      <c r="L1528" s="20">
        <v>0.1095</v>
      </c>
      <c r="M1528" s="20">
        <v>0.1125</v>
      </c>
      <c r="N1528" s="20">
        <v>0.1173</v>
      </c>
      <c r="O1528" s="20">
        <v>0.1188</v>
      </c>
      <c r="P1528" s="20">
        <v>0.11849999999999999</v>
      </c>
      <c r="R1528" s="20">
        <v>0.1193</v>
      </c>
      <c r="S1528" s="20">
        <v>0.1198</v>
      </c>
      <c r="U1528" s="20">
        <v>0.12180000000000001</v>
      </c>
      <c r="V1528" s="20">
        <v>0.1043</v>
      </c>
      <c r="W1528" s="20">
        <v>0.1055</v>
      </c>
      <c r="X1528" s="20">
        <v>0.1065</v>
      </c>
    </row>
    <row r="1529" spans="9:24" x14ac:dyDescent="0.3">
      <c r="I1529" s="7">
        <v>43927</v>
      </c>
      <c r="J1529" s="20">
        <v>8.0799999999999997E-2</v>
      </c>
      <c r="K1529" s="20">
        <v>9.9000000000000005E-2</v>
      </c>
      <c r="L1529" s="20">
        <v>0.1095</v>
      </c>
      <c r="M1529" s="20">
        <v>0.113</v>
      </c>
      <c r="N1529" s="20">
        <v>0.1178</v>
      </c>
      <c r="O1529" s="20">
        <v>0.1188</v>
      </c>
      <c r="P1529" s="20">
        <v>0.11849999999999999</v>
      </c>
      <c r="R1529" s="20">
        <v>0.1193</v>
      </c>
      <c r="S1529" s="20">
        <v>0.1198</v>
      </c>
      <c r="U1529" s="20">
        <v>0.12180000000000001</v>
      </c>
      <c r="V1529" s="20">
        <v>0.1043</v>
      </c>
      <c r="W1529" s="20">
        <v>0.1055</v>
      </c>
      <c r="X1529" s="20">
        <v>0.1065</v>
      </c>
    </row>
    <row r="1530" spans="9:24" x14ac:dyDescent="0.3">
      <c r="I1530" s="7">
        <v>43926</v>
      </c>
      <c r="J1530" s="20">
        <v>8.0799999999999997E-2</v>
      </c>
      <c r="K1530" s="20">
        <v>9.9000000000000005E-2</v>
      </c>
      <c r="L1530" s="20">
        <v>0.1095</v>
      </c>
      <c r="M1530" s="20">
        <v>0.113</v>
      </c>
      <c r="N1530" s="20">
        <v>0.11799999999999999</v>
      </c>
      <c r="O1530" s="20">
        <v>0.11899999999999999</v>
      </c>
      <c r="P1530" s="20">
        <v>0.1193</v>
      </c>
      <c r="R1530" s="20">
        <v>0.1193</v>
      </c>
      <c r="S1530" s="20">
        <v>0.1198</v>
      </c>
      <c r="U1530" s="20">
        <v>0.122</v>
      </c>
      <c r="V1530" s="20">
        <v>0.1043</v>
      </c>
      <c r="W1530" s="20">
        <v>0.1055</v>
      </c>
      <c r="X1530" s="20">
        <v>0.1065</v>
      </c>
    </row>
    <row r="1531" spans="9:24" x14ac:dyDescent="0.3">
      <c r="I1531" s="7">
        <v>43925</v>
      </c>
      <c r="J1531" s="20">
        <v>8.0799999999999997E-2</v>
      </c>
      <c r="K1531" s="20">
        <v>9.9000000000000005E-2</v>
      </c>
      <c r="L1531" s="20">
        <v>0.1085</v>
      </c>
      <c r="M1531" s="20">
        <v>0.1135</v>
      </c>
      <c r="N1531" s="20">
        <v>0.11799999999999999</v>
      </c>
      <c r="O1531" s="20">
        <v>0.11899999999999999</v>
      </c>
      <c r="P1531" s="20">
        <v>0.1193</v>
      </c>
      <c r="R1531" s="20">
        <v>0.11799999999999999</v>
      </c>
      <c r="S1531" s="20">
        <v>0.11849999999999999</v>
      </c>
      <c r="U1531" s="20">
        <v>0.1203</v>
      </c>
      <c r="V1531" s="20">
        <v>0.1043</v>
      </c>
      <c r="W1531" s="20">
        <v>0.1055</v>
      </c>
      <c r="X1531" s="20">
        <v>0.1065</v>
      </c>
    </row>
    <row r="1532" spans="9:24" x14ac:dyDescent="0.3">
      <c r="I1532" s="7">
        <v>43924</v>
      </c>
      <c r="J1532" s="20">
        <v>8.0799999999999997E-2</v>
      </c>
      <c r="K1532" s="20">
        <v>9.9000000000000005E-2</v>
      </c>
      <c r="L1532" s="20">
        <v>0.1085</v>
      </c>
      <c r="M1532" s="20">
        <v>0.1135</v>
      </c>
      <c r="N1532" s="20">
        <v>0.11799999999999999</v>
      </c>
      <c r="O1532" s="20">
        <v>0.11899999999999999</v>
      </c>
      <c r="P1532" s="20">
        <v>0.1193</v>
      </c>
      <c r="R1532" s="20">
        <v>0.11749999999999999</v>
      </c>
      <c r="S1532" s="20">
        <v>0.11799999999999999</v>
      </c>
      <c r="U1532" s="20">
        <v>0.12</v>
      </c>
      <c r="V1532" s="20">
        <v>0.1043</v>
      </c>
      <c r="W1532" s="20">
        <v>0.1055</v>
      </c>
      <c r="X1532" s="20">
        <v>0.1065</v>
      </c>
    </row>
    <row r="1533" spans="9:24" x14ac:dyDescent="0.3">
      <c r="I1533" s="7">
        <v>43923</v>
      </c>
      <c r="J1533" s="20">
        <v>8.0799999999999997E-2</v>
      </c>
      <c r="K1533" s="20">
        <v>9.9000000000000005E-2</v>
      </c>
      <c r="L1533" s="20">
        <v>0.1085</v>
      </c>
      <c r="M1533" s="20">
        <v>0.113</v>
      </c>
      <c r="N1533" s="20">
        <v>0.11700000000000001</v>
      </c>
      <c r="O1533" s="20">
        <v>0.11700000000000001</v>
      </c>
      <c r="P1533" s="20">
        <v>0.11799999999999999</v>
      </c>
      <c r="R1533" s="20">
        <v>0.11700000000000001</v>
      </c>
      <c r="S1533" s="20">
        <v>0.11799999999999999</v>
      </c>
      <c r="U1533" s="20">
        <v>0.12</v>
      </c>
      <c r="V1533" s="20">
        <v>0.1043</v>
      </c>
      <c r="W1533" s="20">
        <v>0.1055</v>
      </c>
      <c r="X1533" s="20">
        <v>0.1065</v>
      </c>
    </row>
    <row r="1534" spans="9:24" x14ac:dyDescent="0.3">
      <c r="I1534" s="7">
        <v>43922</v>
      </c>
      <c r="J1534" s="20">
        <v>8.0799999999999997E-2</v>
      </c>
      <c r="K1534" s="20">
        <v>0.10050000000000001</v>
      </c>
      <c r="L1534" s="20">
        <v>0.11</v>
      </c>
      <c r="M1534" s="20">
        <v>0.1125</v>
      </c>
      <c r="N1534" s="20">
        <v>0.1168</v>
      </c>
      <c r="O1534" s="20">
        <v>0.1168</v>
      </c>
      <c r="P1534" s="20">
        <v>0.11700000000000001</v>
      </c>
      <c r="R1534" s="20">
        <v>0.11700000000000001</v>
      </c>
      <c r="S1534" s="20">
        <v>0.11799999999999999</v>
      </c>
      <c r="U1534" s="20">
        <v>0.12</v>
      </c>
      <c r="V1534" s="20">
        <v>0.1043</v>
      </c>
      <c r="W1534" s="20">
        <v>0.1055</v>
      </c>
      <c r="X1534" s="20">
        <v>0.1065</v>
      </c>
    </row>
    <row r="1535" spans="9:24" x14ac:dyDescent="0.3">
      <c r="I1535" s="7">
        <v>43921</v>
      </c>
      <c r="J1535" s="20">
        <v>8.0799999999999997E-2</v>
      </c>
      <c r="K1535" s="20">
        <v>0.10050000000000001</v>
      </c>
      <c r="L1535" s="20">
        <v>0.1105</v>
      </c>
      <c r="M1535" s="20">
        <v>0.1125</v>
      </c>
      <c r="N1535" s="20">
        <v>0.1153</v>
      </c>
      <c r="O1535" s="20">
        <v>0.11600000000000001</v>
      </c>
      <c r="P1535" s="20">
        <v>0.11650000000000001</v>
      </c>
      <c r="R1535" s="20">
        <v>0.11799999999999999</v>
      </c>
      <c r="S1535" s="20">
        <v>0.1195</v>
      </c>
      <c r="U1535" s="20">
        <v>0.1215</v>
      </c>
      <c r="V1535" s="20">
        <v>0.1043</v>
      </c>
      <c r="W1535" s="20">
        <v>0.1055</v>
      </c>
      <c r="X1535" s="20">
        <v>0.1065</v>
      </c>
    </row>
    <row r="1536" spans="9:24" x14ac:dyDescent="0.3">
      <c r="I1536" s="7">
        <v>43920</v>
      </c>
      <c r="J1536" s="20">
        <v>8.0799999999999997E-2</v>
      </c>
      <c r="K1536" s="20">
        <v>9.5500000000000002E-2</v>
      </c>
      <c r="L1536" s="20">
        <v>0.112</v>
      </c>
      <c r="M1536" s="20">
        <v>0.1125</v>
      </c>
      <c r="N1536" s="20">
        <v>0.1153</v>
      </c>
      <c r="O1536" s="20">
        <v>0.11600000000000001</v>
      </c>
      <c r="P1536" s="20">
        <v>0.11650000000000001</v>
      </c>
      <c r="R1536" s="20">
        <v>0.11849999999999999</v>
      </c>
      <c r="S1536" s="20">
        <v>0.1195</v>
      </c>
      <c r="U1536" s="20">
        <v>0.1215</v>
      </c>
      <c r="V1536" s="20">
        <v>0.1043</v>
      </c>
      <c r="W1536" s="20">
        <v>0.1055</v>
      </c>
      <c r="X1536" s="20">
        <v>0.1065</v>
      </c>
    </row>
    <row r="1537" spans="9:24" x14ac:dyDescent="0.3">
      <c r="I1537" s="7">
        <v>43919</v>
      </c>
      <c r="J1537" s="20">
        <v>8.0799999999999997E-2</v>
      </c>
      <c r="K1537" s="20">
        <v>0.1</v>
      </c>
      <c r="L1537" s="20">
        <v>0.112</v>
      </c>
      <c r="M1537" s="20">
        <v>0.1128</v>
      </c>
      <c r="N1537" s="20">
        <v>0.11600000000000001</v>
      </c>
      <c r="O1537" s="20">
        <v>0.11700000000000001</v>
      </c>
      <c r="P1537" s="20">
        <v>0.11700000000000001</v>
      </c>
      <c r="R1537" s="20">
        <v>0.11899999999999999</v>
      </c>
      <c r="S1537" s="20">
        <v>0.12</v>
      </c>
      <c r="U1537" s="20">
        <v>0.12230000000000001</v>
      </c>
      <c r="V1537" s="20">
        <v>0.1043</v>
      </c>
      <c r="W1537" s="20">
        <v>0.1055</v>
      </c>
      <c r="X1537" s="20">
        <v>0.1065</v>
      </c>
    </row>
    <row r="1538" spans="9:24" x14ac:dyDescent="0.3">
      <c r="I1538" s="7">
        <v>43918</v>
      </c>
      <c r="J1538" s="20">
        <v>8.0799999999999997E-2</v>
      </c>
      <c r="K1538" s="20">
        <v>0.1</v>
      </c>
      <c r="L1538" s="20">
        <v>0.112</v>
      </c>
      <c r="M1538" s="20">
        <v>0.1133</v>
      </c>
      <c r="N1538" s="20">
        <v>0.11650000000000001</v>
      </c>
      <c r="O1538" s="20">
        <v>0.11700000000000001</v>
      </c>
      <c r="P1538" s="20">
        <v>0.11749999999999999</v>
      </c>
      <c r="R1538" s="20">
        <v>0.11899999999999999</v>
      </c>
      <c r="S1538" s="20">
        <v>0.12</v>
      </c>
      <c r="U1538" s="20">
        <v>0.12230000000000001</v>
      </c>
      <c r="V1538" s="20">
        <v>0.1043</v>
      </c>
      <c r="W1538" s="20">
        <v>0.1055</v>
      </c>
      <c r="X1538" s="20">
        <v>0.1065</v>
      </c>
    </row>
    <row r="1539" spans="9:24" x14ac:dyDescent="0.3">
      <c r="I1539" s="7">
        <v>43917</v>
      </c>
      <c r="J1539" s="20">
        <v>8.0799999999999997E-2</v>
      </c>
      <c r="K1539" s="20">
        <v>0.1</v>
      </c>
      <c r="L1539" s="20">
        <v>0.1113</v>
      </c>
      <c r="M1539" s="20">
        <v>0.1138</v>
      </c>
      <c r="N1539" s="20">
        <v>0.1178</v>
      </c>
      <c r="O1539" s="20">
        <v>0.11749999999999999</v>
      </c>
      <c r="P1539" s="20">
        <v>0.1188</v>
      </c>
      <c r="R1539" s="20">
        <v>0.1188</v>
      </c>
      <c r="S1539" s="20">
        <v>0.12</v>
      </c>
      <c r="U1539" s="20">
        <v>0.12230000000000001</v>
      </c>
      <c r="V1539" s="20">
        <v>0.1043</v>
      </c>
      <c r="W1539" s="20">
        <v>0.1055</v>
      </c>
      <c r="X1539" s="20">
        <v>0.1065</v>
      </c>
    </row>
    <row r="1540" spans="9:24" x14ac:dyDescent="0.3">
      <c r="I1540" s="7">
        <v>43916</v>
      </c>
      <c r="J1540" s="20">
        <v>8.0799999999999997E-2</v>
      </c>
      <c r="K1540" s="20">
        <v>0.1</v>
      </c>
      <c r="L1540" s="20">
        <v>0.1113</v>
      </c>
      <c r="M1540" s="20">
        <v>0.1128</v>
      </c>
      <c r="N1540" s="20">
        <v>0.1178</v>
      </c>
      <c r="O1540" s="20">
        <v>0.11749999999999999</v>
      </c>
      <c r="P1540" s="20">
        <v>0.1188</v>
      </c>
      <c r="R1540" s="20">
        <v>0.1193</v>
      </c>
      <c r="S1540" s="20">
        <v>0.1208</v>
      </c>
      <c r="U1540" s="20">
        <v>0.12330000000000001</v>
      </c>
      <c r="V1540" s="20">
        <v>0.1043</v>
      </c>
      <c r="W1540" s="20">
        <v>0.1055</v>
      </c>
      <c r="X1540" s="20">
        <v>0.1065</v>
      </c>
    </row>
    <row r="1541" spans="9:24" x14ac:dyDescent="0.3">
      <c r="I1541" s="7">
        <v>43915</v>
      </c>
      <c r="J1541" s="20">
        <v>8.0799999999999997E-2</v>
      </c>
      <c r="K1541" s="20">
        <v>9.9000000000000005E-2</v>
      </c>
      <c r="L1541" s="20">
        <v>0.1095</v>
      </c>
      <c r="M1541" s="20">
        <v>0.1128</v>
      </c>
      <c r="N1541" s="20">
        <v>0.11700000000000001</v>
      </c>
      <c r="O1541" s="20">
        <v>0.11749999999999999</v>
      </c>
      <c r="P1541" s="20">
        <v>0.11799999999999999</v>
      </c>
      <c r="R1541" s="20">
        <v>0.1193</v>
      </c>
      <c r="S1541" s="20">
        <v>0.1208</v>
      </c>
      <c r="U1541" s="20">
        <v>0.12330000000000001</v>
      </c>
      <c r="V1541" s="20">
        <v>0.1043</v>
      </c>
      <c r="W1541" s="20">
        <v>0.1055</v>
      </c>
      <c r="X1541" s="20">
        <v>0.106</v>
      </c>
    </row>
    <row r="1542" spans="9:24" x14ac:dyDescent="0.3">
      <c r="I1542" s="7">
        <v>43914</v>
      </c>
      <c r="J1542" s="20">
        <v>8.0799999999999997E-2</v>
      </c>
      <c r="K1542" s="20">
        <v>0.1</v>
      </c>
      <c r="L1542" s="20">
        <v>0.1095</v>
      </c>
      <c r="M1542" s="20">
        <v>0.1135</v>
      </c>
      <c r="N1542" s="20">
        <v>0.11749999999999999</v>
      </c>
      <c r="O1542" s="20">
        <v>0.11849999999999999</v>
      </c>
      <c r="P1542" s="20">
        <v>0.11899999999999999</v>
      </c>
      <c r="R1542" s="20">
        <v>0.1208</v>
      </c>
      <c r="S1542" s="20">
        <v>0.1215</v>
      </c>
      <c r="U1542" s="20">
        <v>0.1235</v>
      </c>
      <c r="V1542" s="20">
        <v>0.1043</v>
      </c>
      <c r="W1542" s="20">
        <v>0.1045</v>
      </c>
      <c r="X1542" s="20">
        <v>0.106</v>
      </c>
    </row>
    <row r="1543" spans="9:24" x14ac:dyDescent="0.3">
      <c r="I1543" s="7">
        <v>43913</v>
      </c>
      <c r="J1543" s="20">
        <v>8.0799999999999997E-2</v>
      </c>
      <c r="K1543" s="20">
        <v>0.1</v>
      </c>
      <c r="L1543" s="20">
        <v>0.1095</v>
      </c>
      <c r="M1543" s="20">
        <v>0.1145</v>
      </c>
      <c r="N1543" s="20">
        <v>0.1178</v>
      </c>
      <c r="O1543" s="20">
        <v>0.1188</v>
      </c>
      <c r="P1543" s="20">
        <v>0.1193</v>
      </c>
      <c r="R1543" s="20">
        <v>0.12130000000000001</v>
      </c>
      <c r="S1543" s="20">
        <v>0.1225</v>
      </c>
      <c r="U1543" s="20">
        <v>0.125</v>
      </c>
      <c r="V1543" s="20">
        <v>0.10349999999999999</v>
      </c>
      <c r="W1543" s="20">
        <v>0.1045</v>
      </c>
      <c r="X1543" s="20">
        <v>0.106</v>
      </c>
    </row>
    <row r="1544" spans="9:24" x14ac:dyDescent="0.3">
      <c r="I1544" s="7">
        <v>43912</v>
      </c>
      <c r="J1544" s="20">
        <v>8.0799999999999997E-2</v>
      </c>
      <c r="K1544" s="20">
        <v>0.1008</v>
      </c>
      <c r="L1544" s="20">
        <v>0.1095</v>
      </c>
      <c r="M1544" s="20">
        <v>0.11550000000000001</v>
      </c>
      <c r="N1544" s="20">
        <v>0.11899999999999999</v>
      </c>
      <c r="O1544" s="20">
        <v>0.1195</v>
      </c>
      <c r="P1544" s="20">
        <v>0.12</v>
      </c>
      <c r="R1544" s="20">
        <v>0.12130000000000001</v>
      </c>
      <c r="S1544" s="20">
        <v>0.1225</v>
      </c>
      <c r="U1544" s="20">
        <v>0.125</v>
      </c>
      <c r="V1544" s="20">
        <v>0.10349999999999999</v>
      </c>
      <c r="W1544" s="20">
        <v>0.1045</v>
      </c>
      <c r="X1544" s="20">
        <v>0.106</v>
      </c>
    </row>
    <row r="1545" spans="9:24" x14ac:dyDescent="0.3">
      <c r="I1545" s="7">
        <v>43911</v>
      </c>
      <c r="J1545" s="20">
        <v>8.0799999999999997E-2</v>
      </c>
      <c r="K1545" s="20">
        <v>0.1013</v>
      </c>
      <c r="L1545" s="20">
        <v>0.1113</v>
      </c>
      <c r="M1545" s="20">
        <v>0.1168</v>
      </c>
      <c r="N1545" s="20">
        <v>0.12</v>
      </c>
      <c r="O1545" s="20">
        <v>0.12</v>
      </c>
      <c r="P1545" s="20">
        <v>0.12</v>
      </c>
      <c r="R1545" s="20">
        <v>0.121</v>
      </c>
      <c r="S1545" s="20">
        <v>0.12130000000000001</v>
      </c>
      <c r="U1545" s="20">
        <v>0.123</v>
      </c>
      <c r="V1545" s="20">
        <v>0.10349999999999999</v>
      </c>
      <c r="W1545" s="20">
        <v>0.1045</v>
      </c>
      <c r="X1545" s="20">
        <v>0.106</v>
      </c>
    </row>
    <row r="1546" spans="9:24" x14ac:dyDescent="0.3">
      <c r="I1546" s="7">
        <v>43910</v>
      </c>
      <c r="J1546" s="20">
        <v>8.0799999999999997E-2</v>
      </c>
      <c r="K1546" s="20">
        <v>0.105</v>
      </c>
      <c r="L1546" s="20">
        <v>0.112</v>
      </c>
      <c r="M1546" s="20">
        <v>0.1168</v>
      </c>
      <c r="N1546" s="20">
        <v>0.12</v>
      </c>
      <c r="O1546" s="20">
        <v>0.12</v>
      </c>
      <c r="P1546" s="20">
        <v>0.12</v>
      </c>
      <c r="R1546" s="20">
        <v>0.1208</v>
      </c>
      <c r="S1546" s="20">
        <v>0.121</v>
      </c>
      <c r="U1546" s="20">
        <v>0.122</v>
      </c>
      <c r="V1546" s="20">
        <v>0.10349999999999999</v>
      </c>
      <c r="W1546" s="20">
        <v>0.1045</v>
      </c>
      <c r="X1546" s="20">
        <v>0.106</v>
      </c>
    </row>
    <row r="1547" spans="9:24" x14ac:dyDescent="0.3">
      <c r="I1547" s="7">
        <v>43909</v>
      </c>
      <c r="J1547" s="20">
        <v>8.0799999999999997E-2</v>
      </c>
      <c r="K1547" s="20">
        <v>0.105</v>
      </c>
      <c r="L1547" s="20">
        <v>0.1113</v>
      </c>
      <c r="M1547" s="20">
        <v>0.1135</v>
      </c>
      <c r="N1547" s="20">
        <v>0.1168</v>
      </c>
      <c r="O1547" s="20">
        <v>0.11849999999999999</v>
      </c>
      <c r="P1547" s="20">
        <v>0.1193</v>
      </c>
      <c r="R1547" s="20">
        <v>0.1208</v>
      </c>
      <c r="S1547" s="20">
        <v>0.121</v>
      </c>
      <c r="U1547" s="20">
        <v>0.122</v>
      </c>
      <c r="V1547" s="20">
        <v>0.10349999999999999</v>
      </c>
      <c r="W1547" s="20">
        <v>0.1045</v>
      </c>
      <c r="X1547" s="20">
        <v>0.10680000000000001</v>
      </c>
    </row>
    <row r="1548" spans="9:24" x14ac:dyDescent="0.3">
      <c r="I1548" s="7">
        <v>43908</v>
      </c>
      <c r="J1548" s="20">
        <v>8.0799999999999997E-2</v>
      </c>
      <c r="K1548" s="20">
        <v>0.1048</v>
      </c>
      <c r="L1548" s="20">
        <v>0.1108</v>
      </c>
      <c r="M1548" s="20">
        <v>0.113</v>
      </c>
      <c r="N1548" s="20">
        <v>0.1163</v>
      </c>
      <c r="O1548" s="20">
        <v>0.11700000000000001</v>
      </c>
      <c r="P1548" s="20">
        <v>0.11799999999999999</v>
      </c>
      <c r="R1548" s="20">
        <v>0.12</v>
      </c>
      <c r="S1548" s="20">
        <v>0.1203</v>
      </c>
      <c r="U1548" s="20">
        <v>0.1225</v>
      </c>
      <c r="V1548" s="20">
        <v>0.10349999999999999</v>
      </c>
      <c r="W1548" s="20">
        <v>0.105</v>
      </c>
      <c r="X1548" s="20">
        <v>0.10680000000000001</v>
      </c>
    </row>
    <row r="1549" spans="9:24" x14ac:dyDescent="0.3">
      <c r="I1549" s="7">
        <v>43907</v>
      </c>
      <c r="J1549" s="20">
        <v>8.0799999999999997E-2</v>
      </c>
      <c r="K1549" s="20">
        <v>0.1048</v>
      </c>
      <c r="L1549" s="20">
        <v>0.1108</v>
      </c>
      <c r="M1549" s="20">
        <v>0.113</v>
      </c>
      <c r="N1549" s="20">
        <v>0.1163</v>
      </c>
      <c r="O1549" s="20">
        <v>0.11700000000000001</v>
      </c>
      <c r="P1549" s="20">
        <v>0.11799999999999999</v>
      </c>
      <c r="R1549" s="20">
        <v>0.12</v>
      </c>
      <c r="S1549" s="20">
        <v>0.1203</v>
      </c>
      <c r="U1549" s="20">
        <v>0.1225</v>
      </c>
      <c r="V1549" s="20">
        <v>0.104</v>
      </c>
      <c r="W1549" s="20">
        <v>0.105</v>
      </c>
      <c r="X1549" s="20">
        <v>0.10680000000000001</v>
      </c>
    </row>
    <row r="1550" spans="9:24" x14ac:dyDescent="0.3">
      <c r="I1550" s="7">
        <v>43906</v>
      </c>
      <c r="J1550" s="20">
        <v>8.0799999999999997E-2</v>
      </c>
      <c r="K1550" s="20">
        <v>0.1048</v>
      </c>
      <c r="L1550" s="20">
        <v>0.1108</v>
      </c>
      <c r="M1550" s="20">
        <v>0.1145</v>
      </c>
      <c r="N1550" s="20">
        <v>0.1163</v>
      </c>
      <c r="O1550" s="20">
        <v>0.11700000000000001</v>
      </c>
      <c r="P1550" s="20">
        <v>0.11749999999999999</v>
      </c>
      <c r="R1550" s="20">
        <v>0.12</v>
      </c>
      <c r="S1550" s="20">
        <v>0.1203</v>
      </c>
      <c r="U1550" s="20">
        <v>0.1225</v>
      </c>
      <c r="V1550" s="20">
        <v>0.104</v>
      </c>
      <c r="W1550" s="20">
        <v>0.1055</v>
      </c>
      <c r="X1550" s="20">
        <v>0.10680000000000001</v>
      </c>
    </row>
    <row r="1551" spans="9:24" x14ac:dyDescent="0.3">
      <c r="I1551" s="7">
        <v>43905</v>
      </c>
      <c r="J1551" s="20">
        <v>8.0799999999999997E-2</v>
      </c>
      <c r="K1551" s="20">
        <v>0.105</v>
      </c>
      <c r="L1551" s="20">
        <v>0.112</v>
      </c>
      <c r="M1551" s="20">
        <v>0.1153</v>
      </c>
      <c r="N1551" s="20">
        <v>0.1163</v>
      </c>
      <c r="O1551" s="20">
        <v>0.11700000000000001</v>
      </c>
      <c r="P1551" s="20">
        <v>0.11749999999999999</v>
      </c>
      <c r="R1551" s="20">
        <v>0.1163</v>
      </c>
      <c r="S1551" s="20">
        <v>0.1163</v>
      </c>
      <c r="U1551" s="20">
        <v>0.11749999999999999</v>
      </c>
      <c r="V1551" s="20">
        <v>0.1045</v>
      </c>
      <c r="W1551" s="20">
        <v>0.1055</v>
      </c>
      <c r="X1551" s="20">
        <v>0.10680000000000001</v>
      </c>
    </row>
    <row r="1552" spans="9:24" x14ac:dyDescent="0.3">
      <c r="I1552" s="7">
        <v>43904</v>
      </c>
      <c r="J1552" s="20">
        <v>8.0799999999999997E-2</v>
      </c>
      <c r="K1552" s="20">
        <v>0.105</v>
      </c>
      <c r="L1552" s="20">
        <v>0.1123</v>
      </c>
      <c r="M1552" s="20">
        <v>0.112</v>
      </c>
      <c r="N1552" s="20">
        <v>0.114</v>
      </c>
      <c r="O1552" s="20">
        <v>0.1163</v>
      </c>
      <c r="P1552" s="20">
        <v>0.1195</v>
      </c>
      <c r="R1552" s="20">
        <v>0.1163</v>
      </c>
      <c r="S1552" s="20">
        <v>0.1163</v>
      </c>
      <c r="U1552" s="20">
        <v>0.11749999999999999</v>
      </c>
      <c r="V1552" s="20">
        <v>0.1045</v>
      </c>
      <c r="W1552" s="20">
        <v>0.1055</v>
      </c>
      <c r="X1552" s="20">
        <v>0.10680000000000001</v>
      </c>
    </row>
    <row r="1553" spans="9:24" x14ac:dyDescent="0.3">
      <c r="I1553" s="7">
        <v>43903</v>
      </c>
      <c r="J1553" s="20">
        <v>8.0799999999999997E-2</v>
      </c>
      <c r="K1553" s="20">
        <v>0.105</v>
      </c>
      <c r="L1553" s="20">
        <v>0.1123</v>
      </c>
      <c r="M1553" s="20">
        <v>0.112</v>
      </c>
      <c r="N1553" s="20">
        <v>0.1135</v>
      </c>
      <c r="O1553" s="20">
        <v>0.1143</v>
      </c>
      <c r="P1553" s="20">
        <v>0.1153</v>
      </c>
      <c r="R1553" s="20">
        <v>0.1163</v>
      </c>
      <c r="S1553" s="20">
        <v>0.1163</v>
      </c>
      <c r="U1553" s="20">
        <v>0.11749999999999999</v>
      </c>
      <c r="V1553" s="20">
        <v>0.1045</v>
      </c>
      <c r="W1553" s="20">
        <v>0.1055</v>
      </c>
      <c r="X1553" s="20">
        <v>0.107</v>
      </c>
    </row>
    <row r="1554" spans="9:24" x14ac:dyDescent="0.3">
      <c r="I1554" s="7">
        <v>43902</v>
      </c>
      <c r="J1554" s="20">
        <v>8.0799999999999997E-2</v>
      </c>
      <c r="K1554" s="20">
        <v>0.105</v>
      </c>
      <c r="L1554" s="20">
        <v>0.1105</v>
      </c>
      <c r="M1554" s="20">
        <v>0.111</v>
      </c>
      <c r="N1554" s="20">
        <v>0.1135</v>
      </c>
      <c r="O1554" s="20">
        <v>0.1143</v>
      </c>
      <c r="P1554" s="20">
        <v>0.1153</v>
      </c>
      <c r="R1554" s="20">
        <v>0.1163</v>
      </c>
      <c r="S1554" s="20">
        <v>0.1163</v>
      </c>
      <c r="U1554" s="20">
        <v>0.11749999999999999</v>
      </c>
      <c r="V1554" s="20">
        <v>0.1045</v>
      </c>
      <c r="W1554" s="20">
        <v>0.1065</v>
      </c>
      <c r="X1554" s="20">
        <v>0.108</v>
      </c>
    </row>
    <row r="1555" spans="9:24" x14ac:dyDescent="0.3">
      <c r="I1555" s="7">
        <v>43901</v>
      </c>
      <c r="J1555" s="20">
        <v>8.0799999999999997E-2</v>
      </c>
      <c r="K1555" s="20">
        <v>0.105</v>
      </c>
      <c r="L1555" s="20">
        <v>0.1105</v>
      </c>
      <c r="M1555" s="20">
        <v>0.111</v>
      </c>
      <c r="N1555" s="20">
        <v>0.1135</v>
      </c>
      <c r="O1555" s="20">
        <v>0.1143</v>
      </c>
      <c r="P1555" s="20">
        <v>0.1153</v>
      </c>
      <c r="R1555" s="20">
        <v>0.1143</v>
      </c>
      <c r="S1555" s="20">
        <v>0.1145</v>
      </c>
      <c r="U1555" s="20">
        <v>0.11550000000000001</v>
      </c>
      <c r="V1555" s="20">
        <v>0.1055</v>
      </c>
      <c r="W1555" s="20">
        <v>0.1075</v>
      </c>
      <c r="X1555" s="20">
        <v>0.108</v>
      </c>
    </row>
    <row r="1556" spans="9:24" x14ac:dyDescent="0.3">
      <c r="I1556" s="7">
        <v>43900</v>
      </c>
      <c r="J1556" s="20">
        <v>8.0799999999999997E-2</v>
      </c>
      <c r="K1556" s="20">
        <v>0.105</v>
      </c>
      <c r="L1556" s="20">
        <v>0.1105</v>
      </c>
      <c r="M1556" s="20">
        <v>0.111</v>
      </c>
      <c r="N1556" s="20">
        <v>0.1135</v>
      </c>
      <c r="O1556" s="20">
        <v>0.1143</v>
      </c>
      <c r="P1556" s="20">
        <v>0.1153</v>
      </c>
      <c r="R1556" s="20">
        <v>0.1143</v>
      </c>
      <c r="S1556" s="20">
        <v>0.1145</v>
      </c>
      <c r="U1556" s="20">
        <v>0.11550000000000001</v>
      </c>
      <c r="V1556" s="20">
        <v>0.1065</v>
      </c>
      <c r="W1556" s="20">
        <v>0.1075</v>
      </c>
      <c r="X1556" s="20">
        <v>0.108</v>
      </c>
    </row>
    <row r="1557" spans="9:24" x14ac:dyDescent="0.3">
      <c r="I1557" s="7">
        <v>43899</v>
      </c>
      <c r="J1557" s="20">
        <v>8.0799999999999997E-2</v>
      </c>
      <c r="K1557" s="20">
        <v>0.105</v>
      </c>
      <c r="L1557" s="20">
        <v>0.1113</v>
      </c>
      <c r="M1557" s="20">
        <v>0.1085</v>
      </c>
      <c r="N1557" s="20">
        <v>0.1108</v>
      </c>
      <c r="O1557" s="20">
        <v>0.1123</v>
      </c>
      <c r="P1557" s="20">
        <v>0.1135</v>
      </c>
      <c r="R1557" s="20">
        <v>0.113</v>
      </c>
      <c r="S1557" s="20">
        <v>0.1135</v>
      </c>
      <c r="U1557" s="20">
        <v>0.115</v>
      </c>
      <c r="V1557" s="20">
        <v>0.1065</v>
      </c>
      <c r="W1557" s="20">
        <v>0.1075</v>
      </c>
      <c r="X1557" s="20">
        <v>0.108</v>
      </c>
    </row>
    <row r="1558" spans="9:24" x14ac:dyDescent="0.3">
      <c r="I1558" s="7">
        <v>43898</v>
      </c>
      <c r="J1558" s="20">
        <v>8.0799999999999997E-2</v>
      </c>
      <c r="K1558" s="20">
        <v>0.105</v>
      </c>
      <c r="L1558" s="20">
        <v>0.1113</v>
      </c>
      <c r="M1558" s="20">
        <v>0.1085</v>
      </c>
      <c r="N1558" s="20">
        <v>0.1108</v>
      </c>
      <c r="O1558" s="20">
        <v>0.1123</v>
      </c>
      <c r="P1558" s="20">
        <v>0.1143</v>
      </c>
      <c r="R1558" s="20">
        <v>0.1145</v>
      </c>
      <c r="S1558" s="20">
        <v>0.1153</v>
      </c>
      <c r="U1558" s="20">
        <v>0.1163</v>
      </c>
      <c r="V1558" s="20">
        <v>0.1065</v>
      </c>
      <c r="W1558" s="20">
        <v>0.1075</v>
      </c>
      <c r="X1558" s="20">
        <v>0.10879999999999999</v>
      </c>
    </row>
    <row r="1559" spans="9:24" x14ac:dyDescent="0.3">
      <c r="I1559" s="7">
        <v>43897</v>
      </c>
      <c r="J1559" s="20">
        <v>8.0799999999999997E-2</v>
      </c>
      <c r="K1559" s="20">
        <v>0.1013</v>
      </c>
      <c r="L1559" s="20">
        <v>0.1095</v>
      </c>
      <c r="M1559" s="20">
        <v>0.1075</v>
      </c>
      <c r="N1559" s="20">
        <v>0.109</v>
      </c>
      <c r="O1559" s="20">
        <v>0.111</v>
      </c>
      <c r="P1559" s="20">
        <v>0.1125</v>
      </c>
      <c r="R1559" s="20">
        <v>0.1145</v>
      </c>
      <c r="S1559" s="20">
        <v>0.1153</v>
      </c>
      <c r="U1559" s="20">
        <v>0.1163</v>
      </c>
      <c r="V1559" s="20">
        <v>0.1065</v>
      </c>
      <c r="W1559" s="20">
        <v>0.108</v>
      </c>
      <c r="X1559" s="20">
        <v>0.10879999999999999</v>
      </c>
    </row>
    <row r="1560" spans="9:24" x14ac:dyDescent="0.3">
      <c r="I1560" s="7">
        <v>43896</v>
      </c>
      <c r="J1560" s="20">
        <v>8.0799999999999997E-2</v>
      </c>
      <c r="K1560" s="20">
        <v>0.1013</v>
      </c>
      <c r="L1560" s="20">
        <v>0.1095</v>
      </c>
      <c r="M1560" s="20">
        <v>0.1095</v>
      </c>
      <c r="N1560" s="20">
        <v>0.1108</v>
      </c>
      <c r="O1560" s="20">
        <v>0.1135</v>
      </c>
      <c r="P1560" s="20">
        <v>0.1138</v>
      </c>
      <c r="R1560" s="20">
        <v>0.11550000000000001</v>
      </c>
      <c r="S1560" s="20">
        <v>0.1163</v>
      </c>
      <c r="U1560" s="20">
        <v>0.11700000000000001</v>
      </c>
      <c r="V1560" s="20">
        <v>0.107</v>
      </c>
      <c r="W1560" s="20">
        <v>0.108</v>
      </c>
      <c r="X1560" s="20">
        <v>0.10879999999999999</v>
      </c>
    </row>
    <row r="1561" spans="9:24" x14ac:dyDescent="0.3">
      <c r="I1561" s="7">
        <v>43895</v>
      </c>
      <c r="J1561" s="20">
        <v>8.0799999999999997E-2</v>
      </c>
      <c r="K1561" s="20">
        <v>0.10249999999999999</v>
      </c>
      <c r="L1561" s="20">
        <v>0.10979999999999999</v>
      </c>
      <c r="M1561" s="20">
        <v>0.1095</v>
      </c>
      <c r="N1561" s="20">
        <v>0.112</v>
      </c>
      <c r="O1561" s="20">
        <v>0.1135</v>
      </c>
      <c r="P1561" s="20">
        <v>0.1135</v>
      </c>
      <c r="R1561" s="20">
        <v>0.1143</v>
      </c>
      <c r="S1561" s="20">
        <v>0.1143</v>
      </c>
      <c r="U1561" s="20">
        <v>0.115</v>
      </c>
      <c r="V1561" s="20">
        <v>0.107</v>
      </c>
      <c r="W1561" s="20">
        <v>0.1075</v>
      </c>
      <c r="X1561" s="20">
        <v>0.10879999999999999</v>
      </c>
    </row>
    <row r="1562" spans="9:24" x14ac:dyDescent="0.3">
      <c r="I1562" s="7">
        <v>43894</v>
      </c>
      <c r="J1562" s="20">
        <v>8.0799999999999997E-2</v>
      </c>
      <c r="K1562" s="20">
        <v>0.10249999999999999</v>
      </c>
      <c r="L1562" s="20">
        <v>0.10979999999999999</v>
      </c>
      <c r="M1562" s="20">
        <v>0.10879999999999999</v>
      </c>
      <c r="N1562" s="20">
        <v>0.113</v>
      </c>
      <c r="O1562" s="20">
        <v>0.1138</v>
      </c>
      <c r="P1562" s="20">
        <v>0.1143</v>
      </c>
      <c r="R1562" s="20">
        <v>0.1143</v>
      </c>
      <c r="S1562" s="20">
        <v>0.1143</v>
      </c>
      <c r="U1562" s="20">
        <v>0.115</v>
      </c>
      <c r="V1562" s="20">
        <v>0.1065</v>
      </c>
      <c r="W1562" s="20">
        <v>0.1075</v>
      </c>
      <c r="X1562" s="20">
        <v>0.10979999999999999</v>
      </c>
    </row>
    <row r="1563" spans="9:24" x14ac:dyDescent="0.3">
      <c r="I1563" s="7">
        <v>43893</v>
      </c>
      <c r="J1563" s="20">
        <v>8.0799999999999997E-2</v>
      </c>
      <c r="K1563" s="20">
        <v>0.10249999999999999</v>
      </c>
      <c r="L1563" s="20">
        <v>0.10979999999999999</v>
      </c>
      <c r="M1563" s="20">
        <v>0.10580000000000001</v>
      </c>
      <c r="N1563" s="20">
        <v>0.109</v>
      </c>
      <c r="O1563" s="20">
        <v>0.1125</v>
      </c>
      <c r="P1563" s="20">
        <v>0.1138</v>
      </c>
      <c r="R1563" s="20">
        <v>0.114</v>
      </c>
      <c r="S1563" s="20">
        <v>0.1145</v>
      </c>
      <c r="U1563" s="20">
        <v>0.115</v>
      </c>
      <c r="V1563" s="20">
        <v>0.1065</v>
      </c>
      <c r="W1563" s="20">
        <v>0.10829999999999999</v>
      </c>
      <c r="X1563" s="20">
        <v>0.10979999999999999</v>
      </c>
    </row>
    <row r="1564" spans="9:24" x14ac:dyDescent="0.3">
      <c r="I1564" s="7">
        <v>43892</v>
      </c>
      <c r="J1564" s="20">
        <v>8.0799999999999997E-2</v>
      </c>
      <c r="K1564" s="20">
        <v>0.1</v>
      </c>
      <c r="L1564" s="20">
        <v>0.1038</v>
      </c>
      <c r="M1564" s="20">
        <v>0.10580000000000001</v>
      </c>
      <c r="N1564" s="20">
        <v>0.109</v>
      </c>
      <c r="O1564" s="20">
        <v>0.1125</v>
      </c>
      <c r="P1564" s="20">
        <v>0.1135</v>
      </c>
      <c r="R1564" s="20">
        <v>0.1133</v>
      </c>
      <c r="S1564" s="20">
        <v>0.1135</v>
      </c>
      <c r="U1564" s="20">
        <v>0.1145</v>
      </c>
      <c r="V1564" s="20">
        <v>0.107</v>
      </c>
      <c r="W1564" s="20">
        <v>0.10829999999999999</v>
      </c>
      <c r="X1564" s="20">
        <v>0.10979999999999999</v>
      </c>
    </row>
    <row r="1565" spans="9:24" x14ac:dyDescent="0.3">
      <c r="I1565" s="7">
        <v>43891</v>
      </c>
      <c r="J1565" s="20">
        <v>8.0799999999999997E-2</v>
      </c>
      <c r="K1565" s="20">
        <v>0.1</v>
      </c>
      <c r="L1565" s="20">
        <v>0.1038</v>
      </c>
      <c r="M1565" s="20">
        <v>0.10580000000000001</v>
      </c>
      <c r="N1565" s="20">
        <v>0.109</v>
      </c>
      <c r="O1565" s="20">
        <v>0.1123</v>
      </c>
      <c r="P1565" s="20">
        <v>0.114</v>
      </c>
      <c r="R1565" s="20">
        <v>0.1138</v>
      </c>
      <c r="S1565" s="20">
        <v>0.1145</v>
      </c>
      <c r="U1565" s="20">
        <v>0.11550000000000001</v>
      </c>
      <c r="V1565" s="20">
        <v>0.10730000000000001</v>
      </c>
      <c r="W1565" s="20">
        <v>0.10829999999999999</v>
      </c>
      <c r="X1565" s="20">
        <v>0.10979999999999999</v>
      </c>
    </row>
    <row r="1566" spans="9:24" x14ac:dyDescent="0.3">
      <c r="I1566" s="7">
        <v>43890</v>
      </c>
      <c r="J1566" s="20">
        <v>8.0799999999999997E-2</v>
      </c>
      <c r="K1566" s="20">
        <v>0.1</v>
      </c>
      <c r="L1566" s="20">
        <v>0.1038</v>
      </c>
      <c r="M1566" s="20">
        <v>0.1048</v>
      </c>
      <c r="N1566" s="20">
        <v>0.1075</v>
      </c>
      <c r="O1566" s="20">
        <v>0.111</v>
      </c>
      <c r="P1566" s="20">
        <v>0.1125</v>
      </c>
      <c r="R1566" s="20">
        <v>0.11550000000000001</v>
      </c>
      <c r="S1566" s="20">
        <v>0.1158</v>
      </c>
      <c r="U1566" s="20">
        <v>0.1163</v>
      </c>
      <c r="V1566" s="20">
        <v>0.10730000000000001</v>
      </c>
      <c r="W1566" s="20">
        <v>0.10879999999999999</v>
      </c>
      <c r="X1566" s="20">
        <v>0.1108</v>
      </c>
    </row>
    <row r="1567" spans="9:24" x14ac:dyDescent="0.3">
      <c r="I1567" s="7">
        <v>43889</v>
      </c>
      <c r="J1567" s="20">
        <v>8.0799999999999997E-2</v>
      </c>
      <c r="K1567" s="20">
        <v>0.1013</v>
      </c>
      <c r="L1567" s="20">
        <v>0.1055</v>
      </c>
      <c r="M1567" s="20">
        <v>0.10580000000000001</v>
      </c>
      <c r="N1567" s="20">
        <v>0.1075</v>
      </c>
      <c r="O1567" s="20">
        <v>0.111</v>
      </c>
      <c r="P1567" s="20">
        <v>0.1128</v>
      </c>
      <c r="R1567" s="20">
        <v>0.115</v>
      </c>
      <c r="S1567" s="20">
        <v>0.1158</v>
      </c>
      <c r="U1567" s="20">
        <v>0.11650000000000001</v>
      </c>
      <c r="V1567" s="20">
        <v>0.108</v>
      </c>
      <c r="W1567" s="20">
        <v>0.1095</v>
      </c>
      <c r="X1567" s="20">
        <v>0.1108</v>
      </c>
    </row>
    <row r="1568" spans="9:24" x14ac:dyDescent="0.3">
      <c r="I1568" s="7">
        <v>43888</v>
      </c>
      <c r="J1568" s="20">
        <v>8.0799999999999997E-2</v>
      </c>
      <c r="K1568" s="20">
        <v>0.1013</v>
      </c>
      <c r="L1568" s="20">
        <v>0.1055</v>
      </c>
      <c r="M1568" s="20">
        <v>0.10630000000000001</v>
      </c>
      <c r="N1568" s="20">
        <v>0.11</v>
      </c>
      <c r="O1568" s="20">
        <v>0.112</v>
      </c>
      <c r="P1568" s="20">
        <v>0.115</v>
      </c>
      <c r="R1568" s="20">
        <v>0.11799999999999999</v>
      </c>
      <c r="S1568" s="20">
        <v>0.1183</v>
      </c>
      <c r="U1568" s="20">
        <v>0.11849999999999999</v>
      </c>
      <c r="V1568" s="20">
        <v>0.109</v>
      </c>
      <c r="W1568" s="20">
        <v>0.1095</v>
      </c>
      <c r="X1568" s="20">
        <v>0.1108</v>
      </c>
    </row>
    <row r="1569" spans="9:24" x14ac:dyDescent="0.3">
      <c r="I1569" s="7">
        <v>43887</v>
      </c>
      <c r="J1569" s="20">
        <v>8.0799999999999997E-2</v>
      </c>
      <c r="K1569" s="20">
        <v>0.1013</v>
      </c>
      <c r="L1569" s="20">
        <v>0.10879999999999999</v>
      </c>
      <c r="M1569" s="20">
        <v>0.10630000000000001</v>
      </c>
      <c r="N1569" s="20">
        <v>0.11</v>
      </c>
      <c r="O1569" s="20">
        <v>0.112</v>
      </c>
      <c r="P1569" s="20">
        <v>0.115</v>
      </c>
      <c r="R1569" s="20">
        <v>0.11799999999999999</v>
      </c>
      <c r="S1569" s="20">
        <v>0.1183</v>
      </c>
      <c r="U1569" s="20">
        <v>0.11849999999999999</v>
      </c>
      <c r="V1569" s="20">
        <v>0.1085</v>
      </c>
      <c r="W1569" s="20">
        <v>0.1095</v>
      </c>
      <c r="X1569" s="20">
        <v>0.1108</v>
      </c>
    </row>
    <row r="1570" spans="9:24" x14ac:dyDescent="0.3">
      <c r="I1570" s="7">
        <v>43886</v>
      </c>
      <c r="J1570" s="20">
        <v>8.0799999999999997E-2</v>
      </c>
      <c r="K1570" s="20">
        <v>9.8500000000000004E-2</v>
      </c>
      <c r="L1570" s="20">
        <v>0.10349999999999999</v>
      </c>
      <c r="M1570" s="20">
        <v>0.1105</v>
      </c>
      <c r="N1570" s="20">
        <v>0.1145</v>
      </c>
      <c r="O1570" s="20">
        <v>0.1158</v>
      </c>
      <c r="P1570" s="20">
        <v>0.11700000000000001</v>
      </c>
      <c r="R1570" s="20">
        <v>0.11799999999999999</v>
      </c>
      <c r="S1570" s="20">
        <v>0.1183</v>
      </c>
      <c r="U1570" s="20">
        <v>0.11849999999999999</v>
      </c>
      <c r="V1570" s="20">
        <v>0.1085</v>
      </c>
      <c r="W1570" s="20">
        <v>0.1095</v>
      </c>
      <c r="X1570" s="20">
        <v>0.1108</v>
      </c>
    </row>
    <row r="1571" spans="9:24" x14ac:dyDescent="0.3">
      <c r="I1571" s="7">
        <v>43885</v>
      </c>
      <c r="J1571" s="20">
        <v>8.0799999999999997E-2</v>
      </c>
      <c r="K1571" s="20">
        <v>9.8500000000000004E-2</v>
      </c>
      <c r="L1571" s="20">
        <v>0.10349999999999999</v>
      </c>
      <c r="M1571" s="20">
        <v>0.1105</v>
      </c>
      <c r="N1571" s="20">
        <v>0.1145</v>
      </c>
      <c r="O1571" s="20">
        <v>0.1158</v>
      </c>
      <c r="P1571" s="20">
        <v>0.11700000000000001</v>
      </c>
      <c r="R1571" s="20">
        <v>0.1195</v>
      </c>
      <c r="S1571" s="20">
        <v>0.1198</v>
      </c>
      <c r="U1571" s="20">
        <v>0.1203</v>
      </c>
      <c r="V1571" s="20">
        <v>0.1085</v>
      </c>
      <c r="W1571" s="20">
        <v>0.1095</v>
      </c>
      <c r="X1571" s="20">
        <v>0.1108</v>
      </c>
    </row>
    <row r="1572" spans="9:24" x14ac:dyDescent="0.3">
      <c r="I1572" s="7">
        <v>43884</v>
      </c>
      <c r="J1572" s="20">
        <v>8.0799999999999997E-2</v>
      </c>
      <c r="K1572" s="20">
        <v>9.8500000000000004E-2</v>
      </c>
      <c r="L1572" s="20">
        <v>0.104</v>
      </c>
      <c r="M1572" s="20">
        <v>0.1105</v>
      </c>
      <c r="N1572" s="20">
        <v>0.1145</v>
      </c>
      <c r="O1572" s="20">
        <v>0.1158</v>
      </c>
      <c r="P1572" s="20">
        <v>0.11700000000000001</v>
      </c>
      <c r="R1572" s="20">
        <v>0.1145</v>
      </c>
      <c r="S1572" s="20">
        <v>0.1148</v>
      </c>
      <c r="U1572" s="20">
        <v>0.1158</v>
      </c>
      <c r="V1572" s="20">
        <v>0.1085</v>
      </c>
      <c r="W1572" s="20">
        <v>0.1095</v>
      </c>
      <c r="X1572" s="20">
        <v>0.1108</v>
      </c>
    </row>
    <row r="1573" spans="9:24" x14ac:dyDescent="0.3">
      <c r="I1573" s="7">
        <v>43883</v>
      </c>
      <c r="J1573" s="20">
        <v>8.0799999999999997E-2</v>
      </c>
      <c r="K1573" s="20">
        <v>9.8500000000000004E-2</v>
      </c>
      <c r="L1573" s="20">
        <v>0.10199999999999999</v>
      </c>
      <c r="M1573" s="20">
        <v>0.10879999999999999</v>
      </c>
      <c r="N1573" s="20">
        <v>0.1138</v>
      </c>
      <c r="O1573" s="20">
        <v>0.1168</v>
      </c>
      <c r="P1573" s="20">
        <v>0.11899999999999999</v>
      </c>
      <c r="R1573" s="20">
        <v>0.1118</v>
      </c>
      <c r="S1573" s="20">
        <v>0.112</v>
      </c>
      <c r="U1573" s="20">
        <v>0.114</v>
      </c>
      <c r="V1573" s="20">
        <v>0.1085</v>
      </c>
      <c r="W1573" s="20">
        <v>0.1095</v>
      </c>
      <c r="X1573" s="20">
        <v>0.1108</v>
      </c>
    </row>
    <row r="1574" spans="9:24" x14ac:dyDescent="0.3">
      <c r="I1574" s="7">
        <v>43882</v>
      </c>
      <c r="J1574" s="20">
        <v>8.0799999999999997E-2</v>
      </c>
      <c r="K1574" s="20">
        <v>9.8500000000000004E-2</v>
      </c>
      <c r="L1574" s="20">
        <v>0.10299999999999999</v>
      </c>
      <c r="M1574" s="20">
        <v>0.10879999999999999</v>
      </c>
      <c r="N1574" s="20">
        <v>0.111</v>
      </c>
      <c r="O1574" s="20">
        <v>0.1125</v>
      </c>
      <c r="P1574" s="20">
        <v>0.1135</v>
      </c>
      <c r="R1574" s="20">
        <v>0.1118</v>
      </c>
      <c r="S1574" s="20">
        <v>0.112</v>
      </c>
      <c r="U1574" s="20">
        <v>0.114</v>
      </c>
      <c r="V1574" s="20">
        <v>0.1085</v>
      </c>
      <c r="W1574" s="20">
        <v>0.1095</v>
      </c>
      <c r="X1574" s="20">
        <v>0.1108</v>
      </c>
    </row>
    <row r="1575" spans="9:24" x14ac:dyDescent="0.3">
      <c r="I1575" s="7">
        <v>43881</v>
      </c>
      <c r="J1575" s="20">
        <v>8.0799999999999997E-2</v>
      </c>
      <c r="K1575" s="20">
        <v>9.9000000000000005E-2</v>
      </c>
      <c r="L1575" s="20">
        <v>0.1045</v>
      </c>
      <c r="M1575" s="20">
        <v>0.104</v>
      </c>
      <c r="N1575" s="20">
        <v>0.10879999999999999</v>
      </c>
      <c r="O1575" s="20">
        <v>0.1103</v>
      </c>
      <c r="P1575" s="20">
        <v>0.111</v>
      </c>
      <c r="R1575" s="20">
        <v>0.1115</v>
      </c>
      <c r="S1575" s="20">
        <v>0.1123</v>
      </c>
      <c r="U1575" s="20">
        <v>0.113</v>
      </c>
      <c r="V1575" s="20">
        <v>0.1085</v>
      </c>
      <c r="W1575" s="20">
        <v>0.1095</v>
      </c>
      <c r="X1575" s="20">
        <v>0.1108</v>
      </c>
    </row>
    <row r="1576" spans="9:24" x14ac:dyDescent="0.3">
      <c r="I1576" s="7">
        <v>43880</v>
      </c>
      <c r="J1576" s="20">
        <v>8.0799999999999997E-2</v>
      </c>
      <c r="K1576" s="20">
        <v>9.9000000000000005E-2</v>
      </c>
      <c r="L1576" s="20">
        <v>0.1038</v>
      </c>
      <c r="M1576" s="20">
        <v>0.104</v>
      </c>
      <c r="N1576" s="20">
        <v>0.10879999999999999</v>
      </c>
      <c r="O1576" s="20">
        <v>0.1103</v>
      </c>
      <c r="P1576" s="20">
        <v>0.1105</v>
      </c>
      <c r="R1576" s="20">
        <v>0.1095</v>
      </c>
      <c r="S1576" s="20">
        <v>0.1115</v>
      </c>
      <c r="U1576" s="20">
        <v>0.1123</v>
      </c>
      <c r="V1576" s="20">
        <v>0.1085</v>
      </c>
      <c r="W1576" s="20">
        <v>0.1095</v>
      </c>
      <c r="X1576" s="20">
        <v>0.1108</v>
      </c>
    </row>
    <row r="1577" spans="9:24" x14ac:dyDescent="0.3">
      <c r="I1577" s="7">
        <v>43879</v>
      </c>
      <c r="J1577" s="20">
        <v>8.0799999999999997E-2</v>
      </c>
      <c r="K1577" s="20">
        <v>0.1003</v>
      </c>
      <c r="L1577" s="20">
        <v>0.10580000000000001</v>
      </c>
      <c r="M1577" s="20">
        <v>0.10299999999999999</v>
      </c>
      <c r="N1577" s="20">
        <v>0.108</v>
      </c>
      <c r="O1577" s="20">
        <v>0.109</v>
      </c>
      <c r="P1577" s="20">
        <v>0.1105</v>
      </c>
      <c r="R1577" s="20">
        <v>0.1095</v>
      </c>
      <c r="S1577" s="20">
        <v>0.1115</v>
      </c>
      <c r="U1577" s="20">
        <v>0.1123</v>
      </c>
      <c r="V1577" s="20">
        <v>0.1085</v>
      </c>
      <c r="W1577" s="20">
        <v>0.1095</v>
      </c>
      <c r="X1577" s="20">
        <v>0.1108</v>
      </c>
    </row>
    <row r="1578" spans="9:24" x14ac:dyDescent="0.3">
      <c r="I1578" s="7">
        <v>43878</v>
      </c>
      <c r="J1578" s="20">
        <v>8.0799999999999997E-2</v>
      </c>
      <c r="K1578" s="20">
        <v>0.1003</v>
      </c>
      <c r="L1578" s="20">
        <v>0.10580000000000001</v>
      </c>
      <c r="M1578" s="20">
        <v>0.1018</v>
      </c>
      <c r="N1578" s="20">
        <v>0.1065</v>
      </c>
      <c r="O1578" s="20">
        <v>0.10730000000000001</v>
      </c>
      <c r="P1578" s="20">
        <v>0.1095</v>
      </c>
      <c r="R1578" s="20">
        <v>0.11</v>
      </c>
      <c r="S1578" s="20">
        <v>0.111</v>
      </c>
      <c r="U1578" s="20">
        <v>0.112</v>
      </c>
      <c r="V1578" s="20">
        <v>0.1085</v>
      </c>
      <c r="W1578" s="20">
        <v>0.1095</v>
      </c>
      <c r="X1578" s="20">
        <v>0.1108</v>
      </c>
    </row>
    <row r="1579" spans="9:24" x14ac:dyDescent="0.3">
      <c r="I1579" s="7">
        <v>43877</v>
      </c>
      <c r="J1579" s="20">
        <v>8.0799999999999997E-2</v>
      </c>
      <c r="K1579" s="20">
        <v>0.1003</v>
      </c>
      <c r="L1579" s="20">
        <v>0.10580000000000001</v>
      </c>
      <c r="M1579" s="20">
        <v>0.1023</v>
      </c>
      <c r="N1579" s="20">
        <v>0.1065</v>
      </c>
      <c r="O1579" s="20">
        <v>0.10730000000000001</v>
      </c>
      <c r="P1579" s="20">
        <v>0.109</v>
      </c>
      <c r="R1579" s="20">
        <v>0.1133</v>
      </c>
      <c r="S1579" s="20">
        <v>0.1138</v>
      </c>
      <c r="U1579" s="20">
        <v>0.1148</v>
      </c>
      <c r="V1579" s="20">
        <v>0.1085</v>
      </c>
      <c r="W1579" s="20">
        <v>0.1095</v>
      </c>
      <c r="X1579" s="20">
        <v>0.1108</v>
      </c>
    </row>
    <row r="1580" spans="9:24" x14ac:dyDescent="0.3">
      <c r="I1580" s="7">
        <v>43876</v>
      </c>
      <c r="J1580" s="20">
        <v>8.0799999999999997E-2</v>
      </c>
      <c r="K1580" s="20">
        <v>0.1003</v>
      </c>
      <c r="L1580" s="20">
        <v>0.10580000000000001</v>
      </c>
      <c r="M1580" s="20">
        <v>0.10249999999999999</v>
      </c>
      <c r="N1580" s="20">
        <v>0.10780000000000001</v>
      </c>
      <c r="O1580" s="20">
        <v>0.10829999999999999</v>
      </c>
      <c r="P1580" s="20">
        <v>0.1095</v>
      </c>
      <c r="R1580" s="20">
        <v>0.1113</v>
      </c>
      <c r="S1580" s="20">
        <v>0.1115</v>
      </c>
      <c r="U1580" s="20">
        <v>0.1115</v>
      </c>
      <c r="V1580" s="20">
        <v>0.1085</v>
      </c>
      <c r="W1580" s="20">
        <v>0.1095</v>
      </c>
      <c r="X1580" s="20">
        <v>0.1108</v>
      </c>
    </row>
    <row r="1581" spans="9:24" x14ac:dyDescent="0.3">
      <c r="I1581" s="7">
        <v>43875</v>
      </c>
      <c r="J1581" s="20">
        <v>8.0799999999999997E-2</v>
      </c>
      <c r="K1581" s="20">
        <v>0.1003</v>
      </c>
      <c r="L1581" s="20">
        <v>0.10580000000000001</v>
      </c>
      <c r="M1581" s="20">
        <v>0.10580000000000001</v>
      </c>
      <c r="N1581" s="20">
        <v>0.11</v>
      </c>
      <c r="O1581" s="20">
        <v>0.1115</v>
      </c>
      <c r="P1581" s="20">
        <v>0.1125</v>
      </c>
      <c r="R1581" s="20">
        <v>0.1103</v>
      </c>
      <c r="S1581" s="20">
        <v>0.1108</v>
      </c>
      <c r="U1581" s="20">
        <v>0.1115</v>
      </c>
      <c r="V1581" s="20">
        <v>0.1085</v>
      </c>
      <c r="W1581" s="20">
        <v>0.1095</v>
      </c>
      <c r="X1581" s="20">
        <v>0.1108</v>
      </c>
    </row>
    <row r="1582" spans="9:24" x14ac:dyDescent="0.3">
      <c r="I1582" s="7">
        <v>43874</v>
      </c>
      <c r="J1582" s="20">
        <v>8.0799999999999997E-2</v>
      </c>
      <c r="K1582" s="20">
        <v>9.6299999999999997E-2</v>
      </c>
      <c r="L1582" s="20">
        <v>0.1008</v>
      </c>
      <c r="M1582" s="20">
        <v>0.1013</v>
      </c>
      <c r="N1582" s="20">
        <v>0.1085</v>
      </c>
      <c r="O1582" s="20">
        <v>0.1095</v>
      </c>
      <c r="P1582" s="20">
        <v>0.1108</v>
      </c>
      <c r="R1582" s="20">
        <v>0.1075</v>
      </c>
      <c r="S1582" s="20">
        <v>0.108</v>
      </c>
      <c r="U1582" s="20">
        <v>0.10829999999999999</v>
      </c>
      <c r="V1582" s="20">
        <v>0.1085</v>
      </c>
      <c r="W1582" s="20">
        <v>0.1095</v>
      </c>
      <c r="X1582" s="20">
        <v>0.1108</v>
      </c>
    </row>
    <row r="1583" spans="9:24" x14ac:dyDescent="0.3">
      <c r="I1583" s="7">
        <v>43873</v>
      </c>
      <c r="J1583" s="20">
        <v>8.0799999999999997E-2</v>
      </c>
      <c r="K1583" s="20">
        <v>9.6299999999999997E-2</v>
      </c>
      <c r="L1583" s="20">
        <v>0.1008</v>
      </c>
      <c r="M1583" s="20">
        <v>0.1013</v>
      </c>
      <c r="N1583" s="20">
        <v>0.10680000000000001</v>
      </c>
      <c r="O1583" s="20">
        <v>0.10829999999999999</v>
      </c>
      <c r="P1583" s="20">
        <v>0.11</v>
      </c>
      <c r="R1583" s="20">
        <v>0.107</v>
      </c>
      <c r="S1583" s="20">
        <v>0.108</v>
      </c>
      <c r="U1583" s="20">
        <v>0.10829999999999999</v>
      </c>
      <c r="V1583" s="20">
        <v>0.1085</v>
      </c>
      <c r="W1583" s="20">
        <v>0.1095</v>
      </c>
      <c r="X1583" s="20">
        <v>0.1108</v>
      </c>
    </row>
    <row r="1584" spans="9:24" x14ac:dyDescent="0.3">
      <c r="I1584" s="7">
        <v>43872</v>
      </c>
      <c r="J1584" s="20">
        <v>8.0799999999999997E-2</v>
      </c>
      <c r="K1584" s="20">
        <v>9.6299999999999997E-2</v>
      </c>
      <c r="L1584" s="20">
        <v>9.9500000000000005E-2</v>
      </c>
      <c r="M1584" s="20">
        <v>9.8799999999999999E-2</v>
      </c>
      <c r="N1584" s="20">
        <v>0.105</v>
      </c>
      <c r="O1584" s="20">
        <v>0.106</v>
      </c>
      <c r="P1584" s="20">
        <v>0.107</v>
      </c>
      <c r="R1584" s="20">
        <v>0.1065</v>
      </c>
      <c r="S1584" s="20">
        <v>0.107</v>
      </c>
      <c r="U1584" s="20">
        <v>0.10829999999999999</v>
      </c>
      <c r="V1584" s="20">
        <v>0.1075</v>
      </c>
      <c r="W1584" s="20">
        <v>0.1095</v>
      </c>
      <c r="X1584" s="20">
        <v>0.1108</v>
      </c>
    </row>
    <row r="1585" spans="9:24" x14ac:dyDescent="0.3">
      <c r="I1585" s="7">
        <v>43871</v>
      </c>
      <c r="J1585" s="20">
        <v>8.0799999999999997E-2</v>
      </c>
      <c r="K1585" s="20">
        <v>9.1499999999999998E-2</v>
      </c>
      <c r="L1585" s="20">
        <v>9.6299999999999997E-2</v>
      </c>
      <c r="M1585" s="20">
        <v>9.8799999999999999E-2</v>
      </c>
      <c r="N1585" s="20">
        <v>0.1045</v>
      </c>
      <c r="O1585" s="20">
        <v>0.105</v>
      </c>
      <c r="P1585" s="20">
        <v>0.1065</v>
      </c>
      <c r="R1585" s="20">
        <v>0.1065</v>
      </c>
      <c r="S1585" s="20">
        <v>0.1065</v>
      </c>
      <c r="U1585" s="20">
        <v>0.10829999999999999</v>
      </c>
      <c r="V1585" s="20">
        <v>0.1075</v>
      </c>
      <c r="W1585" s="20">
        <v>0.1095</v>
      </c>
      <c r="X1585" s="20">
        <v>0.1108</v>
      </c>
    </row>
    <row r="1586" spans="9:24" x14ac:dyDescent="0.3">
      <c r="I1586" s="7">
        <v>43870</v>
      </c>
      <c r="J1586" s="20">
        <v>8.0799999999999997E-2</v>
      </c>
      <c r="K1586" s="20">
        <v>9.1499999999999998E-2</v>
      </c>
      <c r="L1586" s="20">
        <v>9.6299999999999997E-2</v>
      </c>
      <c r="M1586" s="20">
        <v>9.8799999999999999E-2</v>
      </c>
      <c r="N1586" s="20">
        <v>0.1045</v>
      </c>
      <c r="O1586" s="20">
        <v>0.105</v>
      </c>
      <c r="P1586" s="20">
        <v>0.10580000000000001</v>
      </c>
      <c r="R1586" s="20">
        <v>0.107</v>
      </c>
      <c r="S1586" s="20">
        <v>0.1075</v>
      </c>
      <c r="U1586" s="20">
        <v>0.10979999999999999</v>
      </c>
      <c r="V1586" s="20">
        <v>0.1075</v>
      </c>
      <c r="W1586" s="20">
        <v>0.11</v>
      </c>
      <c r="X1586" s="20">
        <v>0.1108</v>
      </c>
    </row>
    <row r="1587" spans="9:24" x14ac:dyDescent="0.3">
      <c r="I1587" s="7">
        <v>43869</v>
      </c>
      <c r="J1587" s="20">
        <v>8.0799999999999997E-2</v>
      </c>
      <c r="K1587" s="20">
        <v>9.1499999999999998E-2</v>
      </c>
      <c r="L1587" s="20">
        <v>9.6299999999999997E-2</v>
      </c>
      <c r="M1587" s="20">
        <v>9.8799999999999999E-2</v>
      </c>
      <c r="N1587" s="20">
        <v>0.1043</v>
      </c>
      <c r="O1587" s="20">
        <v>0.105</v>
      </c>
      <c r="P1587" s="20">
        <v>0.1055</v>
      </c>
      <c r="R1587" s="20">
        <v>0.1065</v>
      </c>
      <c r="S1587" s="20">
        <v>0.107</v>
      </c>
      <c r="U1587" s="20">
        <v>0.1075</v>
      </c>
      <c r="V1587" s="20">
        <v>0.1085</v>
      </c>
      <c r="W1587" s="20">
        <v>0.1103</v>
      </c>
      <c r="X1587" s="20">
        <v>0.1108</v>
      </c>
    </row>
    <row r="1588" spans="9:24" x14ac:dyDescent="0.3">
      <c r="I1588" s="7">
        <v>43868</v>
      </c>
      <c r="J1588" s="20">
        <v>8.0799999999999997E-2</v>
      </c>
      <c r="K1588" s="20">
        <v>9.1499999999999998E-2</v>
      </c>
      <c r="L1588" s="20">
        <v>9.6299999999999997E-2</v>
      </c>
      <c r="M1588" s="20">
        <v>9.8799999999999999E-2</v>
      </c>
      <c r="N1588" s="20">
        <v>0.105</v>
      </c>
      <c r="O1588" s="20">
        <v>0.1055</v>
      </c>
      <c r="P1588" s="20">
        <v>0.106</v>
      </c>
      <c r="R1588" s="20">
        <v>0.106</v>
      </c>
      <c r="S1588" s="20">
        <v>0.107</v>
      </c>
      <c r="U1588" s="20">
        <v>0.10730000000000001</v>
      </c>
      <c r="V1588" s="20">
        <v>0.109</v>
      </c>
      <c r="W1588" s="20">
        <v>0.1103</v>
      </c>
      <c r="X1588" s="20">
        <v>0.1108</v>
      </c>
    </row>
    <row r="1589" spans="9:24" x14ac:dyDescent="0.3">
      <c r="I1589" s="7">
        <v>43867</v>
      </c>
      <c r="J1589" s="20">
        <v>8.0799999999999997E-2</v>
      </c>
      <c r="K1589" s="20">
        <v>9.1499999999999998E-2</v>
      </c>
      <c r="L1589" s="20">
        <v>9.6299999999999997E-2</v>
      </c>
      <c r="M1589" s="20">
        <v>9.7000000000000003E-2</v>
      </c>
      <c r="N1589" s="20">
        <v>0.104</v>
      </c>
      <c r="O1589" s="20">
        <v>0.105</v>
      </c>
      <c r="P1589" s="20">
        <v>0.106</v>
      </c>
      <c r="R1589" s="20">
        <v>0.104</v>
      </c>
      <c r="S1589" s="20">
        <v>0.1048</v>
      </c>
      <c r="U1589" s="20">
        <v>0.106</v>
      </c>
      <c r="V1589" s="20">
        <v>0.109</v>
      </c>
      <c r="W1589" s="20">
        <v>0.1095</v>
      </c>
      <c r="X1589" s="20">
        <v>0.1108</v>
      </c>
    </row>
    <row r="1590" spans="9:24" x14ac:dyDescent="0.3">
      <c r="I1590" s="7">
        <v>43866</v>
      </c>
      <c r="J1590" s="20">
        <v>8.0799999999999997E-2</v>
      </c>
      <c r="K1590" s="20">
        <v>9.1499999999999998E-2</v>
      </c>
      <c r="L1590" s="20">
        <v>9.6299999999999997E-2</v>
      </c>
      <c r="M1590" s="20">
        <v>9.7000000000000003E-2</v>
      </c>
      <c r="N1590" s="20">
        <v>0.10299999999999999</v>
      </c>
      <c r="O1590" s="20">
        <v>0.104</v>
      </c>
      <c r="P1590" s="20">
        <v>0.1055</v>
      </c>
      <c r="R1590" s="20">
        <v>0.1038</v>
      </c>
      <c r="S1590" s="20">
        <v>0.1045</v>
      </c>
      <c r="U1590" s="20">
        <v>0.1055</v>
      </c>
      <c r="V1590" s="20">
        <v>0.1085</v>
      </c>
      <c r="W1590" s="20">
        <v>0.1095</v>
      </c>
      <c r="X1590" s="20">
        <v>0.1108</v>
      </c>
    </row>
    <row r="1591" spans="9:24" x14ac:dyDescent="0.3">
      <c r="I1591" s="7">
        <v>43865</v>
      </c>
      <c r="J1591" s="20">
        <v>8.0799999999999997E-2</v>
      </c>
      <c r="K1591" s="20">
        <v>9.0499999999999997E-2</v>
      </c>
      <c r="L1591" s="20">
        <v>9.4E-2</v>
      </c>
      <c r="M1591" s="20">
        <v>9.5500000000000002E-2</v>
      </c>
      <c r="N1591" s="20">
        <v>9.9500000000000005E-2</v>
      </c>
      <c r="O1591" s="20">
        <v>0.10199999999999999</v>
      </c>
      <c r="P1591" s="20">
        <v>0.1028</v>
      </c>
      <c r="R1591" s="20">
        <v>0.1033</v>
      </c>
      <c r="S1591" s="20">
        <v>0.1038</v>
      </c>
      <c r="U1591" s="20">
        <v>0.1053</v>
      </c>
      <c r="V1591" s="20">
        <v>0.1085</v>
      </c>
      <c r="W1591" s="20">
        <v>0.1095</v>
      </c>
      <c r="X1591" s="20">
        <v>0.1108</v>
      </c>
    </row>
    <row r="1592" spans="9:24" x14ac:dyDescent="0.3">
      <c r="I1592" s="7">
        <v>43864</v>
      </c>
      <c r="J1592" s="20">
        <v>8.0799999999999997E-2</v>
      </c>
      <c r="K1592" s="20">
        <v>8.7999999999999995E-2</v>
      </c>
      <c r="L1592" s="20">
        <v>9.2499999999999999E-2</v>
      </c>
      <c r="M1592" s="20">
        <v>9.5500000000000002E-2</v>
      </c>
      <c r="N1592" s="20">
        <v>9.9299999999999999E-2</v>
      </c>
      <c r="O1592" s="20">
        <v>0.1013</v>
      </c>
      <c r="P1592" s="20">
        <v>0.1028</v>
      </c>
      <c r="R1592" s="20">
        <v>0.10150000000000001</v>
      </c>
      <c r="S1592" s="20">
        <v>0.1028</v>
      </c>
      <c r="U1592" s="20">
        <v>0.1038</v>
      </c>
      <c r="V1592" s="20">
        <v>0.1085</v>
      </c>
      <c r="W1592" s="20">
        <v>0.1095</v>
      </c>
      <c r="X1592" s="20">
        <v>0.1108</v>
      </c>
    </row>
    <row r="1593" spans="9:24" x14ac:dyDescent="0.3">
      <c r="I1593" s="7">
        <v>43863</v>
      </c>
      <c r="J1593" s="20">
        <v>8.0799999999999997E-2</v>
      </c>
      <c r="K1593" s="20">
        <v>8.7999999999999995E-2</v>
      </c>
      <c r="L1593" s="20">
        <v>9.2499999999999999E-2</v>
      </c>
      <c r="M1593" s="20">
        <v>9.4500000000000001E-2</v>
      </c>
      <c r="N1593" s="20">
        <v>9.8299999999999998E-2</v>
      </c>
      <c r="O1593" s="20">
        <v>0.1008</v>
      </c>
      <c r="P1593" s="20">
        <v>0.10249999999999999</v>
      </c>
      <c r="R1593" s="20">
        <v>0.10100000000000001</v>
      </c>
      <c r="S1593" s="20">
        <v>0.10249999999999999</v>
      </c>
      <c r="U1593" s="20">
        <v>0.10299999999999999</v>
      </c>
      <c r="V1593" s="20">
        <v>0.1085</v>
      </c>
      <c r="W1593" s="20">
        <v>0.1095</v>
      </c>
      <c r="X1593" s="20">
        <v>0.1108</v>
      </c>
    </row>
    <row r="1594" spans="9:24" x14ac:dyDescent="0.3">
      <c r="I1594" s="7">
        <v>43862</v>
      </c>
      <c r="J1594" s="20">
        <v>8.0799999999999997E-2</v>
      </c>
      <c r="K1594" s="20">
        <v>8.7999999999999995E-2</v>
      </c>
      <c r="L1594" s="20">
        <v>9.2499999999999999E-2</v>
      </c>
      <c r="M1594" s="20">
        <v>9.2999999999999999E-2</v>
      </c>
      <c r="N1594" s="20">
        <v>9.7000000000000003E-2</v>
      </c>
      <c r="O1594" s="20">
        <v>9.9500000000000005E-2</v>
      </c>
      <c r="P1594" s="20">
        <v>0.10050000000000001</v>
      </c>
      <c r="R1594" s="20">
        <v>0.10100000000000001</v>
      </c>
      <c r="S1594" s="20">
        <v>0.10249999999999999</v>
      </c>
      <c r="U1594" s="20">
        <v>0.10299999999999999</v>
      </c>
      <c r="V1594" s="20">
        <v>0.1085</v>
      </c>
      <c r="W1594" s="20">
        <v>0.1095</v>
      </c>
      <c r="X1594" s="20">
        <v>0.1108</v>
      </c>
    </row>
    <row r="1595" spans="9:24" x14ac:dyDescent="0.3">
      <c r="I1595" s="7">
        <v>43861</v>
      </c>
      <c r="J1595" s="20">
        <v>8.0799999999999997E-2</v>
      </c>
      <c r="K1595" s="20">
        <v>8.7999999999999995E-2</v>
      </c>
      <c r="L1595" s="20">
        <v>9.2499999999999999E-2</v>
      </c>
      <c r="M1595" s="20">
        <v>9.2999999999999999E-2</v>
      </c>
      <c r="N1595" s="20">
        <v>9.6500000000000002E-2</v>
      </c>
      <c r="O1595" s="20">
        <v>9.9000000000000005E-2</v>
      </c>
      <c r="P1595" s="20">
        <v>0.1</v>
      </c>
      <c r="R1595" s="20">
        <v>0.10050000000000001</v>
      </c>
      <c r="S1595" s="20">
        <v>0.10199999999999999</v>
      </c>
      <c r="U1595" s="20">
        <v>0.10249999999999999</v>
      </c>
      <c r="V1595" s="20">
        <v>0.1085</v>
      </c>
      <c r="W1595" s="20">
        <v>0.1095</v>
      </c>
      <c r="X1595" s="20">
        <v>0.1108</v>
      </c>
    </row>
    <row r="1596" spans="9:24" x14ac:dyDescent="0.3">
      <c r="I1596" s="7">
        <v>43860</v>
      </c>
      <c r="J1596" s="20">
        <v>8.0799999999999997E-2</v>
      </c>
      <c r="K1596" s="20">
        <v>8.7999999999999995E-2</v>
      </c>
      <c r="L1596" s="20">
        <v>9.2499999999999999E-2</v>
      </c>
      <c r="M1596" s="20">
        <v>9.2299999999999993E-2</v>
      </c>
      <c r="N1596" s="20">
        <v>9.6000000000000002E-2</v>
      </c>
      <c r="O1596" s="20">
        <v>9.8799999999999999E-2</v>
      </c>
      <c r="P1596" s="20">
        <v>9.98E-2</v>
      </c>
      <c r="R1596" s="20">
        <v>0.10050000000000001</v>
      </c>
      <c r="S1596" s="20">
        <v>0.10199999999999999</v>
      </c>
      <c r="U1596" s="20">
        <v>0.10249999999999999</v>
      </c>
      <c r="V1596" s="20">
        <v>0.1085</v>
      </c>
      <c r="W1596" s="20">
        <v>0.1095</v>
      </c>
      <c r="X1596" s="20">
        <v>0.1108</v>
      </c>
    </row>
    <row r="1597" spans="9:24" x14ac:dyDescent="0.3">
      <c r="I1597" s="7">
        <v>43859</v>
      </c>
      <c r="J1597" s="20">
        <v>8.0799999999999997E-2</v>
      </c>
      <c r="K1597" s="20">
        <v>8.7999999999999995E-2</v>
      </c>
      <c r="L1597" s="20">
        <v>9.2499999999999999E-2</v>
      </c>
      <c r="M1597" s="20">
        <v>9.2499999999999999E-2</v>
      </c>
      <c r="N1597" s="20">
        <v>9.6000000000000002E-2</v>
      </c>
      <c r="O1597" s="20">
        <v>9.8500000000000004E-2</v>
      </c>
      <c r="P1597" s="20">
        <v>9.9500000000000005E-2</v>
      </c>
      <c r="R1597" s="20">
        <v>0.10050000000000001</v>
      </c>
      <c r="S1597" s="20">
        <v>0.10199999999999999</v>
      </c>
      <c r="U1597" s="20">
        <v>0.10249999999999999</v>
      </c>
      <c r="V1597" s="20">
        <v>0.1095</v>
      </c>
      <c r="W1597" s="20">
        <v>0.1095</v>
      </c>
      <c r="X1597" s="20">
        <v>0.1108</v>
      </c>
    </row>
    <row r="1598" spans="9:24" x14ac:dyDescent="0.3">
      <c r="I1598" s="7">
        <v>43858</v>
      </c>
      <c r="J1598" s="20">
        <v>8.0799999999999997E-2</v>
      </c>
      <c r="K1598" s="20">
        <v>8.7999999999999995E-2</v>
      </c>
      <c r="L1598" s="20">
        <v>9.1999999999999998E-2</v>
      </c>
      <c r="M1598" s="20">
        <v>9.2499999999999999E-2</v>
      </c>
      <c r="N1598" s="20">
        <v>9.5500000000000002E-2</v>
      </c>
      <c r="O1598" s="20">
        <v>9.8500000000000004E-2</v>
      </c>
      <c r="P1598" s="20">
        <v>9.9500000000000005E-2</v>
      </c>
      <c r="R1598" s="20">
        <v>0.1003</v>
      </c>
      <c r="S1598" s="20">
        <v>0.10199999999999999</v>
      </c>
      <c r="U1598" s="20">
        <v>0.10249999999999999</v>
      </c>
      <c r="V1598" s="20">
        <v>0.1095</v>
      </c>
      <c r="W1598" s="20">
        <v>0.1095</v>
      </c>
      <c r="X1598" s="20">
        <v>0.10879999999999999</v>
      </c>
    </row>
    <row r="1599" spans="9:24" x14ac:dyDescent="0.3">
      <c r="I1599" s="7">
        <v>43857</v>
      </c>
      <c r="J1599" s="20">
        <v>8.0799999999999997E-2</v>
      </c>
      <c r="K1599" s="20">
        <v>8.7999999999999995E-2</v>
      </c>
      <c r="L1599" s="20">
        <v>9.1999999999999998E-2</v>
      </c>
      <c r="M1599" s="20">
        <v>9.2799999999999994E-2</v>
      </c>
      <c r="N1599" s="20">
        <v>9.5500000000000002E-2</v>
      </c>
      <c r="O1599" s="20">
        <v>9.8500000000000004E-2</v>
      </c>
      <c r="P1599" s="20">
        <v>9.9299999999999999E-2</v>
      </c>
      <c r="R1599" s="20">
        <v>0.1003</v>
      </c>
      <c r="S1599" s="20">
        <v>0.10199999999999999</v>
      </c>
      <c r="U1599" s="20">
        <v>0.10249999999999999</v>
      </c>
      <c r="V1599" s="20">
        <v>0.1095</v>
      </c>
      <c r="W1599" s="20">
        <v>0.108</v>
      </c>
      <c r="X1599" s="20">
        <v>0.10879999999999999</v>
      </c>
    </row>
    <row r="1600" spans="9:24" x14ac:dyDescent="0.3">
      <c r="I1600" s="7">
        <v>43856</v>
      </c>
      <c r="J1600" s="20">
        <v>8.0799999999999997E-2</v>
      </c>
      <c r="K1600" s="20">
        <v>8.6800000000000002E-2</v>
      </c>
      <c r="L1600" s="20">
        <v>9.0999999999999998E-2</v>
      </c>
      <c r="M1600" s="20">
        <v>9.2799999999999994E-2</v>
      </c>
      <c r="N1600" s="20">
        <v>9.5500000000000002E-2</v>
      </c>
      <c r="O1600" s="20">
        <v>9.8000000000000004E-2</v>
      </c>
      <c r="P1600" s="20">
        <v>9.9199999999999997E-2</v>
      </c>
      <c r="R1600" s="20">
        <v>0.10050000000000001</v>
      </c>
      <c r="S1600" s="20">
        <v>0.10249999999999999</v>
      </c>
      <c r="U1600" s="20">
        <v>0.1033</v>
      </c>
      <c r="V1600" s="20">
        <v>0.10730000000000001</v>
      </c>
      <c r="W1600" s="20">
        <v>0.108</v>
      </c>
      <c r="X1600" s="20">
        <v>0.10929999999999999</v>
      </c>
    </row>
    <row r="1601" spans="9:24" x14ac:dyDescent="0.3">
      <c r="I1601" s="7">
        <v>43855</v>
      </c>
      <c r="J1601" s="20">
        <v>8.0799999999999997E-2</v>
      </c>
      <c r="K1601" s="20">
        <v>8.5500000000000007E-2</v>
      </c>
      <c r="L1601" s="20">
        <v>8.9499999999999996E-2</v>
      </c>
      <c r="M1601" s="20">
        <v>9.2799999999999994E-2</v>
      </c>
      <c r="N1601" s="20">
        <v>9.5500000000000002E-2</v>
      </c>
      <c r="O1601" s="20">
        <v>9.8000000000000004E-2</v>
      </c>
      <c r="P1601" s="20">
        <v>9.9199999999999997E-2</v>
      </c>
      <c r="R1601" s="20">
        <v>0.10050000000000001</v>
      </c>
      <c r="S1601" s="20">
        <v>0.10249999999999999</v>
      </c>
      <c r="U1601" s="20">
        <v>0.1033</v>
      </c>
      <c r="V1601" s="20">
        <v>0.10730000000000001</v>
      </c>
      <c r="W1601" s="20">
        <v>0.108</v>
      </c>
      <c r="X1601" s="20">
        <v>0.10929999999999999</v>
      </c>
    </row>
    <row r="1602" spans="9:24" x14ac:dyDescent="0.3">
      <c r="I1602" s="7">
        <v>43854</v>
      </c>
      <c r="J1602" s="20">
        <v>8.0799999999999997E-2</v>
      </c>
      <c r="K1602" s="20">
        <v>8.5500000000000007E-2</v>
      </c>
      <c r="L1602" s="20">
        <v>8.9499999999999996E-2</v>
      </c>
      <c r="M1602" s="20">
        <v>9.2799999999999994E-2</v>
      </c>
      <c r="N1602" s="20">
        <v>9.6000000000000002E-2</v>
      </c>
      <c r="O1602" s="20">
        <v>9.8500000000000004E-2</v>
      </c>
      <c r="P1602" s="20">
        <v>9.9500000000000005E-2</v>
      </c>
      <c r="R1602" s="20">
        <v>0.10050000000000001</v>
      </c>
      <c r="S1602" s="20">
        <v>0.10249999999999999</v>
      </c>
      <c r="U1602" s="20">
        <v>0.1033</v>
      </c>
      <c r="V1602" s="20">
        <v>0.10730000000000001</v>
      </c>
      <c r="W1602" s="20">
        <v>0.108</v>
      </c>
      <c r="X1602" s="20">
        <v>0.10929999999999999</v>
      </c>
    </row>
    <row r="1603" spans="9:24" x14ac:dyDescent="0.3">
      <c r="I1603" s="7">
        <v>43853</v>
      </c>
      <c r="J1603" s="20">
        <v>8.0799999999999997E-2</v>
      </c>
      <c r="K1603" s="20">
        <v>8.5500000000000007E-2</v>
      </c>
      <c r="L1603" s="20">
        <v>8.9499999999999996E-2</v>
      </c>
      <c r="M1603" s="20">
        <v>9.2799999999999994E-2</v>
      </c>
      <c r="N1603" s="20">
        <v>9.6000000000000002E-2</v>
      </c>
      <c r="O1603" s="20">
        <v>9.8500000000000004E-2</v>
      </c>
      <c r="P1603" s="20">
        <v>9.9500000000000005E-2</v>
      </c>
      <c r="R1603" s="20">
        <v>0.10050000000000001</v>
      </c>
      <c r="S1603" s="20">
        <v>0.10249999999999999</v>
      </c>
      <c r="U1603" s="20">
        <v>0.1033</v>
      </c>
      <c r="V1603" s="20">
        <v>0.10730000000000001</v>
      </c>
      <c r="W1603" s="20">
        <v>0.108</v>
      </c>
      <c r="X1603" s="20">
        <v>0.10929999999999999</v>
      </c>
    </row>
    <row r="1604" spans="9:24" x14ac:dyDescent="0.3">
      <c r="I1604" s="7">
        <v>43852</v>
      </c>
      <c r="J1604" s="20">
        <v>8.0799999999999997E-2</v>
      </c>
      <c r="K1604" s="20">
        <v>8.5500000000000007E-2</v>
      </c>
      <c r="L1604" s="20">
        <v>8.9499999999999996E-2</v>
      </c>
      <c r="M1604" s="20">
        <v>9.35E-2</v>
      </c>
      <c r="N1604" s="20">
        <v>9.6000000000000002E-2</v>
      </c>
      <c r="O1604" s="20">
        <v>9.8500000000000004E-2</v>
      </c>
      <c r="P1604" s="20">
        <v>9.9500000000000005E-2</v>
      </c>
      <c r="R1604" s="20">
        <v>0.10050000000000001</v>
      </c>
      <c r="S1604" s="20">
        <v>0.10249999999999999</v>
      </c>
      <c r="U1604" s="20">
        <v>0.1033</v>
      </c>
      <c r="V1604" s="20">
        <v>0.10730000000000001</v>
      </c>
      <c r="W1604" s="20">
        <v>0.108</v>
      </c>
      <c r="X1604" s="20">
        <v>0.10929999999999999</v>
      </c>
    </row>
    <row r="1605" spans="9:24" x14ac:dyDescent="0.3">
      <c r="I1605" s="7">
        <v>43851</v>
      </c>
      <c r="J1605" s="20">
        <v>8.0799999999999997E-2</v>
      </c>
      <c r="K1605" s="20">
        <v>8.5500000000000007E-2</v>
      </c>
      <c r="L1605" s="20">
        <v>8.9499999999999996E-2</v>
      </c>
      <c r="M1605" s="20">
        <v>9.35E-2</v>
      </c>
      <c r="N1605" s="20">
        <v>9.6000000000000002E-2</v>
      </c>
      <c r="O1605" s="20">
        <v>9.8500000000000004E-2</v>
      </c>
      <c r="P1605" s="20">
        <v>9.9500000000000005E-2</v>
      </c>
      <c r="R1605" s="20">
        <v>0.10100000000000001</v>
      </c>
      <c r="S1605" s="20">
        <v>0.10249999999999999</v>
      </c>
      <c r="U1605" s="20">
        <v>0.1033</v>
      </c>
      <c r="V1605" s="20">
        <v>0.10730000000000001</v>
      </c>
      <c r="W1605" s="20">
        <v>0.108</v>
      </c>
      <c r="X1605" s="20">
        <v>0.10929999999999999</v>
      </c>
    </row>
    <row r="1606" spans="9:24" x14ac:dyDescent="0.3">
      <c r="I1606" s="7">
        <v>43850</v>
      </c>
      <c r="J1606" s="20">
        <v>8.0799999999999997E-2</v>
      </c>
      <c r="K1606" s="20">
        <v>8.5500000000000007E-2</v>
      </c>
      <c r="L1606" s="20">
        <v>8.9499999999999996E-2</v>
      </c>
      <c r="M1606" s="20">
        <v>9.35E-2</v>
      </c>
      <c r="N1606" s="20">
        <v>9.6000000000000002E-2</v>
      </c>
      <c r="O1606" s="20">
        <v>9.8500000000000004E-2</v>
      </c>
      <c r="P1606" s="20">
        <v>9.9500000000000005E-2</v>
      </c>
      <c r="R1606" s="20">
        <v>0.10100000000000001</v>
      </c>
      <c r="S1606" s="20">
        <v>0.10249999999999999</v>
      </c>
      <c r="U1606" s="20">
        <v>0.10349999999999999</v>
      </c>
      <c r="V1606" s="20">
        <v>0.10730000000000001</v>
      </c>
      <c r="W1606" s="20">
        <v>0.108</v>
      </c>
      <c r="X1606" s="20">
        <v>0.10979999999999999</v>
      </c>
    </row>
    <row r="1607" spans="9:24" x14ac:dyDescent="0.3">
      <c r="I1607" s="7">
        <v>43849</v>
      </c>
      <c r="J1607" s="20">
        <v>8.0799999999999997E-2</v>
      </c>
      <c r="K1607" s="20">
        <v>8.5500000000000007E-2</v>
      </c>
      <c r="L1607" s="20">
        <v>8.9499999999999996E-2</v>
      </c>
      <c r="M1607" s="20">
        <v>9.35E-2</v>
      </c>
      <c r="N1607" s="20">
        <v>9.6500000000000002E-2</v>
      </c>
      <c r="O1607" s="20">
        <v>9.9000000000000005E-2</v>
      </c>
      <c r="P1607" s="20">
        <v>9.9500000000000005E-2</v>
      </c>
      <c r="R1607" s="20">
        <v>0.10050000000000001</v>
      </c>
      <c r="S1607" s="20">
        <v>0.10199999999999999</v>
      </c>
      <c r="U1607" s="20">
        <v>0.10299999999999999</v>
      </c>
      <c r="V1607" s="20">
        <v>0.10730000000000001</v>
      </c>
      <c r="W1607" s="20">
        <v>0.108</v>
      </c>
      <c r="X1607" s="20">
        <v>0.10979999999999999</v>
      </c>
    </row>
    <row r="1608" spans="9:24" x14ac:dyDescent="0.3">
      <c r="I1608" s="7">
        <v>43848</v>
      </c>
      <c r="J1608" s="20">
        <v>8.0799999999999997E-2</v>
      </c>
      <c r="K1608" s="20">
        <v>8.5500000000000007E-2</v>
      </c>
      <c r="L1608" s="20">
        <v>8.9499999999999996E-2</v>
      </c>
      <c r="M1608" s="20">
        <v>9.35E-2</v>
      </c>
      <c r="N1608" s="20">
        <v>9.6500000000000002E-2</v>
      </c>
      <c r="O1608" s="20">
        <v>9.9000000000000005E-2</v>
      </c>
      <c r="P1608" s="20">
        <v>0.1003</v>
      </c>
      <c r="R1608" s="20">
        <v>0.1</v>
      </c>
      <c r="S1608" s="20">
        <v>0.10100000000000001</v>
      </c>
      <c r="U1608" s="20">
        <v>0.10299999999999999</v>
      </c>
      <c r="V1608" s="20">
        <v>0.108</v>
      </c>
      <c r="W1608" s="20">
        <v>0.108</v>
      </c>
      <c r="X1608" s="20">
        <v>0.10979999999999999</v>
      </c>
    </row>
    <row r="1609" spans="9:24" x14ac:dyDescent="0.3">
      <c r="I1609" s="7">
        <v>43847</v>
      </c>
      <c r="J1609" s="20">
        <v>8.0799999999999997E-2</v>
      </c>
      <c r="K1609" s="20">
        <v>8.5500000000000007E-2</v>
      </c>
      <c r="L1609" s="20">
        <v>8.9499999999999996E-2</v>
      </c>
      <c r="M1609" s="20">
        <v>9.3299999999999994E-2</v>
      </c>
      <c r="N1609" s="20">
        <v>9.6000000000000002E-2</v>
      </c>
      <c r="O1609" s="20">
        <v>9.9000000000000005E-2</v>
      </c>
      <c r="P1609" s="20">
        <v>0.1</v>
      </c>
      <c r="R1609" s="20">
        <v>9.98E-2</v>
      </c>
      <c r="S1609" s="20">
        <v>0.1008</v>
      </c>
      <c r="U1609" s="20">
        <v>0.10249999999999999</v>
      </c>
      <c r="V1609" s="20">
        <v>0.108</v>
      </c>
      <c r="W1609" s="20">
        <v>0.108</v>
      </c>
      <c r="X1609" s="20">
        <v>0.10979999999999999</v>
      </c>
    </row>
    <row r="1610" spans="9:24" x14ac:dyDescent="0.3">
      <c r="I1610" s="7">
        <v>43846</v>
      </c>
      <c r="J1610" s="20">
        <v>8.0799999999999997E-2</v>
      </c>
      <c r="K1610" s="20">
        <v>8.5500000000000007E-2</v>
      </c>
      <c r="L1610" s="20">
        <v>8.9499999999999996E-2</v>
      </c>
      <c r="M1610" s="20">
        <v>9.2999999999999999E-2</v>
      </c>
      <c r="N1610" s="20">
        <v>9.6000000000000002E-2</v>
      </c>
      <c r="O1610" s="20">
        <v>9.9000000000000005E-2</v>
      </c>
      <c r="P1610" s="20">
        <v>9.9500000000000005E-2</v>
      </c>
      <c r="R1610" s="20">
        <v>9.9000000000000005E-2</v>
      </c>
      <c r="S1610" s="20">
        <v>0.1</v>
      </c>
      <c r="U1610" s="20">
        <v>0.10199999999999999</v>
      </c>
      <c r="V1610" s="20">
        <v>0.108</v>
      </c>
      <c r="W1610" s="20">
        <v>0.108</v>
      </c>
      <c r="X1610" s="20">
        <v>0.10929999999999999</v>
      </c>
    </row>
    <row r="1611" spans="9:24" x14ac:dyDescent="0.3">
      <c r="I1611" s="7">
        <v>43845</v>
      </c>
      <c r="J1611" s="20">
        <v>8.0799999999999997E-2</v>
      </c>
      <c r="K1611" s="20">
        <v>8.5500000000000007E-2</v>
      </c>
      <c r="L1611" s="20">
        <v>0.09</v>
      </c>
      <c r="M1611" s="20">
        <v>9.2999999999999999E-2</v>
      </c>
      <c r="N1611" s="20">
        <v>9.5799999999999996E-2</v>
      </c>
      <c r="O1611" s="20">
        <v>9.8500000000000004E-2</v>
      </c>
      <c r="P1611" s="20">
        <v>9.9299999999999999E-2</v>
      </c>
      <c r="R1611" s="20">
        <v>9.9000000000000005E-2</v>
      </c>
      <c r="S1611" s="20">
        <v>0.1</v>
      </c>
      <c r="U1611" s="20">
        <v>0.10199999999999999</v>
      </c>
      <c r="V1611" s="20">
        <v>0.10780000000000001</v>
      </c>
      <c r="W1611" s="20">
        <v>0.1075</v>
      </c>
      <c r="X1611" s="20">
        <v>0.10879999999999999</v>
      </c>
    </row>
    <row r="1612" spans="9:24" x14ac:dyDescent="0.3">
      <c r="I1612" s="7">
        <v>43844</v>
      </c>
      <c r="J1612" s="20">
        <v>8.0799999999999997E-2</v>
      </c>
      <c r="K1612" s="20">
        <v>8.5500000000000007E-2</v>
      </c>
      <c r="L1612" s="20">
        <v>0.09</v>
      </c>
      <c r="M1612" s="20">
        <v>9.2799999999999994E-2</v>
      </c>
      <c r="N1612" s="20">
        <v>9.4799999999999995E-2</v>
      </c>
      <c r="O1612" s="20">
        <v>9.8000000000000004E-2</v>
      </c>
      <c r="P1612" s="20">
        <v>9.8500000000000004E-2</v>
      </c>
      <c r="R1612" s="20">
        <v>9.9000000000000005E-2</v>
      </c>
      <c r="S1612" s="20">
        <v>0.10050000000000001</v>
      </c>
      <c r="U1612" s="20">
        <v>0.10249999999999999</v>
      </c>
      <c r="V1612" s="20">
        <v>0.1075</v>
      </c>
      <c r="W1612" s="20">
        <v>0.10730000000000001</v>
      </c>
      <c r="X1612" s="20">
        <v>0.1075</v>
      </c>
    </row>
    <row r="1613" spans="9:24" x14ac:dyDescent="0.3">
      <c r="I1613" s="7">
        <v>43843</v>
      </c>
      <c r="J1613" s="20">
        <v>8.0799999999999997E-2</v>
      </c>
      <c r="K1613" s="20">
        <v>8.5500000000000007E-2</v>
      </c>
      <c r="L1613" s="20">
        <v>0.09</v>
      </c>
      <c r="M1613" s="20">
        <v>9.2799999999999994E-2</v>
      </c>
      <c r="N1613" s="20">
        <v>9.4799999999999995E-2</v>
      </c>
      <c r="O1613" s="20">
        <v>9.8000000000000004E-2</v>
      </c>
      <c r="P1613" s="20">
        <v>9.8500000000000004E-2</v>
      </c>
      <c r="R1613" s="20">
        <v>9.8799999999999999E-2</v>
      </c>
      <c r="S1613" s="20">
        <v>0.1</v>
      </c>
      <c r="U1613" s="20">
        <v>0.10199999999999999</v>
      </c>
      <c r="V1613" s="20">
        <v>0.107</v>
      </c>
      <c r="W1613" s="20">
        <v>0.106</v>
      </c>
      <c r="X1613" s="20">
        <v>0.1075</v>
      </c>
    </row>
    <row r="1614" spans="9:24" x14ac:dyDescent="0.3">
      <c r="I1614" s="7">
        <v>43842</v>
      </c>
      <c r="J1614" s="20">
        <v>8.0799999999999997E-2</v>
      </c>
      <c r="K1614" s="20">
        <v>8.5500000000000007E-2</v>
      </c>
      <c r="L1614" s="20">
        <v>0.09</v>
      </c>
      <c r="M1614" s="20">
        <v>9.35E-2</v>
      </c>
      <c r="N1614" s="20">
        <v>9.5600000000000004E-2</v>
      </c>
      <c r="O1614" s="20">
        <v>9.8500000000000004E-2</v>
      </c>
      <c r="P1614" s="20">
        <v>9.8500000000000004E-2</v>
      </c>
      <c r="R1614" s="20">
        <v>9.8799999999999999E-2</v>
      </c>
      <c r="S1614" s="20">
        <v>0.1</v>
      </c>
      <c r="U1614" s="20">
        <v>0.10199999999999999</v>
      </c>
      <c r="V1614" s="20">
        <v>0.1048</v>
      </c>
      <c r="W1614" s="20">
        <v>0.106</v>
      </c>
      <c r="X1614" s="20">
        <v>0.1075</v>
      </c>
    </row>
    <row r="1615" spans="9:24" x14ac:dyDescent="0.3">
      <c r="I1615" s="7">
        <v>43841</v>
      </c>
      <c r="J1615" s="20">
        <v>8.0799999999999997E-2</v>
      </c>
      <c r="K1615" s="20">
        <v>8.5500000000000007E-2</v>
      </c>
      <c r="L1615" s="20">
        <v>8.9800000000000005E-2</v>
      </c>
      <c r="M1615" s="20">
        <v>9.3299999999999994E-2</v>
      </c>
      <c r="N1615" s="20">
        <v>9.5299999999999996E-2</v>
      </c>
      <c r="O1615" s="20">
        <v>9.7500000000000003E-2</v>
      </c>
      <c r="P1615" s="20">
        <v>9.8299999999999998E-2</v>
      </c>
      <c r="R1615" s="20">
        <v>9.9500000000000005E-2</v>
      </c>
      <c r="S1615" s="20">
        <v>0.10100000000000001</v>
      </c>
      <c r="U1615" s="20">
        <v>0.10249999999999999</v>
      </c>
      <c r="V1615" s="20">
        <v>0.1043</v>
      </c>
      <c r="W1615" s="20">
        <v>0.106</v>
      </c>
      <c r="X1615" s="20">
        <v>0.1075</v>
      </c>
    </row>
    <row r="1616" spans="9:24" x14ac:dyDescent="0.3">
      <c r="I1616" s="7">
        <v>43840</v>
      </c>
      <c r="J1616" s="20">
        <v>8.0799999999999997E-2</v>
      </c>
      <c r="K1616" s="20">
        <v>8.5999999999999993E-2</v>
      </c>
      <c r="L1616" s="20">
        <v>8.9499999999999996E-2</v>
      </c>
      <c r="M1616" s="20">
        <v>9.3299999999999994E-2</v>
      </c>
      <c r="N1616" s="20">
        <v>9.5299999999999996E-2</v>
      </c>
      <c r="O1616" s="20">
        <v>9.7500000000000003E-2</v>
      </c>
      <c r="P1616" s="20">
        <v>9.8299999999999998E-2</v>
      </c>
      <c r="R1616" s="20">
        <v>9.9400000000000002E-2</v>
      </c>
      <c r="S1616" s="20">
        <v>0.1</v>
      </c>
      <c r="U1616" s="20">
        <v>0.10249999999999999</v>
      </c>
      <c r="V1616" s="20">
        <v>0.1043</v>
      </c>
      <c r="W1616" s="20">
        <v>0.106</v>
      </c>
      <c r="X1616" s="20">
        <v>0.1075</v>
      </c>
    </row>
    <row r="1617" spans="9:24" x14ac:dyDescent="0.3">
      <c r="I1617" s="7">
        <v>43839</v>
      </c>
      <c r="J1617" s="20">
        <v>8.0799999999999997E-2</v>
      </c>
      <c r="K1617" s="20">
        <v>8.5999999999999993E-2</v>
      </c>
      <c r="L1617" s="20">
        <v>8.9499999999999996E-2</v>
      </c>
      <c r="M1617" s="20">
        <v>9.3799999999999994E-2</v>
      </c>
      <c r="N1617" s="20">
        <v>9.5500000000000002E-2</v>
      </c>
      <c r="O1617" s="20">
        <v>9.8000000000000004E-2</v>
      </c>
      <c r="P1617" s="20">
        <v>9.8500000000000004E-2</v>
      </c>
      <c r="R1617" s="20">
        <v>9.98E-2</v>
      </c>
      <c r="S1617" s="20">
        <v>0.10100000000000001</v>
      </c>
      <c r="U1617" s="20">
        <v>0.10299999999999999</v>
      </c>
      <c r="V1617" s="20">
        <v>0.1043</v>
      </c>
      <c r="W1617" s="20">
        <v>0.106</v>
      </c>
      <c r="X1617" s="20">
        <v>0.10630000000000001</v>
      </c>
    </row>
    <row r="1618" spans="9:24" x14ac:dyDescent="0.3">
      <c r="I1618" s="7">
        <v>43838</v>
      </c>
      <c r="J1618" s="20">
        <v>8.0799999999999997E-2</v>
      </c>
      <c r="K1618" s="20">
        <v>8.5999999999999993E-2</v>
      </c>
      <c r="L1618" s="20">
        <v>8.9499999999999996E-2</v>
      </c>
      <c r="M1618" s="20">
        <v>9.4500000000000001E-2</v>
      </c>
      <c r="N1618" s="20">
        <v>9.6500000000000002E-2</v>
      </c>
      <c r="O1618" s="20">
        <v>9.8000000000000004E-2</v>
      </c>
      <c r="P1618" s="20">
        <v>9.9000000000000005E-2</v>
      </c>
      <c r="R1618" s="20">
        <v>0.10050000000000001</v>
      </c>
      <c r="S1618" s="20">
        <v>0.1018</v>
      </c>
      <c r="U1618" s="20">
        <v>0.10299999999999999</v>
      </c>
      <c r="V1618" s="20">
        <v>0.1043</v>
      </c>
      <c r="W1618" s="20">
        <v>0.1053</v>
      </c>
      <c r="X1618" s="20">
        <v>0.10580000000000001</v>
      </c>
    </row>
    <row r="1619" spans="9:24" x14ac:dyDescent="0.3">
      <c r="I1619" s="7">
        <v>43837</v>
      </c>
      <c r="J1619" s="20">
        <v>8.0799999999999997E-2</v>
      </c>
      <c r="K1619" s="20">
        <v>8.5999999999999993E-2</v>
      </c>
      <c r="L1619" s="20">
        <v>8.9499999999999996E-2</v>
      </c>
      <c r="M1619" s="20">
        <v>9.4500000000000001E-2</v>
      </c>
      <c r="N1619" s="20">
        <v>9.6500000000000002E-2</v>
      </c>
      <c r="O1619" s="20">
        <v>9.8500000000000004E-2</v>
      </c>
      <c r="P1619" s="20">
        <v>9.9299999999999999E-2</v>
      </c>
      <c r="R1619" s="20">
        <v>0.1003</v>
      </c>
      <c r="S1619" s="20">
        <v>0.1018</v>
      </c>
      <c r="U1619" s="20">
        <v>0.10299999999999999</v>
      </c>
      <c r="V1619" s="20">
        <v>0.105</v>
      </c>
      <c r="W1619" s="20">
        <v>0.1048</v>
      </c>
      <c r="X1619" s="20">
        <v>0.10580000000000001</v>
      </c>
    </row>
    <row r="1620" spans="9:24" x14ac:dyDescent="0.3">
      <c r="I1620" s="7">
        <v>43836</v>
      </c>
      <c r="J1620" s="20">
        <v>8.0799999999999997E-2</v>
      </c>
      <c r="K1620" s="20">
        <v>8.6800000000000002E-2</v>
      </c>
      <c r="L1620" s="20">
        <v>9.0499999999999997E-2</v>
      </c>
      <c r="M1620" s="20">
        <v>9.4500000000000001E-2</v>
      </c>
      <c r="N1620" s="20">
        <v>9.6500000000000002E-2</v>
      </c>
      <c r="O1620" s="20">
        <v>9.8500000000000004E-2</v>
      </c>
      <c r="P1620" s="20">
        <v>9.98E-2</v>
      </c>
      <c r="R1620" s="20">
        <v>0.1003</v>
      </c>
      <c r="S1620" s="20">
        <v>0.1018</v>
      </c>
      <c r="U1620" s="20">
        <v>0.10299999999999999</v>
      </c>
      <c r="V1620" s="20">
        <v>0.104</v>
      </c>
      <c r="W1620" s="20">
        <v>0.1048</v>
      </c>
      <c r="X1620" s="20">
        <v>0.10580000000000001</v>
      </c>
    </row>
    <row r="1621" spans="9:24" x14ac:dyDescent="0.3">
      <c r="I1621" s="7">
        <v>43835</v>
      </c>
      <c r="J1621" s="20">
        <v>8.0799999999999997E-2</v>
      </c>
      <c r="K1621" s="20">
        <v>8.6800000000000002E-2</v>
      </c>
      <c r="L1621" s="20">
        <v>9.0800000000000006E-2</v>
      </c>
      <c r="M1621" s="20">
        <v>9.4E-2</v>
      </c>
      <c r="N1621" s="20">
        <v>9.6500000000000002E-2</v>
      </c>
      <c r="O1621" s="20">
        <v>9.8500000000000004E-2</v>
      </c>
      <c r="P1621" s="20">
        <v>9.98E-2</v>
      </c>
      <c r="R1621" s="20">
        <v>0.10100000000000001</v>
      </c>
      <c r="S1621" s="20">
        <v>0.10249999999999999</v>
      </c>
      <c r="U1621" s="20">
        <v>0.1045</v>
      </c>
      <c r="V1621" s="20">
        <v>0.104</v>
      </c>
      <c r="W1621" s="20">
        <v>0.1048</v>
      </c>
      <c r="X1621" s="20">
        <v>0.10580000000000001</v>
      </c>
    </row>
    <row r="1622" spans="9:24" x14ac:dyDescent="0.3">
      <c r="I1622" s="7">
        <v>43834</v>
      </c>
      <c r="J1622" s="20">
        <v>8.0799999999999997E-2</v>
      </c>
      <c r="K1622" s="20">
        <v>8.6800000000000002E-2</v>
      </c>
      <c r="L1622" s="20">
        <v>9.0800000000000006E-2</v>
      </c>
      <c r="M1622" s="20">
        <v>9.4E-2</v>
      </c>
      <c r="N1622" s="20">
        <v>9.6500000000000002E-2</v>
      </c>
      <c r="O1622" s="20">
        <v>9.8500000000000004E-2</v>
      </c>
      <c r="P1622" s="20">
        <v>9.98E-2</v>
      </c>
      <c r="R1622" s="20">
        <v>0.10249999999999999</v>
      </c>
      <c r="S1622" s="20">
        <v>0.10299999999999999</v>
      </c>
      <c r="U1622" s="20">
        <v>0.105</v>
      </c>
      <c r="V1622" s="20">
        <v>0.104</v>
      </c>
      <c r="W1622" s="20">
        <v>0.1048</v>
      </c>
      <c r="X1622" s="20">
        <v>0.10630000000000001</v>
      </c>
    </row>
    <row r="1623" spans="9:24" x14ac:dyDescent="0.3">
      <c r="I1623" s="7">
        <v>43833</v>
      </c>
      <c r="J1623" s="20">
        <v>8.0799999999999997E-2</v>
      </c>
      <c r="K1623" s="20">
        <v>8.6800000000000002E-2</v>
      </c>
      <c r="L1623" s="20">
        <v>9.0800000000000006E-2</v>
      </c>
      <c r="M1623" s="20">
        <v>9.4500000000000001E-2</v>
      </c>
      <c r="N1623" s="20">
        <v>9.7500000000000003E-2</v>
      </c>
      <c r="O1623" s="20">
        <v>9.9500000000000005E-2</v>
      </c>
      <c r="P1623" s="20">
        <v>0.10050000000000001</v>
      </c>
      <c r="R1623" s="20">
        <v>0.10249999999999999</v>
      </c>
      <c r="S1623" s="20">
        <v>0.10299999999999999</v>
      </c>
      <c r="U1623" s="20">
        <v>0.105</v>
      </c>
      <c r="V1623" s="20">
        <v>0.10349999999999999</v>
      </c>
      <c r="W1623" s="20">
        <v>0.1055</v>
      </c>
      <c r="X1623" s="20">
        <v>0.10630000000000001</v>
      </c>
    </row>
    <row r="1624" spans="9:24" x14ac:dyDescent="0.3">
      <c r="I1624" s="7">
        <v>43832</v>
      </c>
      <c r="J1624" s="20">
        <v>8.0799999999999997E-2</v>
      </c>
      <c r="K1624" s="20">
        <v>8.6800000000000002E-2</v>
      </c>
      <c r="L1624" s="20">
        <v>9.0999999999999998E-2</v>
      </c>
      <c r="M1624" s="20">
        <v>9.5000000000000001E-2</v>
      </c>
      <c r="N1624" s="20">
        <v>9.8299999999999998E-2</v>
      </c>
      <c r="O1624" s="20">
        <v>0.10050000000000001</v>
      </c>
      <c r="P1624" s="20">
        <v>0.10150000000000001</v>
      </c>
      <c r="R1624" s="20">
        <v>0.10249999999999999</v>
      </c>
      <c r="S1624" s="20">
        <v>0.10299999999999999</v>
      </c>
      <c r="U1624" s="20">
        <v>0.105</v>
      </c>
      <c r="V1624" s="20">
        <v>0.1045</v>
      </c>
      <c r="W1624" s="20">
        <v>0.1055</v>
      </c>
      <c r="X1624" s="20">
        <v>0.10630000000000001</v>
      </c>
    </row>
    <row r="1625" spans="9:24" x14ac:dyDescent="0.3">
      <c r="I1625" s="7">
        <v>43831</v>
      </c>
      <c r="J1625" s="20">
        <v>8.0799999999999997E-2</v>
      </c>
      <c r="K1625" s="20">
        <v>8.6999999999999994E-2</v>
      </c>
      <c r="L1625" s="20">
        <v>9.1999999999999998E-2</v>
      </c>
      <c r="M1625" s="20">
        <v>9.5000000000000001E-2</v>
      </c>
      <c r="N1625" s="20">
        <v>9.8299999999999998E-2</v>
      </c>
      <c r="O1625" s="20">
        <v>0.10100000000000001</v>
      </c>
      <c r="P1625" s="20">
        <v>0.10199999999999999</v>
      </c>
      <c r="R1625" s="20">
        <v>0.10249999999999999</v>
      </c>
      <c r="S1625" s="20">
        <v>0.10299999999999999</v>
      </c>
      <c r="U1625" s="20">
        <v>0.105</v>
      </c>
      <c r="V1625" s="20">
        <v>0.1045</v>
      </c>
      <c r="W1625" s="20">
        <v>0.104</v>
      </c>
      <c r="X1625" s="20">
        <v>0.1075</v>
      </c>
    </row>
    <row r="1626" spans="9:24" x14ac:dyDescent="0.3">
      <c r="I1626" s="7">
        <v>43830</v>
      </c>
      <c r="J1626" s="20">
        <v>8.0799999999999997E-2</v>
      </c>
      <c r="K1626" s="20">
        <v>8.6999999999999994E-2</v>
      </c>
      <c r="L1626" s="20">
        <v>9.1999999999999998E-2</v>
      </c>
      <c r="M1626" s="20">
        <v>9.5000000000000001E-2</v>
      </c>
      <c r="N1626" s="20">
        <v>9.7799999999999998E-2</v>
      </c>
      <c r="O1626" s="20">
        <v>0.10100000000000001</v>
      </c>
      <c r="P1626" s="20">
        <v>0.10199999999999999</v>
      </c>
      <c r="R1626" s="20">
        <v>0.10349999999999999</v>
      </c>
      <c r="S1626" s="20">
        <v>0.104</v>
      </c>
      <c r="U1626" s="20">
        <v>0.106</v>
      </c>
      <c r="V1626" s="20">
        <v>0.10299999999999999</v>
      </c>
      <c r="W1626" s="20">
        <v>0.104</v>
      </c>
      <c r="X1626" s="20">
        <v>0.1135</v>
      </c>
    </row>
    <row r="1627" spans="9:24" x14ac:dyDescent="0.3">
      <c r="I1627" s="7">
        <v>43829</v>
      </c>
      <c r="J1627" s="20">
        <v>8.0799999999999997E-2</v>
      </c>
      <c r="K1627" s="20">
        <v>8.6999999999999994E-2</v>
      </c>
      <c r="L1627" s="20">
        <v>9.1999999999999998E-2</v>
      </c>
      <c r="M1627" s="20">
        <v>9.5000000000000001E-2</v>
      </c>
      <c r="N1627" s="20">
        <v>9.7799999999999998E-2</v>
      </c>
      <c r="O1627" s="20">
        <v>0.10050000000000001</v>
      </c>
      <c r="P1627" s="20">
        <v>0.10150000000000001</v>
      </c>
      <c r="R1627" s="20">
        <v>0.10349999999999999</v>
      </c>
      <c r="S1627" s="20">
        <v>0.104</v>
      </c>
      <c r="U1627" s="20">
        <v>0.1055</v>
      </c>
      <c r="V1627" s="20">
        <v>0.10349999999999999</v>
      </c>
      <c r="W1627" s="20">
        <v>0.106</v>
      </c>
      <c r="X1627" s="20">
        <v>0.1135</v>
      </c>
    </row>
    <row r="1628" spans="9:24" x14ac:dyDescent="0.3">
      <c r="I1628" s="7">
        <v>43828</v>
      </c>
      <c r="J1628" s="20">
        <v>8.0799999999999997E-2</v>
      </c>
      <c r="K1628" s="20">
        <v>8.6999999999999994E-2</v>
      </c>
      <c r="L1628" s="20">
        <v>9.1999999999999998E-2</v>
      </c>
      <c r="M1628" s="20">
        <v>9.6000000000000002E-2</v>
      </c>
      <c r="N1628" s="20">
        <v>9.8000000000000004E-2</v>
      </c>
      <c r="O1628" s="20">
        <v>0.10100000000000001</v>
      </c>
      <c r="P1628" s="20">
        <v>0.1026</v>
      </c>
      <c r="R1628" s="20">
        <v>0.10249999999999999</v>
      </c>
      <c r="S1628" s="20">
        <v>0.10349999999999999</v>
      </c>
      <c r="U1628" s="20">
        <v>0.1045</v>
      </c>
      <c r="V1628" s="20">
        <v>0.104</v>
      </c>
      <c r="W1628" s="20">
        <v>0.106</v>
      </c>
      <c r="X1628" s="20">
        <v>0.1135</v>
      </c>
    </row>
    <row r="1629" spans="9:24" x14ac:dyDescent="0.3">
      <c r="I1629" s="7">
        <v>43827</v>
      </c>
      <c r="J1629" s="20">
        <v>8.0799999999999997E-2</v>
      </c>
      <c r="K1629" s="20">
        <v>8.6999999999999994E-2</v>
      </c>
      <c r="L1629" s="20">
        <v>9.1999999999999998E-2</v>
      </c>
      <c r="M1629" s="20">
        <v>9.6000000000000002E-2</v>
      </c>
      <c r="N1629" s="20">
        <v>9.8000000000000004E-2</v>
      </c>
      <c r="O1629" s="20">
        <v>0.10100000000000001</v>
      </c>
      <c r="P1629" s="20">
        <v>0.1022</v>
      </c>
      <c r="R1629" s="20">
        <v>0.10299999999999999</v>
      </c>
      <c r="S1629" s="20">
        <v>0.104</v>
      </c>
      <c r="U1629" s="20">
        <v>0.105</v>
      </c>
      <c r="V1629" s="20">
        <v>0.1045</v>
      </c>
      <c r="W1629" s="20">
        <v>0.10630000000000001</v>
      </c>
      <c r="X1629" s="20">
        <v>0.1135</v>
      </c>
    </row>
    <row r="1630" spans="9:24" x14ac:dyDescent="0.3">
      <c r="I1630" s="7">
        <v>43826</v>
      </c>
      <c r="J1630" s="20">
        <v>8.0799999999999997E-2</v>
      </c>
      <c r="K1630" s="20">
        <v>8.6999999999999994E-2</v>
      </c>
      <c r="L1630" s="20">
        <v>9.1999999999999998E-2</v>
      </c>
      <c r="M1630" s="20">
        <v>9.5500000000000002E-2</v>
      </c>
      <c r="N1630" s="20">
        <v>9.8000000000000004E-2</v>
      </c>
      <c r="O1630" s="20">
        <v>0.10050000000000001</v>
      </c>
      <c r="P1630" s="20">
        <v>0.10150000000000001</v>
      </c>
      <c r="R1630" s="20">
        <v>0.104</v>
      </c>
      <c r="S1630" s="20">
        <v>0.1048</v>
      </c>
      <c r="U1630" s="20">
        <v>0.1055</v>
      </c>
      <c r="V1630" s="20">
        <v>0.1045</v>
      </c>
      <c r="W1630" s="20">
        <v>0.109</v>
      </c>
      <c r="X1630" s="20">
        <v>0.1135</v>
      </c>
    </row>
    <row r="1631" spans="9:24" x14ac:dyDescent="0.3">
      <c r="I1631" s="7">
        <v>43825</v>
      </c>
      <c r="J1631" s="20">
        <v>8.0799999999999997E-2</v>
      </c>
      <c r="K1631" s="20">
        <v>8.6999999999999994E-2</v>
      </c>
      <c r="L1631" s="20">
        <v>9.1999999999999998E-2</v>
      </c>
      <c r="M1631" s="20">
        <v>9.6000000000000002E-2</v>
      </c>
      <c r="N1631" s="20">
        <v>9.8299999999999998E-2</v>
      </c>
      <c r="O1631" s="20">
        <v>0.10100000000000001</v>
      </c>
      <c r="P1631" s="20">
        <v>0.1023</v>
      </c>
      <c r="R1631" s="20">
        <v>0.1043</v>
      </c>
      <c r="S1631" s="20">
        <v>0.1045</v>
      </c>
      <c r="U1631" s="20">
        <v>0.106</v>
      </c>
      <c r="V1631" s="20">
        <v>0.10680000000000001</v>
      </c>
      <c r="W1631" s="20">
        <v>0.1113</v>
      </c>
      <c r="X1631" s="20">
        <v>0.1135</v>
      </c>
    </row>
    <row r="1632" spans="9:24" x14ac:dyDescent="0.3">
      <c r="I1632" s="7">
        <v>43824</v>
      </c>
      <c r="J1632" s="20">
        <v>8.0799999999999997E-2</v>
      </c>
      <c r="K1632" s="20">
        <v>8.6999999999999994E-2</v>
      </c>
      <c r="L1632" s="20">
        <v>9.1999999999999998E-2</v>
      </c>
      <c r="M1632" s="20">
        <v>9.7000000000000003E-2</v>
      </c>
      <c r="N1632" s="20">
        <v>9.9299999999999999E-2</v>
      </c>
      <c r="O1632" s="20">
        <v>0.1023</v>
      </c>
      <c r="P1632" s="20">
        <v>0.10340000000000001</v>
      </c>
      <c r="R1632" s="20">
        <v>0.1043</v>
      </c>
      <c r="S1632" s="20">
        <v>0.1045</v>
      </c>
      <c r="U1632" s="20">
        <v>0.106</v>
      </c>
      <c r="V1632" s="20">
        <v>0.1095</v>
      </c>
      <c r="W1632" s="20">
        <v>0.1125</v>
      </c>
      <c r="X1632" s="20">
        <v>0.1135</v>
      </c>
    </row>
    <row r="1633" spans="9:24" x14ac:dyDescent="0.3">
      <c r="I1633" s="7">
        <v>43823</v>
      </c>
      <c r="J1633" s="20">
        <v>8.0799999999999997E-2</v>
      </c>
      <c r="K1633" s="20">
        <v>8.6999999999999994E-2</v>
      </c>
      <c r="L1633" s="20">
        <v>9.1999999999999998E-2</v>
      </c>
      <c r="M1633" s="20">
        <v>9.7000000000000003E-2</v>
      </c>
      <c r="N1633" s="20">
        <v>9.9500000000000005E-2</v>
      </c>
      <c r="O1633" s="20">
        <v>0.10199999999999999</v>
      </c>
      <c r="P1633" s="20">
        <v>0.10349999999999999</v>
      </c>
      <c r="R1633" s="20">
        <v>0.1045</v>
      </c>
      <c r="S1633" s="20">
        <v>0.1053</v>
      </c>
      <c r="U1633" s="20">
        <v>0.107</v>
      </c>
      <c r="V1633" s="20">
        <v>0.1113</v>
      </c>
      <c r="W1633" s="20">
        <v>0.1125</v>
      </c>
      <c r="X1633" s="20">
        <v>0.1125</v>
      </c>
    </row>
    <row r="1634" spans="9:24" x14ac:dyDescent="0.3">
      <c r="I1634" s="7">
        <v>43822</v>
      </c>
      <c r="J1634" s="20">
        <v>8.0799999999999997E-2</v>
      </c>
      <c r="K1634" s="20">
        <v>8.6999999999999994E-2</v>
      </c>
      <c r="L1634" s="20">
        <v>9.1999999999999998E-2</v>
      </c>
      <c r="M1634" s="20">
        <v>9.7000000000000003E-2</v>
      </c>
      <c r="N1634" s="20">
        <v>9.9500000000000005E-2</v>
      </c>
      <c r="O1634" s="20">
        <v>0.10299999999999999</v>
      </c>
      <c r="P1634" s="20">
        <v>0.1038</v>
      </c>
      <c r="R1634" s="20">
        <v>0.105</v>
      </c>
      <c r="S1634" s="20">
        <v>0.106</v>
      </c>
      <c r="U1634" s="20">
        <v>0.108</v>
      </c>
      <c r="V1634" s="20">
        <v>0.112</v>
      </c>
      <c r="W1634" s="20">
        <v>0.1118</v>
      </c>
      <c r="X1634" s="20">
        <v>0.10580000000000001</v>
      </c>
    </row>
    <row r="1635" spans="9:24" x14ac:dyDescent="0.3">
      <c r="I1635" s="7">
        <v>43821</v>
      </c>
      <c r="J1635" s="20">
        <v>8.0799999999999997E-2</v>
      </c>
      <c r="K1635" s="20">
        <v>8.6999999999999994E-2</v>
      </c>
      <c r="L1635" s="20">
        <v>9.2499999999999999E-2</v>
      </c>
      <c r="M1635" s="20">
        <v>9.7500000000000003E-2</v>
      </c>
      <c r="N1635" s="20">
        <v>0.10050000000000001</v>
      </c>
      <c r="O1635" s="20">
        <v>0.10299999999999999</v>
      </c>
      <c r="P1635" s="20">
        <v>0.104</v>
      </c>
      <c r="R1635" s="20">
        <v>0.105</v>
      </c>
      <c r="S1635" s="20">
        <v>0.106</v>
      </c>
      <c r="U1635" s="20">
        <v>0.10730000000000001</v>
      </c>
      <c r="V1635" s="20">
        <v>0.1113</v>
      </c>
      <c r="W1635" s="20">
        <v>0.10630000000000001</v>
      </c>
      <c r="X1635" s="20">
        <v>0.10580000000000001</v>
      </c>
    </row>
    <row r="1636" spans="9:24" x14ac:dyDescent="0.3">
      <c r="I1636" s="7">
        <v>43820</v>
      </c>
      <c r="J1636" s="20">
        <v>8.0799999999999997E-2</v>
      </c>
      <c r="K1636" s="20">
        <v>8.6999999999999994E-2</v>
      </c>
      <c r="L1636" s="20">
        <v>9.2499999999999999E-2</v>
      </c>
      <c r="M1636" s="20">
        <v>9.8000000000000004E-2</v>
      </c>
      <c r="N1636" s="20">
        <v>0.10050000000000001</v>
      </c>
      <c r="O1636" s="20">
        <v>0.10349999999999999</v>
      </c>
      <c r="P1636" s="20">
        <v>0.1045</v>
      </c>
      <c r="R1636" s="20">
        <v>0.105</v>
      </c>
      <c r="S1636" s="20">
        <v>0.106</v>
      </c>
      <c r="U1636" s="20">
        <v>0.10730000000000001</v>
      </c>
      <c r="V1636" s="20">
        <v>0.105</v>
      </c>
      <c r="W1636" s="20">
        <v>0.10630000000000001</v>
      </c>
      <c r="X1636" s="20">
        <v>0.10580000000000001</v>
      </c>
    </row>
    <row r="1637" spans="9:24" x14ac:dyDescent="0.3">
      <c r="I1637" s="7">
        <v>43819</v>
      </c>
      <c r="J1637" s="20">
        <v>8.0799999999999997E-2</v>
      </c>
      <c r="K1637" s="20">
        <v>8.6999999999999994E-2</v>
      </c>
      <c r="L1637" s="20">
        <v>9.2499999999999999E-2</v>
      </c>
      <c r="M1637" s="20">
        <v>9.8000000000000004E-2</v>
      </c>
      <c r="N1637" s="20">
        <v>0.10050000000000001</v>
      </c>
      <c r="O1637" s="20">
        <v>0.10349999999999999</v>
      </c>
      <c r="P1637" s="20">
        <v>0.1045</v>
      </c>
      <c r="R1637" s="20">
        <v>0.105</v>
      </c>
      <c r="S1637" s="20">
        <v>0.106</v>
      </c>
      <c r="U1637" s="20">
        <v>0.10730000000000001</v>
      </c>
      <c r="V1637" s="20">
        <v>0.105</v>
      </c>
      <c r="W1637" s="20">
        <v>0.10630000000000001</v>
      </c>
      <c r="X1637" s="20">
        <v>0.10580000000000001</v>
      </c>
    </row>
    <row r="1638" spans="9:24" x14ac:dyDescent="0.3">
      <c r="I1638" s="7">
        <v>43818</v>
      </c>
      <c r="J1638" s="20">
        <v>8.0799999999999997E-2</v>
      </c>
      <c r="K1638" s="20">
        <v>8.6999999999999994E-2</v>
      </c>
      <c r="L1638" s="20">
        <v>9.2499999999999999E-2</v>
      </c>
      <c r="M1638" s="20">
        <v>9.8000000000000004E-2</v>
      </c>
      <c r="N1638" s="20">
        <v>0.10050000000000001</v>
      </c>
      <c r="O1638" s="20">
        <v>0.10349999999999999</v>
      </c>
      <c r="P1638" s="20">
        <v>0.1045</v>
      </c>
      <c r="R1638" s="20">
        <v>0.105</v>
      </c>
      <c r="S1638" s="20">
        <v>0.106</v>
      </c>
      <c r="U1638" s="20">
        <v>0.10730000000000001</v>
      </c>
      <c r="V1638" s="20">
        <v>0.105</v>
      </c>
      <c r="W1638" s="20">
        <v>0.10630000000000001</v>
      </c>
      <c r="X1638" s="20">
        <v>0.10580000000000001</v>
      </c>
    </row>
    <row r="1639" spans="9:24" x14ac:dyDescent="0.3">
      <c r="I1639" s="7">
        <v>43817</v>
      </c>
      <c r="J1639" s="20">
        <v>8.0799999999999997E-2</v>
      </c>
      <c r="K1639" s="20">
        <v>8.8499999999999995E-2</v>
      </c>
      <c r="L1639" s="20">
        <v>9.4E-2</v>
      </c>
      <c r="M1639" s="20">
        <v>9.8000000000000004E-2</v>
      </c>
      <c r="N1639" s="20">
        <v>0.10050000000000001</v>
      </c>
      <c r="O1639" s="20">
        <v>0.10349999999999999</v>
      </c>
      <c r="P1639" s="20">
        <v>0.1045</v>
      </c>
      <c r="R1639" s="20">
        <v>0.105</v>
      </c>
      <c r="S1639" s="20">
        <v>0.106</v>
      </c>
      <c r="U1639" s="20">
        <v>0.10730000000000001</v>
      </c>
      <c r="V1639" s="20">
        <v>0.105</v>
      </c>
      <c r="W1639" s="20">
        <v>0.10630000000000001</v>
      </c>
      <c r="X1639" s="20">
        <v>0.10580000000000001</v>
      </c>
    </row>
    <row r="1640" spans="9:24" x14ac:dyDescent="0.3">
      <c r="I1640" s="7">
        <v>43816</v>
      </c>
      <c r="J1640" s="20">
        <v>8.0799999999999997E-2</v>
      </c>
      <c r="K1640" s="20">
        <v>8.8499999999999995E-2</v>
      </c>
      <c r="L1640" s="20">
        <v>9.4E-2</v>
      </c>
      <c r="M1640" s="20">
        <v>9.8000000000000004E-2</v>
      </c>
      <c r="N1640" s="20">
        <v>0.10050000000000001</v>
      </c>
      <c r="O1640" s="20">
        <v>0.10349999999999999</v>
      </c>
      <c r="P1640" s="20">
        <v>0.1045</v>
      </c>
      <c r="R1640" s="20">
        <v>0.105</v>
      </c>
      <c r="S1640" s="20">
        <v>0.106</v>
      </c>
      <c r="U1640" s="20">
        <v>0.10730000000000001</v>
      </c>
      <c r="V1640" s="20">
        <v>0.105</v>
      </c>
      <c r="W1640" s="20">
        <v>0.10630000000000001</v>
      </c>
      <c r="X1640" s="20">
        <v>0.10580000000000001</v>
      </c>
    </row>
    <row r="1641" spans="9:24" x14ac:dyDescent="0.3">
      <c r="I1641" s="7">
        <v>43815</v>
      </c>
      <c r="J1641" s="20">
        <v>8.0799999999999997E-2</v>
      </c>
      <c r="K1641" s="20">
        <v>8.8499999999999995E-2</v>
      </c>
      <c r="L1641" s="20">
        <v>9.4500000000000001E-2</v>
      </c>
      <c r="M1641" s="20">
        <v>9.8000000000000004E-2</v>
      </c>
      <c r="N1641" s="20">
        <v>0.10050000000000001</v>
      </c>
      <c r="O1641" s="20">
        <v>0.10349999999999999</v>
      </c>
      <c r="P1641" s="20">
        <v>0.1045</v>
      </c>
      <c r="R1641" s="20">
        <v>0.105</v>
      </c>
      <c r="S1641" s="20">
        <v>0.106</v>
      </c>
      <c r="U1641" s="20">
        <v>0.10730000000000001</v>
      </c>
      <c r="V1641" s="20">
        <v>0.105</v>
      </c>
      <c r="W1641" s="20">
        <v>0.10630000000000001</v>
      </c>
      <c r="X1641" s="20">
        <v>0.10580000000000001</v>
      </c>
    </row>
    <row r="1642" spans="9:24" x14ac:dyDescent="0.3">
      <c r="I1642" s="7">
        <v>43814</v>
      </c>
      <c r="J1642" s="20">
        <v>8.0799999999999997E-2</v>
      </c>
      <c r="K1642" s="20">
        <v>8.8499999999999995E-2</v>
      </c>
      <c r="L1642" s="20">
        <v>9.4500000000000001E-2</v>
      </c>
      <c r="M1642" s="20">
        <v>9.7500000000000003E-2</v>
      </c>
      <c r="N1642" s="20">
        <v>0.1</v>
      </c>
      <c r="O1642" s="20">
        <v>0.10299999999999999</v>
      </c>
      <c r="P1642" s="20">
        <v>0.10440000000000001</v>
      </c>
      <c r="R1642" s="20">
        <v>0.105</v>
      </c>
      <c r="S1642" s="20">
        <v>0.106</v>
      </c>
      <c r="U1642" s="20">
        <v>0.10730000000000001</v>
      </c>
      <c r="V1642" s="20">
        <v>0.105</v>
      </c>
      <c r="W1642" s="20">
        <v>0.10630000000000001</v>
      </c>
      <c r="X1642" s="20">
        <v>0.10580000000000001</v>
      </c>
    </row>
    <row r="1643" spans="9:24" x14ac:dyDescent="0.3">
      <c r="I1643" s="7">
        <v>43813</v>
      </c>
      <c r="J1643" s="20">
        <v>8.0799999999999997E-2</v>
      </c>
      <c r="K1643" s="20">
        <v>8.8499999999999995E-2</v>
      </c>
      <c r="L1643" s="20">
        <v>9.4500000000000001E-2</v>
      </c>
      <c r="M1643" s="20">
        <v>9.7500000000000003E-2</v>
      </c>
      <c r="N1643" s="20">
        <v>0.1</v>
      </c>
      <c r="O1643" s="20">
        <v>0.10299999999999999</v>
      </c>
      <c r="P1643" s="20">
        <v>0.10440000000000001</v>
      </c>
      <c r="R1643" s="20">
        <v>0.105</v>
      </c>
      <c r="S1643" s="20">
        <v>0.106</v>
      </c>
      <c r="U1643" s="20">
        <v>0.10730000000000001</v>
      </c>
      <c r="V1643" s="20">
        <v>0.105</v>
      </c>
      <c r="W1643" s="20">
        <v>0.10630000000000001</v>
      </c>
      <c r="X1643" s="20">
        <v>0.10580000000000001</v>
      </c>
    </row>
    <row r="1644" spans="9:24" x14ac:dyDescent="0.3">
      <c r="I1644" s="7">
        <v>43812</v>
      </c>
      <c r="J1644" s="20">
        <v>8.0799999999999997E-2</v>
      </c>
      <c r="K1644" s="20">
        <v>8.8499999999999995E-2</v>
      </c>
      <c r="L1644" s="20">
        <v>9.5000000000000001E-2</v>
      </c>
      <c r="M1644" s="20">
        <v>9.7500000000000003E-2</v>
      </c>
      <c r="N1644" s="20">
        <v>0.1</v>
      </c>
      <c r="O1644" s="20">
        <v>0.10299999999999999</v>
      </c>
      <c r="P1644" s="20">
        <v>0.10440000000000001</v>
      </c>
      <c r="R1644" s="20">
        <v>0.105</v>
      </c>
      <c r="S1644" s="20">
        <v>0.106</v>
      </c>
      <c r="U1644" s="20">
        <v>0.10730000000000001</v>
      </c>
      <c r="V1644" s="20">
        <v>0.105</v>
      </c>
      <c r="W1644" s="20">
        <v>0.10630000000000001</v>
      </c>
      <c r="X1644" s="20">
        <v>0.10580000000000001</v>
      </c>
    </row>
    <row r="1645" spans="9:24" x14ac:dyDescent="0.3">
      <c r="I1645" s="7">
        <v>43811</v>
      </c>
      <c r="J1645" s="20">
        <v>8.0799999999999997E-2</v>
      </c>
      <c r="K1645" s="20">
        <v>8.8499999999999995E-2</v>
      </c>
      <c r="L1645" s="20">
        <v>9.5000000000000001E-2</v>
      </c>
      <c r="M1645" s="20">
        <v>9.7000000000000003E-2</v>
      </c>
      <c r="N1645" s="20">
        <v>9.9500000000000005E-2</v>
      </c>
      <c r="O1645" s="20">
        <v>0.10299999999999999</v>
      </c>
      <c r="P1645" s="20">
        <v>0.10440000000000001</v>
      </c>
      <c r="R1645" s="20">
        <v>0.105</v>
      </c>
      <c r="S1645" s="20">
        <v>0.106</v>
      </c>
      <c r="U1645" s="20">
        <v>0.10730000000000001</v>
      </c>
      <c r="V1645" s="20">
        <v>0.105</v>
      </c>
      <c r="W1645" s="20">
        <v>0.10630000000000001</v>
      </c>
      <c r="X1645" s="20">
        <v>0.10580000000000001</v>
      </c>
    </row>
    <row r="1646" spans="9:24" x14ac:dyDescent="0.3">
      <c r="I1646" s="7">
        <v>43810</v>
      </c>
      <c r="J1646" s="20">
        <v>8.0799999999999997E-2</v>
      </c>
      <c r="K1646" s="20">
        <v>8.8499999999999995E-2</v>
      </c>
      <c r="L1646" s="20">
        <v>9.5000000000000001E-2</v>
      </c>
      <c r="M1646" s="20">
        <v>9.7000000000000003E-2</v>
      </c>
      <c r="N1646" s="20">
        <v>9.9500000000000005E-2</v>
      </c>
      <c r="O1646" s="20">
        <v>0.10299999999999999</v>
      </c>
      <c r="P1646" s="20">
        <v>0.10440000000000001</v>
      </c>
      <c r="R1646" s="20">
        <v>0.105</v>
      </c>
      <c r="S1646" s="20">
        <v>0.106</v>
      </c>
      <c r="U1646" s="20">
        <v>0.10730000000000001</v>
      </c>
      <c r="V1646" s="20">
        <v>0.10580000000000001</v>
      </c>
      <c r="W1646" s="20">
        <v>0.10630000000000001</v>
      </c>
      <c r="X1646" s="20">
        <v>0.10580000000000001</v>
      </c>
    </row>
    <row r="1647" spans="9:24" x14ac:dyDescent="0.3">
      <c r="I1647" s="7">
        <v>43809</v>
      </c>
      <c r="J1647" s="20">
        <v>8.0799999999999997E-2</v>
      </c>
      <c r="K1647" s="20">
        <v>8.8499999999999995E-2</v>
      </c>
      <c r="L1647" s="20">
        <v>9.5000000000000001E-2</v>
      </c>
      <c r="M1647" s="20">
        <v>9.7000000000000003E-2</v>
      </c>
      <c r="N1647" s="20">
        <v>9.9500000000000005E-2</v>
      </c>
      <c r="O1647" s="20">
        <v>0.10299999999999999</v>
      </c>
      <c r="P1647" s="20">
        <v>0.10440000000000001</v>
      </c>
      <c r="R1647" s="20">
        <v>0.1055</v>
      </c>
      <c r="S1647" s="20">
        <v>0.106</v>
      </c>
      <c r="U1647" s="20">
        <v>0.10730000000000001</v>
      </c>
      <c r="V1647" s="20">
        <v>0.10580000000000001</v>
      </c>
      <c r="W1647" s="20">
        <v>0.10630000000000001</v>
      </c>
      <c r="X1647" s="20">
        <v>0.10580000000000001</v>
      </c>
    </row>
    <row r="1648" spans="9:24" x14ac:dyDescent="0.3">
      <c r="I1648" s="7">
        <v>43808</v>
      </c>
      <c r="J1648" s="20">
        <v>8.0799999999999997E-2</v>
      </c>
      <c r="K1648" s="20">
        <v>8.8499999999999995E-2</v>
      </c>
      <c r="L1648" s="20">
        <v>9.5000000000000001E-2</v>
      </c>
      <c r="M1648" s="20">
        <v>9.7000000000000003E-2</v>
      </c>
      <c r="N1648" s="20">
        <v>9.9500000000000005E-2</v>
      </c>
      <c r="O1648" s="20">
        <v>0.10299999999999999</v>
      </c>
      <c r="P1648" s="20">
        <v>0.10440000000000001</v>
      </c>
      <c r="R1648" s="20">
        <v>0.105</v>
      </c>
      <c r="S1648" s="20">
        <v>0.10580000000000001</v>
      </c>
      <c r="U1648" s="20">
        <v>0.10730000000000001</v>
      </c>
      <c r="V1648" s="20">
        <v>0.10630000000000001</v>
      </c>
      <c r="W1648" s="20">
        <v>0.10630000000000001</v>
      </c>
      <c r="X1648" s="20">
        <v>0.10580000000000001</v>
      </c>
    </row>
    <row r="1649" spans="9:24" x14ac:dyDescent="0.3">
      <c r="I1649" s="7">
        <v>43807</v>
      </c>
      <c r="J1649" s="20">
        <v>8.0799999999999997E-2</v>
      </c>
      <c r="K1649" s="20">
        <v>8.8499999999999995E-2</v>
      </c>
      <c r="L1649" s="20">
        <v>9.4299999999999995E-2</v>
      </c>
      <c r="M1649" s="20">
        <v>9.7000000000000003E-2</v>
      </c>
      <c r="N1649" s="20">
        <v>9.9500000000000005E-2</v>
      </c>
      <c r="O1649" s="20">
        <v>0.10299999999999999</v>
      </c>
      <c r="P1649" s="20">
        <v>0.1048</v>
      </c>
      <c r="R1649" s="20">
        <v>0.105</v>
      </c>
      <c r="S1649" s="20">
        <v>0.10580000000000001</v>
      </c>
      <c r="U1649" s="20">
        <v>0.10730000000000001</v>
      </c>
      <c r="V1649" s="20">
        <v>0.10630000000000001</v>
      </c>
      <c r="W1649" s="20">
        <v>0.10630000000000001</v>
      </c>
      <c r="X1649" s="20">
        <v>0.10580000000000001</v>
      </c>
    </row>
    <row r="1650" spans="9:24" x14ac:dyDescent="0.3">
      <c r="I1650" s="7">
        <v>43806</v>
      </c>
      <c r="J1650" s="20">
        <v>8.0799999999999997E-2</v>
      </c>
      <c r="K1650" s="20">
        <v>8.8499999999999995E-2</v>
      </c>
      <c r="L1650" s="20">
        <v>9.4E-2</v>
      </c>
      <c r="M1650" s="20">
        <v>9.7000000000000003E-2</v>
      </c>
      <c r="N1650" s="20">
        <v>9.9500000000000005E-2</v>
      </c>
      <c r="O1650" s="20">
        <v>0.10249999999999999</v>
      </c>
      <c r="P1650" s="20">
        <v>0.1046</v>
      </c>
      <c r="R1650" s="20">
        <v>0.105</v>
      </c>
      <c r="S1650" s="20">
        <v>0.10580000000000001</v>
      </c>
      <c r="U1650" s="20">
        <v>0.1065</v>
      </c>
      <c r="V1650" s="20">
        <v>0.10630000000000001</v>
      </c>
      <c r="W1650" s="20">
        <v>0.10630000000000001</v>
      </c>
      <c r="X1650" s="20">
        <v>0.10580000000000001</v>
      </c>
    </row>
    <row r="1651" spans="9:24" x14ac:dyDescent="0.3">
      <c r="I1651" s="7">
        <v>43805</v>
      </c>
      <c r="J1651" s="20">
        <v>8.0799999999999997E-2</v>
      </c>
      <c r="K1651" s="20">
        <v>8.8499999999999995E-2</v>
      </c>
      <c r="L1651" s="20">
        <v>9.4E-2</v>
      </c>
      <c r="M1651" s="20">
        <v>9.7000000000000003E-2</v>
      </c>
      <c r="N1651" s="20">
        <v>9.9500000000000005E-2</v>
      </c>
      <c r="O1651" s="20">
        <v>0.10249999999999999</v>
      </c>
      <c r="P1651" s="20">
        <v>0.1046</v>
      </c>
      <c r="R1651" s="20">
        <v>0.105</v>
      </c>
      <c r="S1651" s="20">
        <v>0.10580000000000001</v>
      </c>
      <c r="U1651" s="20">
        <v>0.1065</v>
      </c>
      <c r="V1651" s="20">
        <v>0.106</v>
      </c>
      <c r="W1651" s="20">
        <v>0.10630000000000001</v>
      </c>
      <c r="X1651" s="20">
        <v>0.10580000000000001</v>
      </c>
    </row>
    <row r="1652" spans="9:24" x14ac:dyDescent="0.3">
      <c r="I1652" s="7">
        <v>43804</v>
      </c>
      <c r="J1652" s="20">
        <v>8.0799999999999997E-2</v>
      </c>
      <c r="K1652" s="20">
        <v>8.8499999999999995E-2</v>
      </c>
      <c r="L1652" s="20">
        <v>9.2999999999999999E-2</v>
      </c>
      <c r="M1652" s="20">
        <v>9.6799999999999997E-2</v>
      </c>
      <c r="N1652" s="20">
        <v>9.8799999999999999E-2</v>
      </c>
      <c r="O1652" s="20">
        <v>0.10249999999999999</v>
      </c>
      <c r="P1652" s="20">
        <v>0.1043</v>
      </c>
      <c r="R1652" s="20">
        <v>0.105</v>
      </c>
      <c r="S1652" s="20">
        <v>0.10580000000000001</v>
      </c>
      <c r="U1652" s="20">
        <v>0.1065</v>
      </c>
      <c r="V1652" s="20">
        <v>0.106</v>
      </c>
      <c r="W1652" s="20">
        <v>0.10630000000000001</v>
      </c>
      <c r="X1652" s="20">
        <v>0.10580000000000001</v>
      </c>
    </row>
    <row r="1653" spans="9:24" x14ac:dyDescent="0.3">
      <c r="I1653" s="7">
        <v>43803</v>
      </c>
      <c r="J1653" s="20">
        <v>8.0799999999999997E-2</v>
      </c>
      <c r="K1653" s="20">
        <v>8.8499999999999995E-2</v>
      </c>
      <c r="L1653" s="20">
        <v>9.2999999999999999E-2</v>
      </c>
      <c r="M1653" s="20">
        <v>9.6799999999999997E-2</v>
      </c>
      <c r="N1653" s="20">
        <v>9.8799999999999999E-2</v>
      </c>
      <c r="O1653" s="20">
        <v>0.10249999999999999</v>
      </c>
      <c r="P1653" s="20">
        <v>0.1043</v>
      </c>
      <c r="R1653" s="20">
        <v>0.105</v>
      </c>
      <c r="S1653" s="20">
        <v>0.10580000000000001</v>
      </c>
      <c r="U1653" s="20">
        <v>0.1067</v>
      </c>
      <c r="V1653" s="20">
        <v>0.106</v>
      </c>
      <c r="W1653" s="20">
        <v>0.10630000000000001</v>
      </c>
      <c r="X1653" s="20">
        <v>0.10580000000000001</v>
      </c>
    </row>
    <row r="1654" spans="9:24" x14ac:dyDescent="0.3">
      <c r="I1654" s="7">
        <v>43802</v>
      </c>
      <c r="J1654" s="20">
        <v>8.0799999999999997E-2</v>
      </c>
      <c r="K1654" s="20">
        <v>8.8499999999999995E-2</v>
      </c>
      <c r="L1654" s="20">
        <v>9.2999999999999999E-2</v>
      </c>
      <c r="M1654" s="20">
        <v>9.6799999999999997E-2</v>
      </c>
      <c r="N1654" s="20">
        <v>9.8799999999999999E-2</v>
      </c>
      <c r="O1654" s="20">
        <v>0.10249999999999999</v>
      </c>
      <c r="P1654" s="20">
        <v>0.1043</v>
      </c>
      <c r="R1654" s="20">
        <v>0.105</v>
      </c>
      <c r="S1654" s="20">
        <v>0.10580000000000001</v>
      </c>
      <c r="U1654" s="20">
        <v>0.1075</v>
      </c>
      <c r="V1654" s="20">
        <v>0.106</v>
      </c>
      <c r="W1654" s="20">
        <v>0.10630000000000001</v>
      </c>
      <c r="X1654" s="20">
        <v>0.10580000000000001</v>
      </c>
    </row>
    <row r="1655" spans="9:24" x14ac:dyDescent="0.3">
      <c r="I1655" s="7">
        <v>43801</v>
      </c>
      <c r="J1655" s="20">
        <v>8.0799999999999997E-2</v>
      </c>
      <c r="K1655" s="20">
        <v>8.8499999999999995E-2</v>
      </c>
      <c r="L1655" s="20">
        <v>9.2999999999999999E-2</v>
      </c>
      <c r="M1655" s="20">
        <v>9.7299999999999998E-2</v>
      </c>
      <c r="N1655" s="20">
        <v>9.9299999999999999E-2</v>
      </c>
      <c r="O1655" s="20">
        <v>0.10249999999999999</v>
      </c>
      <c r="P1655" s="20">
        <v>0.1043</v>
      </c>
      <c r="R1655" s="20">
        <v>0.105</v>
      </c>
      <c r="S1655" s="20">
        <v>0.10580000000000001</v>
      </c>
      <c r="U1655" s="20">
        <v>0.1075</v>
      </c>
      <c r="V1655" s="20">
        <v>0.106</v>
      </c>
      <c r="W1655" s="20">
        <v>0.10630000000000001</v>
      </c>
      <c r="X1655" s="20">
        <v>0.1053</v>
      </c>
    </row>
    <row r="1656" spans="9:24" x14ac:dyDescent="0.3">
      <c r="I1656" s="7">
        <v>43800</v>
      </c>
      <c r="J1656" s="20">
        <v>8.0799999999999997E-2</v>
      </c>
      <c r="K1656" s="20">
        <v>8.8499999999999995E-2</v>
      </c>
      <c r="L1656" s="20">
        <v>9.2999999999999999E-2</v>
      </c>
      <c r="M1656" s="20">
        <v>9.7500000000000003E-2</v>
      </c>
      <c r="N1656" s="20">
        <v>9.9500000000000005E-2</v>
      </c>
      <c r="O1656" s="20">
        <v>0.10249999999999999</v>
      </c>
      <c r="P1656" s="20">
        <v>0.1045</v>
      </c>
      <c r="R1656" s="20">
        <v>0.1048</v>
      </c>
      <c r="S1656" s="20">
        <v>0.1053</v>
      </c>
      <c r="U1656" s="20">
        <v>0.1065</v>
      </c>
      <c r="V1656" s="20">
        <v>0.105</v>
      </c>
      <c r="W1656" s="20">
        <v>0.106</v>
      </c>
      <c r="X1656" s="20">
        <v>0.105</v>
      </c>
    </row>
    <row r="1657" spans="9:24" x14ac:dyDescent="0.3">
      <c r="I1657" s="7">
        <v>43799</v>
      </c>
      <c r="J1657" s="20">
        <v>8.0799999999999997E-2</v>
      </c>
      <c r="K1657" s="20">
        <v>8.8800000000000004E-2</v>
      </c>
      <c r="L1657" s="20">
        <v>9.35E-2</v>
      </c>
      <c r="M1657" s="20">
        <v>9.7500000000000003E-2</v>
      </c>
      <c r="N1657" s="20">
        <v>9.9500000000000005E-2</v>
      </c>
      <c r="O1657" s="20">
        <v>0.10249999999999999</v>
      </c>
      <c r="P1657" s="20">
        <v>0.1045</v>
      </c>
      <c r="R1657" s="20">
        <v>0.1048</v>
      </c>
      <c r="S1657" s="20">
        <v>0.1053</v>
      </c>
      <c r="U1657" s="20">
        <v>0.1065</v>
      </c>
      <c r="V1657" s="20">
        <v>0.1048</v>
      </c>
      <c r="W1657" s="20">
        <v>0.1053</v>
      </c>
      <c r="X1657" s="20">
        <v>0.10630000000000001</v>
      </c>
    </row>
    <row r="1658" spans="9:24" x14ac:dyDescent="0.3">
      <c r="I1658" s="7">
        <v>43798</v>
      </c>
      <c r="J1658" s="20">
        <v>8.0799999999999997E-2</v>
      </c>
      <c r="K1658" s="20">
        <v>8.8800000000000004E-2</v>
      </c>
      <c r="L1658" s="20">
        <v>9.35E-2</v>
      </c>
      <c r="M1658" s="20">
        <v>9.7500000000000003E-2</v>
      </c>
      <c r="N1658" s="20">
        <v>9.9000000000000005E-2</v>
      </c>
      <c r="O1658" s="20">
        <v>0.10199999999999999</v>
      </c>
      <c r="P1658" s="20">
        <v>0.104</v>
      </c>
      <c r="R1658" s="20">
        <v>0.1048</v>
      </c>
      <c r="S1658" s="20">
        <v>0.1053</v>
      </c>
      <c r="U1658" s="20">
        <v>0.106</v>
      </c>
      <c r="V1658" s="20">
        <v>0.1045</v>
      </c>
      <c r="W1658" s="20">
        <v>0.1065</v>
      </c>
      <c r="X1658" s="20">
        <v>0.10630000000000001</v>
      </c>
    </row>
    <row r="1659" spans="9:24" x14ac:dyDescent="0.3">
      <c r="I1659" s="7">
        <v>43797</v>
      </c>
      <c r="J1659" s="20">
        <v>8.0799999999999997E-2</v>
      </c>
      <c r="K1659" s="20">
        <v>8.8800000000000004E-2</v>
      </c>
      <c r="L1659" s="20">
        <v>9.3299999999999994E-2</v>
      </c>
      <c r="M1659" s="20">
        <v>9.7500000000000003E-2</v>
      </c>
      <c r="N1659" s="20">
        <v>9.9000000000000005E-2</v>
      </c>
      <c r="O1659" s="20">
        <v>0.10199999999999999</v>
      </c>
      <c r="P1659" s="20">
        <v>0.1038</v>
      </c>
      <c r="R1659" s="20">
        <v>0.1048</v>
      </c>
      <c r="S1659" s="20">
        <v>0.1053</v>
      </c>
      <c r="U1659" s="20">
        <v>0.106</v>
      </c>
      <c r="V1659" s="20">
        <v>0.10630000000000001</v>
      </c>
      <c r="W1659" s="20">
        <v>0.1065</v>
      </c>
      <c r="X1659" s="20">
        <v>0.105</v>
      </c>
    </row>
    <row r="1660" spans="9:24" x14ac:dyDescent="0.3">
      <c r="I1660" s="7">
        <v>43796</v>
      </c>
      <c r="J1660" s="20">
        <v>8.0799999999999997E-2</v>
      </c>
      <c r="K1660" s="20">
        <v>8.8800000000000004E-2</v>
      </c>
      <c r="L1660" s="20">
        <v>9.3299999999999994E-2</v>
      </c>
      <c r="M1660" s="20">
        <v>9.7500000000000003E-2</v>
      </c>
      <c r="N1660" s="20">
        <v>9.9000000000000005E-2</v>
      </c>
      <c r="O1660" s="20">
        <v>0.10199999999999999</v>
      </c>
      <c r="P1660" s="20">
        <v>0.1038</v>
      </c>
      <c r="R1660" s="20">
        <v>0.1048</v>
      </c>
      <c r="S1660" s="20">
        <v>0.1053</v>
      </c>
      <c r="U1660" s="20">
        <v>0.106</v>
      </c>
      <c r="V1660" s="20">
        <v>0.106</v>
      </c>
      <c r="W1660" s="20">
        <v>0.1053</v>
      </c>
      <c r="X1660" s="20">
        <v>0.1043</v>
      </c>
    </row>
    <row r="1661" spans="9:24" x14ac:dyDescent="0.3">
      <c r="I1661" s="7">
        <v>43795</v>
      </c>
      <c r="J1661" s="20">
        <v>8.0799999999999997E-2</v>
      </c>
      <c r="K1661" s="20">
        <v>8.8800000000000004E-2</v>
      </c>
      <c r="L1661" s="20">
        <v>9.3299999999999994E-2</v>
      </c>
      <c r="M1661" s="20">
        <v>9.7500000000000003E-2</v>
      </c>
      <c r="N1661" s="20">
        <v>9.9000000000000005E-2</v>
      </c>
      <c r="O1661" s="20">
        <v>0.10199999999999999</v>
      </c>
      <c r="P1661" s="20">
        <v>0.1038</v>
      </c>
      <c r="R1661" s="20">
        <v>0.1048</v>
      </c>
      <c r="S1661" s="20">
        <v>0.1053</v>
      </c>
      <c r="U1661" s="20">
        <v>0.106</v>
      </c>
      <c r="V1661" s="20">
        <v>0.105</v>
      </c>
      <c r="W1661" s="20">
        <v>0.1038</v>
      </c>
      <c r="X1661" s="20">
        <v>0.1043</v>
      </c>
    </row>
    <row r="1662" spans="9:24" x14ac:dyDescent="0.3">
      <c r="I1662" s="7">
        <v>43794</v>
      </c>
      <c r="J1662" s="20">
        <v>8.0799999999999997E-2</v>
      </c>
      <c r="K1662" s="20">
        <v>8.8800000000000004E-2</v>
      </c>
      <c r="L1662" s="20">
        <v>9.4299999999999995E-2</v>
      </c>
      <c r="M1662" s="20">
        <v>9.8500000000000004E-2</v>
      </c>
      <c r="N1662" s="20">
        <v>9.8799999999999999E-2</v>
      </c>
      <c r="O1662" s="20">
        <v>0.10199999999999999</v>
      </c>
      <c r="P1662" s="20">
        <v>0.1038</v>
      </c>
      <c r="R1662" s="20">
        <v>0.1048</v>
      </c>
      <c r="S1662" s="20">
        <v>0.1053</v>
      </c>
      <c r="U1662" s="20">
        <v>0.106</v>
      </c>
      <c r="V1662" s="20">
        <v>0.1038</v>
      </c>
      <c r="W1662" s="20">
        <v>0.1038</v>
      </c>
      <c r="X1662" s="20">
        <v>0.1043</v>
      </c>
    </row>
    <row r="1663" spans="9:24" x14ac:dyDescent="0.3">
      <c r="I1663" s="7">
        <v>43793</v>
      </c>
      <c r="J1663" s="20">
        <v>8.0799999999999997E-2</v>
      </c>
      <c r="K1663" s="20">
        <v>8.8800000000000004E-2</v>
      </c>
      <c r="L1663" s="20">
        <v>9.4500000000000001E-2</v>
      </c>
      <c r="M1663" s="20">
        <v>9.8500000000000004E-2</v>
      </c>
      <c r="N1663" s="20">
        <v>9.8799999999999999E-2</v>
      </c>
      <c r="O1663" s="20">
        <v>0.10199999999999999</v>
      </c>
      <c r="P1663" s="20">
        <v>0.1038</v>
      </c>
      <c r="R1663" s="20">
        <v>0.105</v>
      </c>
      <c r="S1663" s="20">
        <v>0.1055</v>
      </c>
      <c r="U1663" s="20">
        <v>0.107</v>
      </c>
      <c r="V1663" s="20">
        <v>0.1038</v>
      </c>
      <c r="W1663" s="20">
        <v>0.1038</v>
      </c>
      <c r="X1663" s="20">
        <v>0.105</v>
      </c>
    </row>
    <row r="1664" spans="9:24" x14ac:dyDescent="0.3">
      <c r="I1664" s="7">
        <v>43792</v>
      </c>
      <c r="J1664" s="20">
        <v>8.0799999999999997E-2</v>
      </c>
      <c r="K1664" s="20">
        <v>8.8800000000000004E-2</v>
      </c>
      <c r="L1664" s="20">
        <v>9.4500000000000001E-2</v>
      </c>
      <c r="M1664" s="20">
        <v>9.8500000000000004E-2</v>
      </c>
      <c r="N1664" s="20">
        <v>9.8799999999999999E-2</v>
      </c>
      <c r="O1664" s="20">
        <v>0.10199999999999999</v>
      </c>
      <c r="P1664" s="20">
        <v>0.1037</v>
      </c>
      <c r="R1664" s="20">
        <v>0.105</v>
      </c>
      <c r="S1664" s="20">
        <v>0.1055</v>
      </c>
      <c r="U1664" s="20">
        <v>0.1065</v>
      </c>
      <c r="V1664" s="20">
        <v>0.10349999999999999</v>
      </c>
      <c r="W1664" s="20">
        <v>0.104</v>
      </c>
      <c r="X1664" s="20">
        <v>0.1038</v>
      </c>
    </row>
    <row r="1665" spans="9:24" x14ac:dyDescent="0.3">
      <c r="I1665" s="7">
        <v>43791</v>
      </c>
      <c r="J1665" s="20">
        <v>8.0799999999999997E-2</v>
      </c>
      <c r="K1665" s="20">
        <v>8.8800000000000004E-2</v>
      </c>
      <c r="L1665" s="20">
        <v>9.4500000000000001E-2</v>
      </c>
      <c r="M1665" s="20">
        <v>9.8500000000000004E-2</v>
      </c>
      <c r="N1665" s="20">
        <v>0.10050000000000001</v>
      </c>
      <c r="O1665" s="20">
        <v>0.10249999999999999</v>
      </c>
      <c r="P1665" s="20">
        <v>0.1048</v>
      </c>
      <c r="R1665" s="20">
        <v>0.105</v>
      </c>
      <c r="S1665" s="20">
        <v>0.1055</v>
      </c>
      <c r="U1665" s="20">
        <v>0.1065</v>
      </c>
      <c r="V1665" s="20">
        <v>0.1038</v>
      </c>
      <c r="W1665" s="20">
        <v>0.1028</v>
      </c>
      <c r="X1665" s="20">
        <v>0.1033</v>
      </c>
    </row>
    <row r="1666" spans="9:24" x14ac:dyDescent="0.3">
      <c r="I1666" s="7">
        <v>43790</v>
      </c>
      <c r="J1666" s="20">
        <v>8.0799999999999997E-2</v>
      </c>
      <c r="K1666" s="20">
        <v>8.8800000000000004E-2</v>
      </c>
      <c r="L1666" s="20">
        <v>9.5000000000000001E-2</v>
      </c>
      <c r="M1666" s="20">
        <v>9.8500000000000004E-2</v>
      </c>
      <c r="N1666" s="20">
        <v>0.10050000000000001</v>
      </c>
      <c r="O1666" s="20">
        <v>0.10249999999999999</v>
      </c>
      <c r="P1666" s="20">
        <v>0.104</v>
      </c>
      <c r="R1666" s="20">
        <v>0.105</v>
      </c>
      <c r="S1666" s="20">
        <v>0.1055</v>
      </c>
      <c r="U1666" s="20">
        <v>0.1065</v>
      </c>
      <c r="V1666" s="20">
        <v>0.10199999999999999</v>
      </c>
      <c r="W1666" s="20">
        <v>0.10050000000000001</v>
      </c>
      <c r="X1666" s="20">
        <v>0.1033</v>
      </c>
    </row>
    <row r="1667" spans="9:24" x14ac:dyDescent="0.3">
      <c r="I1667" s="7">
        <v>43789</v>
      </c>
      <c r="J1667" s="20">
        <v>8.0799999999999997E-2</v>
      </c>
      <c r="K1667" s="20">
        <v>8.8800000000000004E-2</v>
      </c>
      <c r="L1667" s="20">
        <v>9.5000000000000001E-2</v>
      </c>
      <c r="M1667" s="20">
        <v>9.8500000000000004E-2</v>
      </c>
      <c r="N1667" s="20">
        <v>0.10050000000000001</v>
      </c>
      <c r="O1667" s="20">
        <v>0.10249999999999999</v>
      </c>
      <c r="P1667" s="20">
        <v>0.104</v>
      </c>
      <c r="R1667" s="20">
        <v>0.105</v>
      </c>
      <c r="S1667" s="20">
        <v>0.1055</v>
      </c>
      <c r="U1667" s="20">
        <v>0.1065</v>
      </c>
      <c r="V1667" s="20">
        <v>0.10050000000000001</v>
      </c>
      <c r="W1667" s="20">
        <v>0.1013</v>
      </c>
      <c r="X1667" s="20">
        <v>0.1033</v>
      </c>
    </row>
    <row r="1668" spans="9:24" x14ac:dyDescent="0.3">
      <c r="I1668" s="7">
        <v>43788</v>
      </c>
      <c r="J1668" s="20">
        <v>8.0799999999999997E-2</v>
      </c>
      <c r="K1668" s="20">
        <v>8.8800000000000004E-2</v>
      </c>
      <c r="L1668" s="20">
        <v>9.5000000000000001E-2</v>
      </c>
      <c r="M1668" s="20">
        <v>9.8500000000000004E-2</v>
      </c>
      <c r="N1668" s="20">
        <v>0.10050000000000001</v>
      </c>
      <c r="O1668" s="20">
        <v>0.10249999999999999</v>
      </c>
      <c r="P1668" s="20">
        <v>0.104</v>
      </c>
      <c r="R1668" s="20">
        <v>0.105</v>
      </c>
      <c r="S1668" s="20">
        <v>0.1055</v>
      </c>
      <c r="U1668" s="20">
        <v>0.1065</v>
      </c>
      <c r="V1668" s="20">
        <v>0.10050000000000001</v>
      </c>
      <c r="W1668" s="20">
        <v>0.1013</v>
      </c>
      <c r="X1668" s="20">
        <v>0.1033</v>
      </c>
    </row>
    <row r="1669" spans="9:24" x14ac:dyDescent="0.3">
      <c r="I1669" s="7">
        <v>43787</v>
      </c>
      <c r="J1669" s="20">
        <v>8.0799999999999997E-2</v>
      </c>
      <c r="K1669" s="20">
        <v>8.8800000000000004E-2</v>
      </c>
      <c r="L1669" s="20">
        <v>9.5500000000000002E-2</v>
      </c>
      <c r="M1669" s="20">
        <v>9.8500000000000004E-2</v>
      </c>
      <c r="N1669" s="20">
        <v>0.10050000000000001</v>
      </c>
      <c r="O1669" s="20">
        <v>0.10249999999999999</v>
      </c>
      <c r="P1669" s="20">
        <v>0.104</v>
      </c>
      <c r="R1669" s="20">
        <v>0.105</v>
      </c>
      <c r="S1669" s="20">
        <v>0.1055</v>
      </c>
      <c r="U1669" s="20">
        <v>0.1065</v>
      </c>
      <c r="V1669" s="20">
        <v>0.10050000000000001</v>
      </c>
      <c r="W1669" s="20">
        <v>0.1013</v>
      </c>
      <c r="X1669" s="20">
        <v>0.1023</v>
      </c>
    </row>
    <row r="1670" spans="9:24" x14ac:dyDescent="0.3">
      <c r="I1670" s="7">
        <v>43786</v>
      </c>
      <c r="J1670" s="20">
        <v>8.0799999999999997E-2</v>
      </c>
      <c r="K1670" s="20">
        <v>8.8800000000000004E-2</v>
      </c>
      <c r="L1670" s="20">
        <v>9.5500000000000002E-2</v>
      </c>
      <c r="M1670" s="20">
        <v>9.8500000000000004E-2</v>
      </c>
      <c r="N1670" s="20">
        <v>0.10100000000000001</v>
      </c>
      <c r="O1670" s="20">
        <v>0.10299999999999999</v>
      </c>
      <c r="P1670" s="20">
        <v>0.104</v>
      </c>
      <c r="R1670" s="20">
        <v>0.105</v>
      </c>
      <c r="S1670" s="20">
        <v>0.1055</v>
      </c>
      <c r="U1670" s="20">
        <v>0.1065</v>
      </c>
      <c r="V1670" s="20">
        <v>0.10050000000000001</v>
      </c>
      <c r="W1670" s="20">
        <v>0.10100000000000001</v>
      </c>
      <c r="X1670" s="20">
        <v>0.1013</v>
      </c>
    </row>
    <row r="1671" spans="9:24" x14ac:dyDescent="0.3">
      <c r="I1671" s="7">
        <v>43785</v>
      </c>
      <c r="J1671" s="20">
        <v>8.0799999999999997E-2</v>
      </c>
      <c r="K1671" s="20">
        <v>8.8800000000000004E-2</v>
      </c>
      <c r="L1671" s="20">
        <v>9.5500000000000002E-2</v>
      </c>
      <c r="M1671" s="20">
        <v>9.8500000000000004E-2</v>
      </c>
      <c r="N1671" s="20">
        <v>0.10100000000000001</v>
      </c>
      <c r="O1671" s="20">
        <v>0.10299999999999999</v>
      </c>
      <c r="P1671" s="20">
        <v>0.104</v>
      </c>
      <c r="R1671" s="20">
        <v>0.105</v>
      </c>
      <c r="S1671" s="20">
        <v>0.1055</v>
      </c>
      <c r="U1671" s="20">
        <v>0.1065</v>
      </c>
      <c r="V1671" s="20">
        <v>0.1</v>
      </c>
      <c r="W1671" s="20">
        <v>0.10050000000000001</v>
      </c>
      <c r="X1671" s="20">
        <v>0.1013</v>
      </c>
    </row>
    <row r="1672" spans="9:24" x14ac:dyDescent="0.3">
      <c r="I1672" s="7">
        <v>43784</v>
      </c>
      <c r="J1672" s="20">
        <v>8.0799999999999997E-2</v>
      </c>
      <c r="K1672" s="20">
        <v>8.8800000000000004E-2</v>
      </c>
      <c r="L1672" s="20">
        <v>9.6500000000000002E-2</v>
      </c>
      <c r="M1672" s="20">
        <v>9.8500000000000004E-2</v>
      </c>
      <c r="N1672" s="20">
        <v>0.10100000000000001</v>
      </c>
      <c r="O1672" s="20">
        <v>0.10299999999999999</v>
      </c>
      <c r="P1672" s="20">
        <v>0.104</v>
      </c>
      <c r="R1672" s="20">
        <v>0.105</v>
      </c>
      <c r="S1672" s="20">
        <v>0.1055</v>
      </c>
      <c r="U1672" s="20">
        <v>0.1065</v>
      </c>
      <c r="V1672" s="20">
        <v>9.8500000000000004E-2</v>
      </c>
      <c r="W1672" s="20">
        <v>0.10050000000000001</v>
      </c>
      <c r="X1672" s="20">
        <v>0.1013</v>
      </c>
    </row>
    <row r="1673" spans="9:24" x14ac:dyDescent="0.3">
      <c r="I1673" s="7">
        <v>43783</v>
      </c>
      <c r="J1673" s="20">
        <v>8.0799999999999997E-2</v>
      </c>
      <c r="K1673" s="20">
        <v>8.8800000000000004E-2</v>
      </c>
      <c r="L1673" s="20">
        <v>9.6500000000000002E-2</v>
      </c>
      <c r="M1673" s="20">
        <v>9.8500000000000004E-2</v>
      </c>
      <c r="N1673" s="20">
        <v>0.10100000000000001</v>
      </c>
      <c r="O1673" s="20">
        <v>0.10299999999999999</v>
      </c>
      <c r="P1673" s="20">
        <v>0.104</v>
      </c>
      <c r="R1673" s="20">
        <v>0.105</v>
      </c>
      <c r="S1673" s="20">
        <v>0.1055</v>
      </c>
      <c r="U1673" s="20">
        <v>0.1065</v>
      </c>
      <c r="V1673" s="20">
        <v>9.8500000000000004E-2</v>
      </c>
      <c r="W1673" s="20">
        <v>0.10050000000000001</v>
      </c>
      <c r="X1673" s="20">
        <v>0.10249999999999999</v>
      </c>
    </row>
    <row r="1674" spans="9:24" x14ac:dyDescent="0.3">
      <c r="I1674" s="7">
        <v>43782</v>
      </c>
      <c r="J1674" s="20">
        <v>8.0799999999999997E-2</v>
      </c>
      <c r="K1674" s="20">
        <v>8.8800000000000004E-2</v>
      </c>
      <c r="L1674" s="20">
        <v>9.6500000000000002E-2</v>
      </c>
      <c r="M1674" s="20">
        <v>9.8500000000000004E-2</v>
      </c>
      <c r="N1674" s="20">
        <v>0.10100000000000001</v>
      </c>
      <c r="O1674" s="20">
        <v>0.10299999999999999</v>
      </c>
      <c r="P1674" s="20">
        <v>0.104</v>
      </c>
      <c r="R1674" s="20">
        <v>0.1065</v>
      </c>
      <c r="S1674" s="20">
        <v>0.107</v>
      </c>
      <c r="U1674" s="20">
        <v>0.1075</v>
      </c>
      <c r="V1674" s="20">
        <v>9.8500000000000004E-2</v>
      </c>
      <c r="W1674" s="20">
        <v>0.1013</v>
      </c>
      <c r="X1674" s="20">
        <v>0.10249999999999999</v>
      </c>
    </row>
    <row r="1675" spans="9:24" x14ac:dyDescent="0.3">
      <c r="I1675" s="7">
        <v>43781</v>
      </c>
      <c r="J1675" s="20">
        <v>8.0799999999999997E-2</v>
      </c>
      <c r="K1675" s="20">
        <v>8.8800000000000004E-2</v>
      </c>
      <c r="L1675" s="20">
        <v>9.6500000000000002E-2</v>
      </c>
      <c r="M1675" s="20">
        <v>9.9000000000000005E-2</v>
      </c>
      <c r="N1675" s="20">
        <v>0.10100000000000001</v>
      </c>
      <c r="O1675" s="20">
        <v>0.10299999999999999</v>
      </c>
      <c r="P1675" s="20">
        <v>0.104</v>
      </c>
      <c r="R1675" s="20">
        <v>0.1065</v>
      </c>
      <c r="S1675" s="20">
        <v>0.107</v>
      </c>
      <c r="U1675" s="20">
        <v>0.1075</v>
      </c>
      <c r="V1675" s="20">
        <v>9.9000000000000005E-2</v>
      </c>
      <c r="W1675" s="20">
        <v>0.1013</v>
      </c>
      <c r="X1675" s="20">
        <v>0.10249999999999999</v>
      </c>
    </row>
    <row r="1676" spans="9:24" x14ac:dyDescent="0.3">
      <c r="I1676" s="7">
        <v>43780</v>
      </c>
      <c r="J1676" s="20">
        <v>8.0799999999999997E-2</v>
      </c>
      <c r="K1676" s="20">
        <v>8.8800000000000004E-2</v>
      </c>
      <c r="L1676" s="20">
        <v>9.6500000000000002E-2</v>
      </c>
      <c r="M1676" s="20">
        <v>0.10050000000000001</v>
      </c>
      <c r="N1676" s="20">
        <v>0.10150000000000001</v>
      </c>
      <c r="O1676" s="20">
        <v>0.10349999999999999</v>
      </c>
      <c r="P1676" s="20">
        <v>0.1045</v>
      </c>
      <c r="R1676" s="20">
        <v>0.1065</v>
      </c>
      <c r="S1676" s="20">
        <v>0.107</v>
      </c>
      <c r="U1676" s="20">
        <v>0.1075</v>
      </c>
      <c r="V1676" s="20">
        <v>9.9500000000000005E-2</v>
      </c>
      <c r="W1676" s="20">
        <v>0.1013</v>
      </c>
      <c r="X1676" s="20">
        <v>0.10249999999999999</v>
      </c>
    </row>
    <row r="1677" spans="9:24" x14ac:dyDescent="0.3">
      <c r="I1677" s="7">
        <v>43779</v>
      </c>
      <c r="J1677" s="20">
        <v>8.0799999999999997E-2</v>
      </c>
      <c r="K1677" s="20">
        <v>8.8800000000000004E-2</v>
      </c>
      <c r="L1677" s="20">
        <v>9.6500000000000002E-2</v>
      </c>
      <c r="M1677" s="20">
        <v>0.10050000000000001</v>
      </c>
      <c r="N1677" s="20">
        <v>0.10150000000000001</v>
      </c>
      <c r="O1677" s="20">
        <v>0.10349999999999999</v>
      </c>
      <c r="P1677" s="20">
        <v>0.1045</v>
      </c>
      <c r="R1677" s="20">
        <v>0.1055</v>
      </c>
      <c r="S1677" s="20">
        <v>0.1055</v>
      </c>
      <c r="U1677" s="20">
        <v>0.107</v>
      </c>
      <c r="V1677" s="20">
        <v>9.9000000000000005E-2</v>
      </c>
      <c r="W1677" s="20">
        <v>0.1013</v>
      </c>
      <c r="X1677" s="113">
        <v>0.10249999999999999</v>
      </c>
    </row>
    <row r="1678" spans="9:24" x14ac:dyDescent="0.3">
      <c r="I1678" s="7">
        <v>43778</v>
      </c>
      <c r="J1678" s="20">
        <v>8.0799999999999997E-2</v>
      </c>
      <c r="K1678" s="20">
        <v>8.8800000000000004E-2</v>
      </c>
      <c r="L1678" s="20">
        <v>9.6500000000000002E-2</v>
      </c>
      <c r="M1678" s="20">
        <v>0.10050000000000001</v>
      </c>
      <c r="N1678" s="20">
        <v>0.10150000000000001</v>
      </c>
      <c r="O1678" s="20">
        <v>0.10349999999999999</v>
      </c>
      <c r="P1678" s="20">
        <v>0.1045</v>
      </c>
      <c r="R1678" s="20">
        <v>0.1045</v>
      </c>
      <c r="S1678" s="20">
        <v>0.105</v>
      </c>
      <c r="U1678" s="20">
        <v>0.1065</v>
      </c>
      <c r="V1678" s="20">
        <v>9.9000000000000005E-2</v>
      </c>
      <c r="W1678" s="113">
        <v>0.10150000000000001</v>
      </c>
      <c r="X1678" s="20">
        <v>0.10199999999999999</v>
      </c>
    </row>
    <row r="1679" spans="9:24" x14ac:dyDescent="0.3">
      <c r="I1679" s="7">
        <v>43777</v>
      </c>
      <c r="J1679" s="20">
        <v>8.0799999999999997E-2</v>
      </c>
      <c r="K1679" s="20">
        <v>8.8800000000000004E-2</v>
      </c>
      <c r="L1679" s="20">
        <v>9.6500000000000002E-2</v>
      </c>
      <c r="M1679" s="20">
        <v>0.1</v>
      </c>
      <c r="N1679" s="20">
        <v>0.10150000000000001</v>
      </c>
      <c r="O1679" s="20">
        <v>0.10349999999999999</v>
      </c>
      <c r="P1679" s="20">
        <v>0.105</v>
      </c>
      <c r="R1679" s="20">
        <v>0.10349999999999999</v>
      </c>
      <c r="S1679" s="20">
        <v>0.104</v>
      </c>
      <c r="U1679" s="20">
        <v>0.1055</v>
      </c>
      <c r="V1679" s="113">
        <v>0.1</v>
      </c>
      <c r="W1679" s="20">
        <v>0.10100000000000001</v>
      </c>
      <c r="X1679" s="20">
        <v>0.10199999999999999</v>
      </c>
    </row>
    <row r="1680" spans="9:24" x14ac:dyDescent="0.3">
      <c r="I1680" s="7">
        <v>43776</v>
      </c>
      <c r="J1680" s="20">
        <v>8.0799999999999997E-2</v>
      </c>
      <c r="K1680" s="20">
        <v>8.8800000000000004E-2</v>
      </c>
      <c r="L1680" s="20">
        <v>9.6500000000000002E-2</v>
      </c>
      <c r="M1680" s="20">
        <v>9.9000000000000005E-2</v>
      </c>
      <c r="N1680" s="20">
        <v>0.10050000000000001</v>
      </c>
      <c r="O1680" s="20">
        <v>0.10199999999999999</v>
      </c>
      <c r="P1680" s="20">
        <v>0.104</v>
      </c>
      <c r="R1680" s="20">
        <v>0.10299999999999999</v>
      </c>
      <c r="S1680" s="20">
        <v>0.10349999999999999</v>
      </c>
      <c r="U1680" s="20">
        <v>0.104</v>
      </c>
      <c r="V1680" s="112">
        <v>9.8799999999999999E-2</v>
      </c>
      <c r="W1680" s="20">
        <v>0.10100000000000001</v>
      </c>
      <c r="X1680" s="20">
        <v>0.10249999999999999</v>
      </c>
    </row>
    <row r="1681" spans="9:24" x14ac:dyDescent="0.3">
      <c r="I1681" s="7">
        <v>43775</v>
      </c>
      <c r="J1681" s="20">
        <v>8.0799999999999997E-2</v>
      </c>
      <c r="K1681" s="20">
        <v>8.8800000000000004E-2</v>
      </c>
      <c r="L1681" s="20">
        <v>9.6500000000000002E-2</v>
      </c>
      <c r="M1681" s="20">
        <v>9.8500000000000004E-2</v>
      </c>
      <c r="N1681" s="20">
        <v>0.1</v>
      </c>
      <c r="O1681" s="20">
        <v>0.1008</v>
      </c>
      <c r="P1681" s="20">
        <v>0.1033</v>
      </c>
      <c r="R1681" s="20">
        <v>0.1018</v>
      </c>
      <c r="S1681" s="20">
        <v>0.1023</v>
      </c>
      <c r="U1681" s="20">
        <v>0.104</v>
      </c>
      <c r="V1681" s="20">
        <v>9.8799999999999999E-2</v>
      </c>
      <c r="W1681" s="20">
        <v>0.1013</v>
      </c>
      <c r="X1681" s="20">
        <v>0.10249999999999999</v>
      </c>
    </row>
    <row r="1682" spans="9:24" x14ac:dyDescent="0.3">
      <c r="I1682" s="7">
        <v>43774</v>
      </c>
      <c r="J1682" s="20">
        <v>8.0799999999999997E-2</v>
      </c>
      <c r="K1682" s="20">
        <v>8.8800000000000004E-2</v>
      </c>
      <c r="L1682" s="20">
        <v>9.6500000000000002E-2</v>
      </c>
      <c r="M1682" s="20">
        <v>9.7500000000000003E-2</v>
      </c>
      <c r="N1682" s="20">
        <v>0.1</v>
      </c>
      <c r="O1682" s="20">
        <v>0.1008</v>
      </c>
      <c r="P1682" s="20">
        <v>0.10199999999999999</v>
      </c>
      <c r="R1682" s="20">
        <v>0.1018</v>
      </c>
      <c r="S1682" s="20">
        <v>0.1023</v>
      </c>
      <c r="U1682" s="20">
        <v>0.104</v>
      </c>
      <c r="V1682" s="20">
        <v>9.9500000000000005E-2</v>
      </c>
      <c r="W1682" s="20">
        <v>0.1013</v>
      </c>
      <c r="X1682" s="20">
        <v>0.1013</v>
      </c>
    </row>
    <row r="1683" spans="9:24" x14ac:dyDescent="0.3">
      <c r="I1683" s="7">
        <v>43773</v>
      </c>
      <c r="J1683" s="20">
        <v>8.0799999999999997E-2</v>
      </c>
      <c r="K1683" s="20">
        <v>8.8800000000000004E-2</v>
      </c>
      <c r="L1683" s="20">
        <v>9.7000000000000003E-2</v>
      </c>
      <c r="M1683" s="20">
        <v>9.7000000000000003E-2</v>
      </c>
      <c r="N1683" s="20">
        <v>9.9000000000000005E-2</v>
      </c>
      <c r="O1683" s="20">
        <v>0.1008</v>
      </c>
      <c r="P1683" s="20">
        <v>0.10199999999999999</v>
      </c>
      <c r="R1683" s="20">
        <v>0.1018</v>
      </c>
      <c r="S1683" s="20">
        <v>0.1023</v>
      </c>
      <c r="U1683" s="20">
        <v>0.104</v>
      </c>
      <c r="V1683" s="20">
        <v>0.1</v>
      </c>
      <c r="W1683" s="20">
        <v>9.9000000000000005E-2</v>
      </c>
      <c r="X1683" s="20">
        <v>0.1013</v>
      </c>
    </row>
    <row r="1684" spans="9:24" x14ac:dyDescent="0.3">
      <c r="I1684" s="7">
        <v>43772</v>
      </c>
      <c r="J1684" s="20">
        <v>8.0799999999999997E-2</v>
      </c>
      <c r="K1684" s="20">
        <v>8.8800000000000004E-2</v>
      </c>
      <c r="L1684" s="20">
        <v>9.7000000000000003E-2</v>
      </c>
      <c r="M1684" s="20">
        <v>9.7000000000000003E-2</v>
      </c>
      <c r="N1684" s="20">
        <v>9.9000000000000005E-2</v>
      </c>
      <c r="O1684" s="20">
        <v>0.1008</v>
      </c>
      <c r="P1684" s="20">
        <v>0.10199999999999999</v>
      </c>
      <c r="R1684" s="20">
        <v>0.1018</v>
      </c>
      <c r="S1684" s="20">
        <v>0.1023</v>
      </c>
      <c r="U1684" s="20">
        <v>0.104</v>
      </c>
      <c r="V1684" s="20">
        <v>9.8299999999999998E-2</v>
      </c>
      <c r="W1684" s="20">
        <v>9.9000000000000005E-2</v>
      </c>
      <c r="X1684" s="20">
        <v>0.1013</v>
      </c>
    </row>
    <row r="1685" spans="9:24" x14ac:dyDescent="0.3">
      <c r="I1685" s="7">
        <v>43771</v>
      </c>
      <c r="J1685" s="20">
        <v>8.0799999999999997E-2</v>
      </c>
      <c r="K1685" s="20">
        <v>8.8800000000000004E-2</v>
      </c>
      <c r="L1685" s="20">
        <v>9.7000000000000003E-2</v>
      </c>
      <c r="M1685" s="20">
        <v>9.7000000000000003E-2</v>
      </c>
      <c r="N1685" s="20">
        <v>9.9000000000000005E-2</v>
      </c>
      <c r="O1685" s="20">
        <v>0.1013</v>
      </c>
      <c r="P1685" s="20">
        <v>0.10199999999999999</v>
      </c>
      <c r="R1685" s="20">
        <v>0.10150000000000001</v>
      </c>
      <c r="S1685" s="20">
        <v>0.1023</v>
      </c>
      <c r="U1685" s="20">
        <v>0.1033</v>
      </c>
      <c r="V1685" s="20">
        <v>9.8000000000000004E-2</v>
      </c>
      <c r="W1685" s="20">
        <v>9.98E-2</v>
      </c>
      <c r="X1685" s="20">
        <v>0.1013</v>
      </c>
    </row>
    <row r="1686" spans="9:24" x14ac:dyDescent="0.3">
      <c r="I1686" s="7">
        <v>43770</v>
      </c>
      <c r="J1686" s="20">
        <v>8.0799999999999997E-2</v>
      </c>
      <c r="K1686" s="20">
        <v>8.8800000000000004E-2</v>
      </c>
      <c r="L1686" s="20">
        <v>9.6799999999999997E-2</v>
      </c>
      <c r="M1686" s="20">
        <v>9.7000000000000003E-2</v>
      </c>
      <c r="N1686" s="20">
        <v>9.8799999999999999E-2</v>
      </c>
      <c r="O1686" s="20">
        <v>0.1013</v>
      </c>
      <c r="P1686" s="20">
        <v>0.1018</v>
      </c>
      <c r="R1686" s="20">
        <v>0.10050000000000001</v>
      </c>
      <c r="S1686" s="20">
        <v>0.10150000000000001</v>
      </c>
      <c r="U1686" s="20">
        <v>0.1028</v>
      </c>
      <c r="V1686" s="20">
        <v>9.8400000000000001E-2</v>
      </c>
      <c r="W1686" s="20">
        <v>9.98E-2</v>
      </c>
      <c r="X1686" s="20">
        <v>0.10150000000000001</v>
      </c>
    </row>
    <row r="1687" spans="9:24" x14ac:dyDescent="0.3">
      <c r="I1687" s="7">
        <v>43769</v>
      </c>
      <c r="J1687" s="20">
        <v>8.0799999999999997E-2</v>
      </c>
      <c r="K1687" s="20">
        <v>8.8800000000000004E-2</v>
      </c>
      <c r="L1687" s="20">
        <v>9.6799999999999997E-2</v>
      </c>
      <c r="M1687" s="20">
        <v>9.7000000000000003E-2</v>
      </c>
      <c r="N1687" s="20">
        <v>9.8500000000000004E-2</v>
      </c>
      <c r="O1687" s="20">
        <v>0.1</v>
      </c>
      <c r="P1687" s="20">
        <v>0.10100000000000001</v>
      </c>
      <c r="R1687" s="20">
        <v>0.10050000000000001</v>
      </c>
      <c r="S1687" s="20">
        <v>0.10150000000000001</v>
      </c>
      <c r="U1687" s="20">
        <v>0.10299999999999999</v>
      </c>
      <c r="V1687" s="20">
        <v>9.8500000000000004E-2</v>
      </c>
      <c r="W1687" s="20">
        <v>0.10050000000000001</v>
      </c>
      <c r="X1687" s="20">
        <v>0.1013</v>
      </c>
    </row>
    <row r="1688" spans="9:24" x14ac:dyDescent="0.3">
      <c r="I1688" s="7">
        <v>43768</v>
      </c>
      <c r="J1688" s="20">
        <v>8.0799999999999997E-2</v>
      </c>
      <c r="K1688" s="20">
        <v>8.6999999999999994E-2</v>
      </c>
      <c r="L1688" s="20">
        <v>9.6000000000000002E-2</v>
      </c>
      <c r="M1688" s="20">
        <v>9.7000000000000003E-2</v>
      </c>
      <c r="N1688" s="20">
        <v>9.8000000000000004E-2</v>
      </c>
      <c r="O1688" s="20">
        <v>9.9500000000000005E-2</v>
      </c>
      <c r="P1688" s="20">
        <v>0.1003</v>
      </c>
      <c r="R1688" s="20">
        <v>0.10050000000000001</v>
      </c>
      <c r="S1688" s="20">
        <v>0.10150000000000001</v>
      </c>
      <c r="U1688" s="20">
        <v>0.10299999999999999</v>
      </c>
      <c r="V1688" s="20">
        <v>9.9299999999999999E-2</v>
      </c>
      <c r="W1688" s="20">
        <v>0.1</v>
      </c>
      <c r="X1688" s="20">
        <v>0.1013</v>
      </c>
    </row>
    <row r="1689" spans="9:24" x14ac:dyDescent="0.3">
      <c r="I1689" s="7">
        <v>43767</v>
      </c>
      <c r="J1689" s="20">
        <v>8.0799999999999997E-2</v>
      </c>
      <c r="K1689" s="20">
        <v>8.6999999999999994E-2</v>
      </c>
      <c r="L1689" s="20">
        <v>9.6000000000000002E-2</v>
      </c>
      <c r="M1689" s="20">
        <v>9.7000000000000003E-2</v>
      </c>
      <c r="N1689" s="20">
        <v>9.8000000000000004E-2</v>
      </c>
      <c r="O1689" s="20">
        <v>9.9500000000000005E-2</v>
      </c>
      <c r="P1689" s="20">
        <v>0.1</v>
      </c>
      <c r="R1689" s="20">
        <v>0.10050000000000001</v>
      </c>
      <c r="S1689" s="20">
        <v>0.10150000000000001</v>
      </c>
      <c r="U1689" s="20">
        <v>0.10249999999999999</v>
      </c>
      <c r="V1689" s="20">
        <v>9.8500000000000004E-2</v>
      </c>
      <c r="W1689" s="20">
        <v>0.105</v>
      </c>
      <c r="X1689" s="20">
        <v>0.105</v>
      </c>
    </row>
    <row r="1690" spans="9:24" x14ac:dyDescent="0.3">
      <c r="I1690" s="7">
        <v>43766</v>
      </c>
      <c r="J1690" s="20">
        <v>8.0799999999999997E-2</v>
      </c>
      <c r="K1690" s="20">
        <v>8.6999999999999994E-2</v>
      </c>
      <c r="L1690" s="20">
        <v>9.6000000000000002E-2</v>
      </c>
      <c r="M1690" s="20">
        <v>9.7000000000000003E-2</v>
      </c>
      <c r="N1690" s="20">
        <v>9.8000000000000004E-2</v>
      </c>
      <c r="O1690" s="20">
        <v>9.9500000000000005E-2</v>
      </c>
      <c r="P1690" s="20">
        <v>0.1</v>
      </c>
      <c r="R1690" s="20">
        <v>0.10050000000000001</v>
      </c>
      <c r="S1690" s="20">
        <v>0.10150000000000001</v>
      </c>
      <c r="U1690" s="20">
        <v>0.10299999999999999</v>
      </c>
      <c r="V1690" s="20">
        <v>9.8000000000000004E-2</v>
      </c>
      <c r="W1690" s="20">
        <v>0.10299999999999999</v>
      </c>
      <c r="X1690" s="20">
        <v>0.105</v>
      </c>
    </row>
    <row r="1691" spans="9:24" x14ac:dyDescent="0.3">
      <c r="I1691" s="7">
        <v>43765</v>
      </c>
      <c r="J1691" s="20">
        <v>8.0799999999999997E-2</v>
      </c>
      <c r="K1691" s="20">
        <v>8.6999999999999994E-2</v>
      </c>
      <c r="L1691" s="20">
        <v>9.6000000000000002E-2</v>
      </c>
      <c r="M1691" s="20">
        <v>9.6500000000000002E-2</v>
      </c>
      <c r="N1691" s="20">
        <v>9.7500000000000003E-2</v>
      </c>
      <c r="O1691" s="20">
        <v>9.9000000000000005E-2</v>
      </c>
      <c r="P1691" s="20">
        <v>9.9500000000000005E-2</v>
      </c>
      <c r="R1691" s="20">
        <v>0.10050000000000001</v>
      </c>
      <c r="S1691" s="20">
        <v>0.10150000000000001</v>
      </c>
      <c r="U1691" s="20">
        <v>0.10299999999999999</v>
      </c>
      <c r="V1691" s="20">
        <v>0.10199999999999999</v>
      </c>
      <c r="W1691" s="20">
        <v>0.10299999999999999</v>
      </c>
      <c r="X1691" s="20">
        <v>0.106</v>
      </c>
    </row>
    <row r="1692" spans="9:24" x14ac:dyDescent="0.3">
      <c r="I1692" s="7">
        <v>43764</v>
      </c>
      <c r="J1692" s="20">
        <v>8.0799999999999997E-2</v>
      </c>
      <c r="K1692" s="20">
        <v>8.6999999999999994E-2</v>
      </c>
      <c r="L1692" s="20">
        <v>9.6000000000000002E-2</v>
      </c>
      <c r="M1692" s="20">
        <v>9.6500000000000002E-2</v>
      </c>
      <c r="N1692" s="20">
        <v>9.7500000000000003E-2</v>
      </c>
      <c r="O1692" s="20">
        <v>9.9000000000000005E-2</v>
      </c>
      <c r="P1692" s="20">
        <v>0.1</v>
      </c>
      <c r="R1692" s="20">
        <v>9.9500000000000005E-2</v>
      </c>
      <c r="S1692" s="20">
        <v>0.10100000000000001</v>
      </c>
      <c r="U1692" s="20">
        <v>0.10150000000000001</v>
      </c>
      <c r="V1692" s="20">
        <v>0.1023</v>
      </c>
      <c r="W1692" s="20">
        <v>0.10349999999999999</v>
      </c>
      <c r="X1692" s="20">
        <v>0.106</v>
      </c>
    </row>
    <row r="1693" spans="9:24" x14ac:dyDescent="0.3">
      <c r="I1693" s="7">
        <v>43763</v>
      </c>
      <c r="J1693" s="20">
        <v>8.0799999999999997E-2</v>
      </c>
      <c r="K1693" s="20">
        <v>8.6999999999999994E-2</v>
      </c>
      <c r="L1693" s="20">
        <v>9.6000000000000002E-2</v>
      </c>
      <c r="M1693" s="20">
        <v>9.6500000000000002E-2</v>
      </c>
      <c r="N1693" s="20">
        <v>9.7500000000000003E-2</v>
      </c>
      <c r="O1693" s="20">
        <v>9.9000000000000005E-2</v>
      </c>
      <c r="P1693" s="20">
        <v>0.1</v>
      </c>
      <c r="R1693" s="20">
        <v>9.98E-2</v>
      </c>
      <c r="S1693" s="20">
        <v>0.10100000000000001</v>
      </c>
      <c r="U1693" s="20">
        <v>0.10199999999999999</v>
      </c>
      <c r="V1693" s="20">
        <v>0.10100000000000001</v>
      </c>
      <c r="W1693" s="20">
        <v>0.10349999999999999</v>
      </c>
      <c r="X1693" s="20">
        <v>0.106</v>
      </c>
    </row>
    <row r="1694" spans="9:24" x14ac:dyDescent="0.3">
      <c r="I1694" s="7">
        <v>43762</v>
      </c>
      <c r="J1694" s="20">
        <v>8.0799999999999997E-2</v>
      </c>
      <c r="K1694" s="20">
        <v>8.6999999999999994E-2</v>
      </c>
      <c r="L1694" s="20">
        <v>9.5799999999999996E-2</v>
      </c>
      <c r="M1694" s="20">
        <v>9.6000000000000002E-2</v>
      </c>
      <c r="N1694" s="20">
        <v>9.6500000000000002E-2</v>
      </c>
      <c r="O1694" s="20">
        <v>9.8500000000000004E-2</v>
      </c>
      <c r="P1694" s="20">
        <v>9.8799999999999999E-2</v>
      </c>
      <c r="R1694" s="20">
        <v>0.10150000000000001</v>
      </c>
      <c r="S1694" s="20">
        <v>0.10199999999999999</v>
      </c>
      <c r="U1694" s="20">
        <v>0.10349999999999999</v>
      </c>
      <c r="V1694" s="20">
        <v>0.10100000000000001</v>
      </c>
      <c r="W1694" s="20">
        <v>0.104</v>
      </c>
      <c r="X1694" s="20">
        <v>0.106</v>
      </c>
    </row>
    <row r="1695" spans="9:24" x14ac:dyDescent="0.3">
      <c r="I1695" s="7">
        <v>43761</v>
      </c>
      <c r="J1695" s="20">
        <v>8.0799999999999997E-2</v>
      </c>
      <c r="K1695" s="20">
        <v>8.6999999999999994E-2</v>
      </c>
      <c r="L1695" s="20">
        <v>9.5799999999999996E-2</v>
      </c>
      <c r="M1695" s="20">
        <v>9.6000000000000002E-2</v>
      </c>
      <c r="N1695" s="20">
        <v>9.6500000000000002E-2</v>
      </c>
      <c r="O1695" s="20">
        <v>9.7500000000000003E-2</v>
      </c>
      <c r="P1695" s="20">
        <v>9.8500000000000004E-2</v>
      </c>
      <c r="R1695" s="20">
        <v>0.10150000000000001</v>
      </c>
      <c r="S1695" s="20">
        <v>0.10199999999999999</v>
      </c>
      <c r="U1695" s="20">
        <v>0.10349999999999999</v>
      </c>
      <c r="V1695" s="20">
        <v>0.1013</v>
      </c>
      <c r="W1695" s="20">
        <v>0.104</v>
      </c>
      <c r="X1695" s="20">
        <v>0.106</v>
      </c>
    </row>
    <row r="1696" spans="9:24" x14ac:dyDescent="0.3">
      <c r="I1696" s="7">
        <v>43760</v>
      </c>
      <c r="J1696" s="20">
        <v>8.0799999999999997E-2</v>
      </c>
      <c r="K1696" s="20">
        <v>8.6999999999999994E-2</v>
      </c>
      <c r="L1696" s="20">
        <v>9.5299999999999996E-2</v>
      </c>
      <c r="M1696" s="20">
        <v>9.7500000000000003E-2</v>
      </c>
      <c r="N1696" s="20">
        <v>9.8000000000000004E-2</v>
      </c>
      <c r="O1696" s="20">
        <v>0.1003</v>
      </c>
      <c r="P1696" s="20">
        <v>0.10050000000000001</v>
      </c>
      <c r="R1696" s="20">
        <v>0.10100000000000001</v>
      </c>
      <c r="S1696" s="20">
        <v>0.10199999999999999</v>
      </c>
      <c r="U1696" s="20">
        <v>0.1028</v>
      </c>
      <c r="V1696" s="20">
        <v>0.1013</v>
      </c>
      <c r="W1696" s="20">
        <v>0.1047</v>
      </c>
      <c r="X1696" s="20">
        <v>0.106</v>
      </c>
    </row>
    <row r="1697" spans="9:24" x14ac:dyDescent="0.3">
      <c r="I1697" s="7">
        <v>43759</v>
      </c>
      <c r="J1697" s="20">
        <v>8.0799999999999997E-2</v>
      </c>
      <c r="K1697" s="20">
        <v>8.6999999999999994E-2</v>
      </c>
      <c r="L1697" s="20">
        <v>9.5299999999999996E-2</v>
      </c>
      <c r="M1697" s="20">
        <v>9.7500000000000003E-2</v>
      </c>
      <c r="N1697" s="20">
        <v>9.8000000000000004E-2</v>
      </c>
      <c r="O1697" s="20">
        <v>0.1003</v>
      </c>
      <c r="P1697" s="20">
        <v>0.10050000000000001</v>
      </c>
      <c r="R1697" s="20">
        <v>0.10249999999999999</v>
      </c>
      <c r="S1697" s="20">
        <v>0.10349999999999999</v>
      </c>
      <c r="U1697" s="20">
        <v>0.1045</v>
      </c>
      <c r="V1697" s="20">
        <v>0.1019</v>
      </c>
      <c r="W1697" s="20">
        <v>0.1047</v>
      </c>
      <c r="X1697" s="20">
        <v>0.106</v>
      </c>
    </row>
    <row r="1698" spans="9:24" x14ac:dyDescent="0.3">
      <c r="I1698" s="7">
        <v>43758</v>
      </c>
      <c r="J1698" s="20">
        <v>8.0799999999999997E-2</v>
      </c>
      <c r="K1698" s="20">
        <v>8.6999999999999994E-2</v>
      </c>
      <c r="L1698" s="20">
        <v>9.5299999999999996E-2</v>
      </c>
      <c r="M1698" s="20">
        <v>9.6500000000000002E-2</v>
      </c>
      <c r="N1698" s="20">
        <v>9.7500000000000003E-2</v>
      </c>
      <c r="O1698" s="20">
        <v>9.9000000000000005E-2</v>
      </c>
      <c r="P1698" s="20">
        <v>9.98E-2</v>
      </c>
      <c r="R1698" s="20">
        <v>0.106</v>
      </c>
      <c r="S1698" s="20">
        <v>0.107</v>
      </c>
      <c r="U1698" s="20">
        <v>0.1085</v>
      </c>
      <c r="V1698" s="20">
        <v>0.1023</v>
      </c>
      <c r="W1698" s="20">
        <v>0.1047</v>
      </c>
      <c r="X1698" s="20">
        <v>0.10630000000000001</v>
      </c>
    </row>
    <row r="1699" spans="9:24" x14ac:dyDescent="0.3">
      <c r="I1699" s="7">
        <v>43757</v>
      </c>
      <c r="J1699" s="20">
        <v>8.0799999999999997E-2</v>
      </c>
      <c r="K1699" s="20">
        <v>8.7999999999999995E-2</v>
      </c>
      <c r="L1699" s="20">
        <v>9.5299999999999996E-2</v>
      </c>
      <c r="M1699" s="20">
        <v>9.7500000000000003E-2</v>
      </c>
      <c r="N1699" s="20">
        <v>9.8500000000000004E-2</v>
      </c>
      <c r="O1699" s="20">
        <v>0.1</v>
      </c>
      <c r="P1699" s="20">
        <v>0.10150000000000001</v>
      </c>
      <c r="R1699" s="20">
        <v>0.1075</v>
      </c>
      <c r="S1699" s="20">
        <v>0.1085</v>
      </c>
      <c r="U1699" s="20">
        <v>0.1103</v>
      </c>
      <c r="V1699" s="20">
        <v>0.1023</v>
      </c>
      <c r="W1699" s="20">
        <v>0.1055</v>
      </c>
      <c r="X1699" s="20">
        <v>0.10630000000000001</v>
      </c>
    </row>
    <row r="1700" spans="9:24" x14ac:dyDescent="0.3">
      <c r="I1700" s="7">
        <v>43756</v>
      </c>
      <c r="J1700" s="20">
        <v>8.0799999999999997E-2</v>
      </c>
      <c r="K1700" s="20">
        <v>8.7999999999999995E-2</v>
      </c>
      <c r="L1700" s="20">
        <v>9.5299999999999996E-2</v>
      </c>
      <c r="M1700" s="20">
        <v>9.8000000000000004E-2</v>
      </c>
      <c r="N1700" s="20">
        <v>9.9500000000000005E-2</v>
      </c>
      <c r="O1700" s="20">
        <v>0.10249999999999999</v>
      </c>
      <c r="P1700" s="20">
        <v>0.105</v>
      </c>
      <c r="R1700" s="20">
        <v>0.1075</v>
      </c>
      <c r="S1700" s="20">
        <v>0.1085</v>
      </c>
      <c r="U1700" s="20">
        <v>0.1115</v>
      </c>
      <c r="V1700" s="20">
        <v>0.10249999999999999</v>
      </c>
      <c r="W1700" s="20">
        <v>0.1055</v>
      </c>
      <c r="X1700" s="20">
        <v>0.10630000000000001</v>
      </c>
    </row>
    <row r="1701" spans="9:24" x14ac:dyDescent="0.3">
      <c r="I1701" s="7">
        <v>43755</v>
      </c>
      <c r="J1701" s="20">
        <v>8.0799999999999997E-2</v>
      </c>
      <c r="K1701" s="20">
        <v>8.7999999999999995E-2</v>
      </c>
      <c r="L1701" s="20">
        <v>9.5299999999999996E-2</v>
      </c>
      <c r="M1701" s="20">
        <v>9.9000000000000005E-2</v>
      </c>
      <c r="N1701" s="20">
        <v>0.10150000000000001</v>
      </c>
      <c r="O1701" s="20">
        <v>0.10349999999999999</v>
      </c>
      <c r="P1701" s="20">
        <v>0.1065</v>
      </c>
      <c r="R1701" s="20">
        <v>0.10630000000000001</v>
      </c>
      <c r="S1701" s="20">
        <v>0.10780000000000001</v>
      </c>
      <c r="U1701" s="20">
        <v>0.1105</v>
      </c>
      <c r="V1701" s="20">
        <v>0.1028</v>
      </c>
      <c r="W1701" s="20">
        <v>0.1052</v>
      </c>
      <c r="X1701" s="20">
        <v>0.10630000000000001</v>
      </c>
    </row>
    <row r="1702" spans="9:24" x14ac:dyDescent="0.3">
      <c r="I1702" s="7">
        <v>43754</v>
      </c>
      <c r="J1702" s="20">
        <v>8.0799999999999997E-2</v>
      </c>
      <c r="K1702" s="20">
        <v>8.7999999999999995E-2</v>
      </c>
      <c r="L1702" s="20">
        <v>9.5000000000000001E-2</v>
      </c>
      <c r="M1702" s="20">
        <v>9.9000000000000005E-2</v>
      </c>
      <c r="N1702" s="20">
        <v>0.10150000000000001</v>
      </c>
      <c r="O1702" s="20">
        <v>0.10349999999999999</v>
      </c>
      <c r="P1702" s="20">
        <v>0.107</v>
      </c>
      <c r="R1702" s="20">
        <v>0.10299999999999999</v>
      </c>
      <c r="S1702" s="20">
        <v>0.10199999999999999</v>
      </c>
      <c r="U1702" s="20">
        <v>0.104</v>
      </c>
      <c r="V1702" s="20">
        <v>0.10249999999999999</v>
      </c>
      <c r="W1702" s="20">
        <v>0.1052</v>
      </c>
      <c r="X1702" s="20">
        <v>0.10630000000000001</v>
      </c>
    </row>
    <row r="1703" spans="9:24" x14ac:dyDescent="0.3">
      <c r="I1703" s="7">
        <v>43753</v>
      </c>
      <c r="J1703" s="20">
        <v>8.0799999999999997E-2</v>
      </c>
      <c r="K1703" s="20">
        <v>8.7999999999999995E-2</v>
      </c>
      <c r="L1703" s="20">
        <v>9.6000000000000002E-2</v>
      </c>
      <c r="M1703" s="20">
        <v>9.9000000000000005E-2</v>
      </c>
      <c r="N1703" s="20">
        <v>0.1008</v>
      </c>
      <c r="O1703" s="20">
        <v>0.10249999999999999</v>
      </c>
      <c r="P1703" s="20">
        <v>0.1055</v>
      </c>
      <c r="R1703" s="20">
        <v>0.10150000000000001</v>
      </c>
      <c r="S1703" s="20">
        <v>0.10199999999999999</v>
      </c>
      <c r="U1703" s="20">
        <v>0.104</v>
      </c>
      <c r="V1703" s="20">
        <v>0.10199999999999999</v>
      </c>
      <c r="W1703" s="20">
        <v>0.1045</v>
      </c>
      <c r="X1703" s="20">
        <v>0.1075</v>
      </c>
    </row>
    <row r="1704" spans="9:24" x14ac:dyDescent="0.3">
      <c r="I1704" s="7">
        <v>43752</v>
      </c>
      <c r="J1704" s="20">
        <v>8.0799999999999997E-2</v>
      </c>
      <c r="K1704" s="20">
        <v>8.8999999999999996E-2</v>
      </c>
      <c r="L1704" s="20">
        <v>9.5399999999999999E-2</v>
      </c>
      <c r="M1704" s="20">
        <v>9.7000000000000003E-2</v>
      </c>
      <c r="N1704" s="20">
        <v>0.1</v>
      </c>
      <c r="O1704" s="20">
        <v>0.1</v>
      </c>
      <c r="P1704" s="20">
        <v>0.10050000000000001</v>
      </c>
      <c r="R1704" s="20">
        <v>0.10150000000000001</v>
      </c>
      <c r="S1704" s="20">
        <v>0.10199999999999999</v>
      </c>
      <c r="U1704" s="20">
        <v>0.104</v>
      </c>
      <c r="V1704" s="20">
        <v>0.10199999999999999</v>
      </c>
      <c r="W1704" s="20">
        <v>0.1053</v>
      </c>
      <c r="X1704" s="20">
        <v>0.10929999999999999</v>
      </c>
    </row>
    <row r="1705" spans="9:24" x14ac:dyDescent="0.3">
      <c r="I1705" s="7">
        <v>43751</v>
      </c>
      <c r="J1705" s="20">
        <v>8.0799999999999997E-2</v>
      </c>
      <c r="K1705" s="20">
        <v>8.7999999999999995E-2</v>
      </c>
      <c r="L1705" s="20">
        <v>9.4500000000000001E-2</v>
      </c>
      <c r="M1705" s="20">
        <v>9.7000000000000003E-2</v>
      </c>
      <c r="N1705" s="20">
        <v>9.98E-2</v>
      </c>
      <c r="O1705" s="20">
        <v>0.1</v>
      </c>
      <c r="P1705" s="20">
        <v>0.10050000000000001</v>
      </c>
      <c r="R1705" s="20">
        <v>0.10150000000000001</v>
      </c>
      <c r="S1705" s="20">
        <v>0.10199999999999999</v>
      </c>
      <c r="U1705" s="20">
        <v>0.104</v>
      </c>
      <c r="V1705" s="20">
        <v>0.1026</v>
      </c>
      <c r="W1705" s="20">
        <v>0.106</v>
      </c>
      <c r="X1705" s="20">
        <v>0.10929999999999999</v>
      </c>
    </row>
    <row r="1706" spans="9:24" x14ac:dyDescent="0.3">
      <c r="I1706" s="7">
        <v>43750</v>
      </c>
      <c r="J1706" s="20">
        <v>8.0799999999999997E-2</v>
      </c>
      <c r="K1706" s="20">
        <v>8.7999999999999995E-2</v>
      </c>
      <c r="L1706" s="20">
        <v>9.7000000000000003E-2</v>
      </c>
      <c r="M1706" s="20">
        <v>9.6500000000000002E-2</v>
      </c>
      <c r="N1706" s="20">
        <v>9.9000000000000005E-2</v>
      </c>
      <c r="O1706" s="20">
        <v>0.1</v>
      </c>
      <c r="P1706" s="20">
        <v>0.10050000000000001</v>
      </c>
      <c r="R1706" s="20">
        <v>0.10150000000000001</v>
      </c>
      <c r="S1706" s="20">
        <v>0.10199999999999999</v>
      </c>
      <c r="U1706" s="20">
        <v>0.104</v>
      </c>
      <c r="V1706" s="20">
        <v>0.1033</v>
      </c>
      <c r="W1706" s="20">
        <v>0.10630000000000001</v>
      </c>
      <c r="X1706" s="20">
        <v>0.10929999999999999</v>
      </c>
    </row>
    <row r="1707" spans="9:24" x14ac:dyDescent="0.3">
      <c r="I1707" s="7">
        <v>43749</v>
      </c>
      <c r="J1707" s="20">
        <v>8.0799999999999997E-2</v>
      </c>
      <c r="K1707" s="20">
        <v>8.8800000000000004E-2</v>
      </c>
      <c r="L1707" s="20">
        <v>9.8000000000000004E-2</v>
      </c>
      <c r="M1707" s="20">
        <v>9.6500000000000002E-2</v>
      </c>
      <c r="N1707" s="20">
        <v>9.8799999999999999E-2</v>
      </c>
      <c r="O1707" s="20">
        <v>0.1</v>
      </c>
      <c r="P1707" s="20">
        <v>0.10050000000000001</v>
      </c>
      <c r="R1707" s="20">
        <v>0.10150000000000001</v>
      </c>
      <c r="S1707" s="20">
        <v>0.10199999999999999</v>
      </c>
      <c r="U1707" s="20">
        <v>0.104</v>
      </c>
      <c r="V1707" s="20">
        <v>0.10349999999999999</v>
      </c>
      <c r="W1707" s="20">
        <v>0.10630000000000001</v>
      </c>
      <c r="X1707" s="20">
        <v>0.10929999999999999</v>
      </c>
    </row>
    <row r="1708" spans="9:24" x14ac:dyDescent="0.3">
      <c r="I1708" s="7">
        <v>43748</v>
      </c>
      <c r="J1708" s="20">
        <v>8.0799999999999997E-2</v>
      </c>
      <c r="K1708" s="20">
        <v>8.8800000000000004E-2</v>
      </c>
      <c r="L1708" s="20">
        <v>9.8500000000000004E-2</v>
      </c>
      <c r="M1708" s="20">
        <v>9.6500000000000002E-2</v>
      </c>
      <c r="N1708" s="20">
        <v>9.8299999999999998E-2</v>
      </c>
      <c r="O1708" s="20">
        <v>9.98E-2</v>
      </c>
      <c r="P1708" s="20">
        <v>0.10100000000000001</v>
      </c>
      <c r="R1708" s="20">
        <v>0.10150000000000001</v>
      </c>
      <c r="S1708" s="20">
        <v>0.10199999999999999</v>
      </c>
      <c r="U1708" s="20">
        <v>0.104</v>
      </c>
      <c r="V1708" s="20">
        <v>0.1055</v>
      </c>
      <c r="W1708" s="20">
        <v>0.10630000000000001</v>
      </c>
      <c r="X1708" s="20">
        <v>0.10879999999999999</v>
      </c>
    </row>
    <row r="1709" spans="9:24" x14ac:dyDescent="0.3">
      <c r="I1709" s="7">
        <v>43747</v>
      </c>
      <c r="J1709" s="20">
        <v>8.0799999999999997E-2</v>
      </c>
      <c r="K1709" s="20">
        <v>8.8800000000000004E-2</v>
      </c>
      <c r="L1709" s="20">
        <v>9.8500000000000004E-2</v>
      </c>
      <c r="M1709" s="20">
        <v>9.6500000000000002E-2</v>
      </c>
      <c r="N1709" s="20">
        <v>9.8299999999999998E-2</v>
      </c>
      <c r="O1709" s="20">
        <v>9.98E-2</v>
      </c>
      <c r="P1709" s="20">
        <v>0.10100000000000001</v>
      </c>
      <c r="R1709" s="20">
        <v>0.1013</v>
      </c>
      <c r="S1709" s="20">
        <v>0.1018</v>
      </c>
      <c r="U1709" s="20">
        <v>0.104</v>
      </c>
      <c r="V1709" s="20">
        <v>0.1055</v>
      </c>
      <c r="W1709" s="20">
        <v>0.10580000000000001</v>
      </c>
      <c r="X1709" s="20">
        <v>0.10879999999999999</v>
      </c>
    </row>
    <row r="1710" spans="9:24" x14ac:dyDescent="0.3">
      <c r="I1710" s="7">
        <v>43746</v>
      </c>
      <c r="J1710" s="20">
        <v>8.0799999999999997E-2</v>
      </c>
      <c r="K1710" s="20">
        <v>8.8800000000000004E-2</v>
      </c>
      <c r="L1710" s="20">
        <v>9.8000000000000004E-2</v>
      </c>
      <c r="M1710" s="20">
        <v>9.7000000000000003E-2</v>
      </c>
      <c r="N1710" s="20">
        <v>9.8799999999999999E-2</v>
      </c>
      <c r="O1710" s="20">
        <v>0.10050000000000001</v>
      </c>
      <c r="P1710" s="20">
        <v>0.10100000000000001</v>
      </c>
      <c r="R1710" s="20">
        <v>0.1013</v>
      </c>
      <c r="S1710" s="20">
        <v>0.1018</v>
      </c>
      <c r="U1710" s="20">
        <v>0.104</v>
      </c>
      <c r="V1710" s="20">
        <v>0.104</v>
      </c>
      <c r="W1710" s="20">
        <v>0.10580000000000001</v>
      </c>
      <c r="X1710" s="20">
        <v>0.10879999999999999</v>
      </c>
    </row>
    <row r="1711" spans="9:24" x14ac:dyDescent="0.3">
      <c r="I1711" s="7">
        <v>43745</v>
      </c>
      <c r="J1711" s="20">
        <v>8.0799999999999997E-2</v>
      </c>
      <c r="K1711" s="20">
        <v>8.6999999999999994E-2</v>
      </c>
      <c r="L1711" s="20">
        <v>9.7000000000000003E-2</v>
      </c>
      <c r="M1711" s="20">
        <v>9.7100000000000006E-2</v>
      </c>
      <c r="N1711" s="20">
        <v>9.8799999999999999E-2</v>
      </c>
      <c r="O1711" s="20">
        <v>0.1003</v>
      </c>
      <c r="P1711" s="20">
        <v>0.10100000000000001</v>
      </c>
      <c r="R1711" s="20">
        <v>0.1018</v>
      </c>
      <c r="S1711" s="20">
        <v>0.10249999999999999</v>
      </c>
      <c r="U1711" s="20">
        <v>0.104</v>
      </c>
      <c r="V1711" s="20">
        <v>0.104</v>
      </c>
      <c r="W1711" s="20">
        <v>0.10580000000000001</v>
      </c>
      <c r="X1711" s="20">
        <v>0.10879999999999999</v>
      </c>
    </row>
    <row r="1712" spans="9:24" x14ac:dyDescent="0.3">
      <c r="I1712" s="7">
        <v>43744</v>
      </c>
      <c r="J1712" s="20">
        <v>8.0799999999999997E-2</v>
      </c>
      <c r="K1712" s="20">
        <v>8.6999999999999994E-2</v>
      </c>
      <c r="L1712" s="20">
        <v>9.7000000000000003E-2</v>
      </c>
      <c r="M1712" s="20">
        <v>9.7100000000000006E-2</v>
      </c>
      <c r="N1712" s="20">
        <v>9.8799999999999999E-2</v>
      </c>
      <c r="O1712" s="20">
        <v>0.1003</v>
      </c>
      <c r="P1712" s="20">
        <v>0.10100000000000001</v>
      </c>
      <c r="R1712" s="20">
        <v>0.1023</v>
      </c>
      <c r="S1712" s="20">
        <v>0.10299999999999999</v>
      </c>
      <c r="U1712" s="20">
        <v>0.1045</v>
      </c>
      <c r="V1712" s="20">
        <v>0.10349999999999999</v>
      </c>
      <c r="W1712" s="20">
        <v>0.10580000000000001</v>
      </c>
      <c r="X1712" s="20">
        <v>0.10879999999999999</v>
      </c>
    </row>
    <row r="1713" spans="9:24" x14ac:dyDescent="0.3">
      <c r="I1713" s="7">
        <v>43743</v>
      </c>
      <c r="J1713" s="20">
        <v>8.0799999999999997E-2</v>
      </c>
      <c r="K1713" s="20">
        <v>8.6999999999999994E-2</v>
      </c>
      <c r="L1713" s="20">
        <v>9.6299999999999997E-2</v>
      </c>
      <c r="M1713" s="20">
        <v>9.7299999999999998E-2</v>
      </c>
      <c r="N1713" s="20">
        <v>9.9299999999999999E-2</v>
      </c>
      <c r="O1713" s="20">
        <v>0.1008</v>
      </c>
      <c r="P1713" s="20">
        <v>0.1008</v>
      </c>
      <c r="R1713" s="20">
        <v>0.1023</v>
      </c>
      <c r="S1713" s="20">
        <v>0.10299999999999999</v>
      </c>
      <c r="U1713" s="20">
        <v>0.1045</v>
      </c>
      <c r="V1713" s="20">
        <v>0.1045</v>
      </c>
      <c r="W1713" s="20">
        <v>0.10580000000000001</v>
      </c>
      <c r="X1713" s="20">
        <v>0.10879999999999999</v>
      </c>
    </row>
    <row r="1714" spans="9:24" x14ac:dyDescent="0.3">
      <c r="I1714" s="7">
        <v>43742</v>
      </c>
      <c r="J1714" s="20">
        <v>8.0799999999999997E-2</v>
      </c>
      <c r="K1714" s="20">
        <v>8.6999999999999994E-2</v>
      </c>
      <c r="L1714" s="20">
        <v>9.6299999999999997E-2</v>
      </c>
      <c r="M1714" s="20">
        <v>9.7000000000000003E-2</v>
      </c>
      <c r="N1714" s="20">
        <v>9.9199999999999997E-2</v>
      </c>
      <c r="O1714" s="20">
        <v>0.1008</v>
      </c>
      <c r="P1714" s="20">
        <v>0.1008</v>
      </c>
      <c r="R1714" s="20">
        <v>0.10249999999999999</v>
      </c>
      <c r="S1714" s="20">
        <v>0.10349999999999999</v>
      </c>
      <c r="U1714" s="20">
        <v>0.1048</v>
      </c>
      <c r="V1714" s="20">
        <v>0.1045</v>
      </c>
      <c r="W1714" s="20">
        <v>0.10580000000000001</v>
      </c>
      <c r="X1714" s="20">
        <v>0.10879999999999999</v>
      </c>
    </row>
    <row r="1715" spans="9:24" x14ac:dyDescent="0.3">
      <c r="I1715" s="7">
        <v>43741</v>
      </c>
      <c r="J1715" s="20">
        <v>8.0799999999999997E-2</v>
      </c>
      <c r="K1715" s="20">
        <v>8.6999999999999994E-2</v>
      </c>
      <c r="L1715" s="20">
        <v>9.6000000000000002E-2</v>
      </c>
      <c r="M1715" s="20">
        <v>9.7500000000000003E-2</v>
      </c>
      <c r="N1715" s="20">
        <v>9.9299999999999999E-2</v>
      </c>
      <c r="O1715" s="20">
        <v>0.1008</v>
      </c>
      <c r="P1715" s="20">
        <v>0.1008</v>
      </c>
      <c r="R1715" s="20">
        <v>0.10249999999999999</v>
      </c>
      <c r="S1715" s="20">
        <v>0.10349999999999999</v>
      </c>
      <c r="U1715" s="20">
        <v>0.1048</v>
      </c>
      <c r="V1715" s="20">
        <v>0.1045</v>
      </c>
      <c r="W1715" s="20">
        <v>0.10580000000000001</v>
      </c>
      <c r="X1715" s="20">
        <v>0.10879999999999999</v>
      </c>
    </row>
    <row r="1716" spans="9:24" x14ac:dyDescent="0.3">
      <c r="I1716" s="7">
        <v>43740</v>
      </c>
      <c r="J1716" s="20">
        <v>8.0799999999999997E-2</v>
      </c>
      <c r="K1716" s="20">
        <v>8.6999999999999994E-2</v>
      </c>
      <c r="L1716" s="20">
        <v>9.6000000000000002E-2</v>
      </c>
      <c r="M1716" s="20">
        <v>9.8000000000000004E-2</v>
      </c>
      <c r="N1716" s="20">
        <v>9.9500000000000005E-2</v>
      </c>
      <c r="O1716" s="20">
        <v>0.1013</v>
      </c>
      <c r="P1716" s="20">
        <v>0.1018</v>
      </c>
      <c r="R1716" s="20">
        <v>0.10249999999999999</v>
      </c>
      <c r="S1716" s="20">
        <v>0.10349999999999999</v>
      </c>
      <c r="U1716" s="20">
        <v>0.1048</v>
      </c>
      <c r="V1716" s="20">
        <v>0.1045</v>
      </c>
      <c r="W1716" s="20">
        <v>0.10580000000000001</v>
      </c>
      <c r="X1716" s="20">
        <v>0.10879999999999999</v>
      </c>
    </row>
    <row r="1717" spans="9:24" x14ac:dyDescent="0.3">
      <c r="I1717" s="7">
        <v>43739</v>
      </c>
      <c r="J1717" s="20">
        <v>8.0799999999999997E-2</v>
      </c>
      <c r="K1717" s="20">
        <v>8.7499999999999994E-2</v>
      </c>
      <c r="L1717" s="20">
        <v>9.6299999999999997E-2</v>
      </c>
      <c r="M1717" s="20">
        <v>9.8000000000000004E-2</v>
      </c>
      <c r="N1717" s="20">
        <v>9.9500000000000005E-2</v>
      </c>
      <c r="O1717" s="20">
        <v>0.1013</v>
      </c>
      <c r="P1717" s="20">
        <v>0.1018</v>
      </c>
      <c r="R1717" s="20">
        <v>0.10249999999999999</v>
      </c>
      <c r="S1717" s="20">
        <v>0.1033</v>
      </c>
      <c r="U1717" s="20">
        <v>0.1045</v>
      </c>
      <c r="V1717" s="20">
        <v>0.1045</v>
      </c>
      <c r="W1717" s="20">
        <v>0.10580000000000001</v>
      </c>
      <c r="X1717" s="20">
        <v>0.10879999999999999</v>
      </c>
    </row>
    <row r="1718" spans="9:24" x14ac:dyDescent="0.3">
      <c r="I1718" s="7">
        <v>43738</v>
      </c>
      <c r="J1718" s="20">
        <v>8.0799999999999997E-2</v>
      </c>
      <c r="K1718" s="20">
        <v>8.7499999999999994E-2</v>
      </c>
      <c r="L1718" s="20">
        <v>9.6299999999999997E-2</v>
      </c>
      <c r="M1718" s="20">
        <v>9.8000000000000004E-2</v>
      </c>
      <c r="N1718" s="20">
        <v>0.1</v>
      </c>
      <c r="O1718" s="20">
        <v>0.1013</v>
      </c>
      <c r="P1718" s="20">
        <v>0.1018</v>
      </c>
      <c r="R1718" s="20">
        <v>0.10249999999999999</v>
      </c>
      <c r="S1718" s="20">
        <v>0.1033</v>
      </c>
      <c r="U1718" s="20">
        <v>0.1045</v>
      </c>
      <c r="V1718" s="20">
        <v>0.1045</v>
      </c>
      <c r="W1718" s="20">
        <v>0.1065</v>
      </c>
      <c r="X1718" s="20">
        <v>0.10879999999999999</v>
      </c>
    </row>
    <row r="1719" spans="9:24" x14ac:dyDescent="0.3">
      <c r="I1719" s="7">
        <v>43737</v>
      </c>
      <c r="J1719" s="20">
        <v>8.0799999999999997E-2</v>
      </c>
      <c r="K1719" s="20">
        <v>8.7499999999999994E-2</v>
      </c>
      <c r="L1719" s="20">
        <v>9.6299999999999997E-2</v>
      </c>
      <c r="M1719" s="20">
        <v>9.8000000000000004E-2</v>
      </c>
      <c r="N1719" s="20">
        <v>0.1</v>
      </c>
      <c r="O1719" s="20">
        <v>0.1013</v>
      </c>
      <c r="P1719" s="20">
        <v>0.1018</v>
      </c>
      <c r="R1719" s="20">
        <v>0.10249999999999999</v>
      </c>
      <c r="S1719" s="20">
        <v>0.1033</v>
      </c>
      <c r="U1719" s="20">
        <v>0.1045</v>
      </c>
      <c r="V1719" s="20">
        <v>0.105</v>
      </c>
      <c r="W1719" s="20">
        <v>0.1065</v>
      </c>
      <c r="X1719" s="20">
        <v>0.10879999999999999</v>
      </c>
    </row>
    <row r="1720" spans="9:24" x14ac:dyDescent="0.3">
      <c r="I1720" s="7">
        <v>43736</v>
      </c>
      <c r="J1720" s="20">
        <v>8.0799999999999997E-2</v>
      </c>
      <c r="K1720" s="20">
        <v>8.7499999999999994E-2</v>
      </c>
      <c r="L1720" s="20">
        <v>9.6500000000000002E-2</v>
      </c>
      <c r="M1720" s="20">
        <v>9.8000000000000004E-2</v>
      </c>
      <c r="N1720" s="20">
        <v>9.9500000000000005E-2</v>
      </c>
      <c r="O1720" s="20">
        <v>0.1008</v>
      </c>
      <c r="P1720" s="20">
        <v>0.1018</v>
      </c>
      <c r="R1720" s="20">
        <v>0.10299999999999999</v>
      </c>
      <c r="S1720" s="20">
        <v>0.104</v>
      </c>
      <c r="U1720" s="20">
        <v>0.1045</v>
      </c>
      <c r="V1720" s="20">
        <v>0.105</v>
      </c>
      <c r="W1720" s="20">
        <v>0.1065</v>
      </c>
      <c r="X1720" s="20">
        <v>0.10879999999999999</v>
      </c>
    </row>
    <row r="1721" spans="9:24" x14ac:dyDescent="0.3">
      <c r="I1721" s="7">
        <v>43735</v>
      </c>
      <c r="J1721" s="20">
        <v>8.0799999999999997E-2</v>
      </c>
      <c r="K1721" s="20">
        <v>8.7499999999999994E-2</v>
      </c>
      <c r="L1721" s="20">
        <v>9.6500000000000002E-2</v>
      </c>
      <c r="M1721" s="20">
        <v>9.7500000000000003E-2</v>
      </c>
      <c r="N1721" s="20">
        <v>9.9500000000000005E-2</v>
      </c>
      <c r="O1721" s="20">
        <v>0.1008</v>
      </c>
      <c r="P1721" s="20">
        <v>0.1018</v>
      </c>
      <c r="R1721" s="20">
        <v>0.1023</v>
      </c>
      <c r="S1721" s="20">
        <v>0.1028</v>
      </c>
      <c r="U1721" s="20">
        <v>0.1043</v>
      </c>
      <c r="V1721" s="20">
        <v>0.105</v>
      </c>
      <c r="W1721" s="20">
        <v>0.1065</v>
      </c>
      <c r="X1721" s="20">
        <v>0.10879999999999999</v>
      </c>
    </row>
    <row r="1722" spans="9:24" x14ac:dyDescent="0.3">
      <c r="I1722" s="7">
        <v>43734</v>
      </c>
      <c r="J1722" s="20">
        <v>8.0799999999999997E-2</v>
      </c>
      <c r="K1722" s="20">
        <v>8.7499999999999994E-2</v>
      </c>
      <c r="L1722" s="20">
        <v>9.6799999999999997E-2</v>
      </c>
      <c r="M1722" s="20">
        <v>9.7500000000000003E-2</v>
      </c>
      <c r="N1722" s="20">
        <v>9.98E-2</v>
      </c>
      <c r="O1722" s="20">
        <v>0.10100000000000001</v>
      </c>
      <c r="P1722" s="20">
        <v>0.1023</v>
      </c>
      <c r="R1722" s="20">
        <v>0.1023</v>
      </c>
      <c r="S1722" s="20">
        <v>0.1028</v>
      </c>
      <c r="U1722" s="20">
        <v>0.1043</v>
      </c>
      <c r="V1722" s="20">
        <v>0.105</v>
      </c>
      <c r="W1722" s="20">
        <v>0.1065</v>
      </c>
      <c r="X1722" s="20">
        <v>0.10879999999999999</v>
      </c>
    </row>
    <row r="1723" spans="9:24" x14ac:dyDescent="0.3">
      <c r="I1723" s="7">
        <v>43733</v>
      </c>
      <c r="J1723" s="20">
        <v>8.0799999999999997E-2</v>
      </c>
      <c r="K1723" s="20">
        <v>8.7499999999999994E-2</v>
      </c>
      <c r="L1723" s="20">
        <v>9.6799999999999997E-2</v>
      </c>
      <c r="M1723" s="20">
        <v>9.7000000000000003E-2</v>
      </c>
      <c r="N1723" s="20">
        <v>9.98E-2</v>
      </c>
      <c r="O1723" s="20">
        <v>0.1008</v>
      </c>
      <c r="P1723" s="20">
        <v>0.1018</v>
      </c>
      <c r="R1723" s="20">
        <v>0.10150000000000001</v>
      </c>
      <c r="S1723" s="20">
        <v>0.10199999999999999</v>
      </c>
      <c r="U1723" s="20">
        <v>0.1033</v>
      </c>
      <c r="V1723" s="20">
        <v>0.105</v>
      </c>
      <c r="W1723" s="20">
        <v>0.10580000000000001</v>
      </c>
      <c r="X1723" s="20">
        <v>0.10879999999999999</v>
      </c>
    </row>
    <row r="1724" spans="9:24" x14ac:dyDescent="0.3">
      <c r="I1724" s="7">
        <v>43732</v>
      </c>
      <c r="J1724" s="20">
        <v>8.0799999999999997E-2</v>
      </c>
      <c r="K1724" s="20">
        <v>8.7499999999999994E-2</v>
      </c>
      <c r="L1724" s="20">
        <v>9.6799999999999997E-2</v>
      </c>
      <c r="M1724" s="20">
        <v>9.7000000000000003E-2</v>
      </c>
      <c r="N1724" s="20">
        <v>9.9000000000000005E-2</v>
      </c>
      <c r="O1724" s="20">
        <v>0.1008</v>
      </c>
      <c r="P1724" s="20">
        <v>0.1018</v>
      </c>
      <c r="R1724" s="20">
        <v>0.10050000000000001</v>
      </c>
      <c r="S1724" s="20">
        <v>0.10199999999999999</v>
      </c>
      <c r="U1724" s="20">
        <v>0.1023</v>
      </c>
      <c r="V1724" s="20">
        <v>0.1045</v>
      </c>
      <c r="W1724" s="20">
        <v>0.1057</v>
      </c>
      <c r="X1724" s="20">
        <v>0.10879999999999999</v>
      </c>
    </row>
    <row r="1725" spans="9:24" x14ac:dyDescent="0.3">
      <c r="I1725" s="7">
        <v>43731</v>
      </c>
      <c r="J1725" s="20">
        <v>8.0799999999999997E-2</v>
      </c>
      <c r="K1725" s="20">
        <v>8.7499999999999994E-2</v>
      </c>
      <c r="L1725" s="20">
        <v>9.6799999999999997E-2</v>
      </c>
      <c r="M1725" s="20">
        <v>9.6000000000000002E-2</v>
      </c>
      <c r="N1725" s="20">
        <v>9.8500000000000004E-2</v>
      </c>
      <c r="O1725" s="20">
        <v>0.1003</v>
      </c>
      <c r="P1725" s="20">
        <v>0.10100000000000001</v>
      </c>
      <c r="R1725" s="20">
        <v>0.1022</v>
      </c>
      <c r="S1725" s="20">
        <v>0.1033</v>
      </c>
      <c r="U1725" s="20">
        <v>0.1045</v>
      </c>
      <c r="V1725" s="20">
        <v>0.10349999999999999</v>
      </c>
      <c r="W1725" s="20">
        <v>0.1053</v>
      </c>
      <c r="X1725" s="20">
        <v>0.10879999999999999</v>
      </c>
    </row>
    <row r="1726" spans="9:24" x14ac:dyDescent="0.3">
      <c r="I1726" s="7">
        <v>43730</v>
      </c>
      <c r="J1726" s="20">
        <v>8.0799999999999997E-2</v>
      </c>
      <c r="K1726" s="20">
        <v>8.7499999999999994E-2</v>
      </c>
      <c r="L1726" s="20">
        <v>9.6799999999999997E-2</v>
      </c>
      <c r="M1726" s="20">
        <v>9.6000000000000002E-2</v>
      </c>
      <c r="N1726" s="20">
        <v>9.7500000000000003E-2</v>
      </c>
      <c r="O1726" s="20">
        <v>9.9500000000000005E-2</v>
      </c>
      <c r="P1726" s="20">
        <v>0.10050000000000001</v>
      </c>
      <c r="R1726" s="20">
        <v>0.1023</v>
      </c>
      <c r="S1726" s="20">
        <v>0.1033</v>
      </c>
      <c r="U1726" s="20">
        <v>0.1053</v>
      </c>
      <c r="V1726" s="20">
        <v>0.10299999999999999</v>
      </c>
      <c r="W1726" s="20">
        <v>0.1053</v>
      </c>
      <c r="X1726" s="20">
        <v>0.10879999999999999</v>
      </c>
    </row>
    <row r="1727" spans="9:24" x14ac:dyDescent="0.3">
      <c r="I1727" s="7">
        <v>43729</v>
      </c>
      <c r="J1727" s="20">
        <v>8.0799999999999997E-2</v>
      </c>
      <c r="K1727" s="20">
        <v>8.5800000000000001E-2</v>
      </c>
      <c r="L1727" s="20">
        <v>9.6000000000000002E-2</v>
      </c>
      <c r="M1727" s="20">
        <v>9.6500000000000002E-2</v>
      </c>
      <c r="N1727" s="20">
        <v>9.8500000000000004E-2</v>
      </c>
      <c r="O1727" s="20">
        <v>0.10050000000000001</v>
      </c>
      <c r="P1727" s="20">
        <v>0.1018</v>
      </c>
      <c r="R1727" s="20">
        <v>0.10150000000000001</v>
      </c>
      <c r="S1727" s="20">
        <v>0.10249999999999999</v>
      </c>
      <c r="U1727" s="20">
        <v>0.10349999999999999</v>
      </c>
      <c r="V1727" s="20">
        <v>0.10299999999999999</v>
      </c>
      <c r="W1727" s="20">
        <v>0.1051</v>
      </c>
      <c r="X1727" s="20">
        <v>0.10879999999999999</v>
      </c>
    </row>
    <row r="1728" spans="9:24" x14ac:dyDescent="0.3">
      <c r="I1728" s="7">
        <v>43728</v>
      </c>
      <c r="J1728" s="20">
        <v>8.0799999999999997E-2</v>
      </c>
      <c r="K1728" s="20">
        <v>8.5800000000000001E-2</v>
      </c>
      <c r="L1728" s="20">
        <v>9.6000000000000002E-2</v>
      </c>
      <c r="M1728" s="20">
        <v>9.7000000000000003E-2</v>
      </c>
      <c r="N1728" s="20">
        <v>9.8299999999999998E-2</v>
      </c>
      <c r="O1728" s="20">
        <v>9.9299999999999999E-2</v>
      </c>
      <c r="P1728" s="20">
        <v>0.1018</v>
      </c>
      <c r="R1728" s="20">
        <v>0.10150000000000001</v>
      </c>
      <c r="S1728" s="20">
        <v>0.1018</v>
      </c>
      <c r="U1728" s="20">
        <v>0.10299999999999999</v>
      </c>
      <c r="V1728" s="20">
        <v>0.10299999999999999</v>
      </c>
      <c r="W1728" s="20">
        <v>0.105</v>
      </c>
      <c r="X1728" s="20">
        <v>0.10879999999999999</v>
      </c>
    </row>
    <row r="1729" spans="9:24" x14ac:dyDescent="0.3">
      <c r="I1729" s="7">
        <v>43727</v>
      </c>
      <c r="J1729" s="20">
        <v>8.0799999999999997E-2</v>
      </c>
      <c r="K1729" s="20">
        <v>8.5800000000000001E-2</v>
      </c>
      <c r="L1729" s="20">
        <v>9.6299999999999997E-2</v>
      </c>
      <c r="M1729" s="20">
        <v>9.5500000000000002E-2</v>
      </c>
      <c r="N1729" s="20">
        <v>9.7500000000000003E-2</v>
      </c>
      <c r="O1729" s="20">
        <v>9.9299999999999999E-2</v>
      </c>
      <c r="P1729" s="20">
        <v>0.10050000000000001</v>
      </c>
      <c r="R1729" s="20">
        <v>0.10150000000000001</v>
      </c>
      <c r="S1729" s="20">
        <v>0.1018</v>
      </c>
      <c r="U1729" s="20">
        <v>0.10299999999999999</v>
      </c>
      <c r="V1729" s="20">
        <v>0.1026</v>
      </c>
      <c r="W1729" s="20">
        <v>0.10580000000000001</v>
      </c>
      <c r="X1729" s="20">
        <v>0.10879999999999999</v>
      </c>
    </row>
    <row r="1730" spans="9:24" x14ac:dyDescent="0.3">
      <c r="I1730" s="7">
        <v>43726</v>
      </c>
      <c r="J1730" s="20">
        <v>8.0799999999999997E-2</v>
      </c>
      <c r="K1730" s="20">
        <v>8.5800000000000001E-2</v>
      </c>
      <c r="L1730" s="20">
        <v>9.6299999999999997E-2</v>
      </c>
      <c r="M1730" s="20">
        <v>9.5500000000000002E-2</v>
      </c>
      <c r="N1730" s="20">
        <v>9.6799999999999997E-2</v>
      </c>
      <c r="O1730" s="20">
        <v>9.8599999999999993E-2</v>
      </c>
      <c r="P1730" s="20">
        <v>0.10050000000000001</v>
      </c>
      <c r="R1730" s="20">
        <v>0.10100000000000001</v>
      </c>
      <c r="S1730" s="20">
        <v>0.10150000000000001</v>
      </c>
      <c r="U1730" s="20">
        <v>0.10299999999999999</v>
      </c>
      <c r="V1730" s="20">
        <v>0.1033</v>
      </c>
      <c r="W1730" s="20">
        <v>0.10580000000000001</v>
      </c>
      <c r="X1730" s="20">
        <v>0.10879999999999999</v>
      </c>
    </row>
    <row r="1731" spans="9:24" x14ac:dyDescent="0.3">
      <c r="I1731" s="7">
        <v>43725</v>
      </c>
      <c r="J1731" s="20">
        <v>8.0799999999999997E-2</v>
      </c>
      <c r="K1731" s="20">
        <v>8.5800000000000001E-2</v>
      </c>
      <c r="L1731" s="20">
        <v>9.6000000000000002E-2</v>
      </c>
      <c r="M1731" s="20">
        <v>9.5500000000000002E-2</v>
      </c>
      <c r="N1731" s="20">
        <v>9.6799999999999997E-2</v>
      </c>
      <c r="O1731" s="20">
        <v>9.8599999999999993E-2</v>
      </c>
      <c r="P1731" s="20">
        <v>0.10050000000000001</v>
      </c>
      <c r="R1731" s="20">
        <v>0.10100000000000001</v>
      </c>
      <c r="S1731" s="20">
        <v>0.1018</v>
      </c>
      <c r="U1731" s="20">
        <v>0.10299999999999999</v>
      </c>
      <c r="V1731" s="20">
        <v>0.1038</v>
      </c>
      <c r="W1731" s="20">
        <v>0.10639999999999999</v>
      </c>
      <c r="X1731" s="20">
        <v>0.10879999999999999</v>
      </c>
    </row>
    <row r="1732" spans="9:24" x14ac:dyDescent="0.3">
      <c r="I1732" s="7">
        <v>43724</v>
      </c>
      <c r="J1732" s="20">
        <v>8.0799999999999997E-2</v>
      </c>
      <c r="K1732" s="20">
        <v>8.5800000000000001E-2</v>
      </c>
      <c r="L1732" s="20">
        <v>9.4E-2</v>
      </c>
      <c r="M1732" s="20">
        <v>9.5799999999999996E-2</v>
      </c>
      <c r="N1732" s="20">
        <v>9.8500000000000004E-2</v>
      </c>
      <c r="O1732" s="20">
        <v>9.9000000000000005E-2</v>
      </c>
      <c r="P1732" s="20">
        <v>9.98E-2</v>
      </c>
      <c r="R1732" s="20">
        <v>9.9000000000000005E-2</v>
      </c>
      <c r="S1732" s="20">
        <v>9.9500000000000005E-2</v>
      </c>
      <c r="U1732" s="20">
        <v>0.1013</v>
      </c>
      <c r="V1732" s="20">
        <v>0.104</v>
      </c>
      <c r="W1732" s="20">
        <v>0.10639999999999999</v>
      </c>
      <c r="X1732" s="20">
        <v>0.10879999999999999</v>
      </c>
    </row>
    <row r="1733" spans="9:24" x14ac:dyDescent="0.3">
      <c r="I1733" s="7">
        <v>43723</v>
      </c>
      <c r="J1733" s="20">
        <v>8.0799999999999997E-2</v>
      </c>
      <c r="K1733" s="20">
        <v>8.5800000000000001E-2</v>
      </c>
      <c r="L1733" s="20">
        <v>9.4500000000000001E-2</v>
      </c>
      <c r="M1733" s="20">
        <v>9.5799999999999996E-2</v>
      </c>
      <c r="N1733" s="20">
        <v>9.9000000000000005E-2</v>
      </c>
      <c r="O1733" s="20">
        <v>9.9500000000000005E-2</v>
      </c>
      <c r="P1733" s="20">
        <v>0.1</v>
      </c>
      <c r="R1733" s="20">
        <v>9.5500000000000002E-2</v>
      </c>
      <c r="S1733" s="20">
        <v>9.6500000000000002E-2</v>
      </c>
      <c r="U1733" s="20">
        <v>9.8500000000000004E-2</v>
      </c>
      <c r="V1733" s="20">
        <v>0.104</v>
      </c>
      <c r="W1733" s="20">
        <v>0.10680000000000001</v>
      </c>
      <c r="X1733" s="20">
        <v>0.10879999999999999</v>
      </c>
    </row>
    <row r="1734" spans="9:24" x14ac:dyDescent="0.3">
      <c r="I1734" s="7">
        <v>43722</v>
      </c>
      <c r="J1734" s="20">
        <v>8.0799999999999997E-2</v>
      </c>
      <c r="K1734" s="20">
        <v>8.5800000000000001E-2</v>
      </c>
      <c r="L1734" s="20">
        <v>9.5299999999999996E-2</v>
      </c>
      <c r="M1734" s="20">
        <v>9.5000000000000001E-2</v>
      </c>
      <c r="N1734" s="20">
        <v>9.5799999999999996E-2</v>
      </c>
      <c r="O1734" s="20">
        <v>9.7500000000000003E-2</v>
      </c>
      <c r="P1734" s="20">
        <v>9.8000000000000004E-2</v>
      </c>
      <c r="R1734" s="20">
        <v>9.5500000000000002E-2</v>
      </c>
      <c r="S1734" s="20">
        <v>9.6500000000000002E-2</v>
      </c>
      <c r="U1734" s="20">
        <v>9.8500000000000004E-2</v>
      </c>
      <c r="V1734" s="20">
        <v>0.104</v>
      </c>
      <c r="W1734" s="20">
        <v>0.10680000000000001</v>
      </c>
      <c r="X1734" s="20">
        <v>0.10879999999999999</v>
      </c>
    </row>
    <row r="1735" spans="9:24" x14ac:dyDescent="0.3">
      <c r="I1735" s="7">
        <v>43721</v>
      </c>
      <c r="J1735" s="20">
        <v>8.0799999999999997E-2</v>
      </c>
      <c r="K1735" s="20">
        <v>8.5800000000000001E-2</v>
      </c>
      <c r="L1735" s="20">
        <v>9.5000000000000001E-2</v>
      </c>
      <c r="M1735" s="20">
        <v>9.2499999999999999E-2</v>
      </c>
      <c r="N1735" s="20">
        <v>9.2999999999999999E-2</v>
      </c>
      <c r="O1735" s="20">
        <v>9.4E-2</v>
      </c>
      <c r="P1735" s="20">
        <v>9.5000000000000001E-2</v>
      </c>
      <c r="R1735" s="20">
        <v>9.5500000000000002E-2</v>
      </c>
      <c r="S1735" s="20">
        <v>9.6500000000000002E-2</v>
      </c>
      <c r="U1735" s="20">
        <v>9.8500000000000004E-2</v>
      </c>
      <c r="V1735" s="20">
        <v>0.1038</v>
      </c>
      <c r="W1735" s="20">
        <v>0.10680000000000001</v>
      </c>
      <c r="X1735" s="20">
        <v>0.10879999999999999</v>
      </c>
    </row>
    <row r="1736" spans="9:24" x14ac:dyDescent="0.3">
      <c r="I1736" s="7">
        <v>43720</v>
      </c>
      <c r="J1736" s="20">
        <v>8.0799999999999997E-2</v>
      </c>
      <c r="K1736" s="20">
        <v>8.3799999999999999E-2</v>
      </c>
      <c r="L1736" s="20">
        <v>9.3299999999999994E-2</v>
      </c>
      <c r="M1736" s="20">
        <v>9.2499999999999999E-2</v>
      </c>
      <c r="N1736" s="20">
        <v>9.2999999999999999E-2</v>
      </c>
      <c r="O1736" s="20">
        <v>9.4E-2</v>
      </c>
      <c r="P1736" s="20">
        <v>9.5000000000000001E-2</v>
      </c>
      <c r="R1736" s="20">
        <v>9.5500000000000002E-2</v>
      </c>
      <c r="S1736" s="20">
        <v>9.6500000000000002E-2</v>
      </c>
      <c r="U1736" s="20">
        <v>9.8500000000000004E-2</v>
      </c>
      <c r="V1736" s="20">
        <v>0.1038</v>
      </c>
      <c r="W1736" s="20">
        <v>0.10680000000000001</v>
      </c>
      <c r="X1736" s="20">
        <v>0.10879999999999999</v>
      </c>
    </row>
    <row r="1737" spans="9:24" x14ac:dyDescent="0.3">
      <c r="I1737" s="7">
        <v>43719</v>
      </c>
      <c r="J1737" s="20">
        <v>8.0799999999999997E-2</v>
      </c>
      <c r="K1737" s="20">
        <v>8.3799999999999999E-2</v>
      </c>
      <c r="L1737" s="20">
        <v>9.3299999999999994E-2</v>
      </c>
      <c r="M1737" s="20">
        <v>9.2499999999999999E-2</v>
      </c>
      <c r="N1737" s="20">
        <v>9.2999999999999999E-2</v>
      </c>
      <c r="O1737" s="20">
        <v>9.4E-2</v>
      </c>
      <c r="P1737" s="20">
        <v>9.5000000000000001E-2</v>
      </c>
      <c r="R1737" s="20">
        <v>9.4799999999999995E-2</v>
      </c>
      <c r="S1737" s="20">
        <v>9.5500000000000002E-2</v>
      </c>
      <c r="U1737" s="20">
        <v>9.7600000000000006E-2</v>
      </c>
      <c r="V1737" s="20">
        <v>0.1038</v>
      </c>
      <c r="W1737" s="20">
        <v>0.10680000000000001</v>
      </c>
      <c r="X1737" s="20">
        <v>0.10879999999999999</v>
      </c>
    </row>
    <row r="1738" spans="9:24" x14ac:dyDescent="0.3">
      <c r="I1738" s="7">
        <v>43718</v>
      </c>
      <c r="J1738" s="20">
        <v>8.0799999999999997E-2</v>
      </c>
      <c r="K1738" s="20">
        <v>8.3799999999999999E-2</v>
      </c>
      <c r="L1738" s="20">
        <v>9.3299999999999994E-2</v>
      </c>
      <c r="M1738" s="20">
        <v>9.2299999999999993E-2</v>
      </c>
      <c r="N1738" s="20">
        <v>9.2999999999999999E-2</v>
      </c>
      <c r="O1738" s="20">
        <v>9.4E-2</v>
      </c>
      <c r="P1738" s="20">
        <v>9.5000000000000001E-2</v>
      </c>
      <c r="R1738" s="20">
        <v>9.4299999999999995E-2</v>
      </c>
      <c r="S1738" s="20">
        <v>9.5000000000000001E-2</v>
      </c>
      <c r="U1738" s="20">
        <v>9.7199999999999995E-2</v>
      </c>
      <c r="V1738" s="20">
        <v>0.1038</v>
      </c>
      <c r="W1738" s="20">
        <v>0.10589999999999999</v>
      </c>
      <c r="X1738" s="20">
        <v>0.10879999999999999</v>
      </c>
    </row>
    <row r="1739" spans="9:24" x14ac:dyDescent="0.3">
      <c r="I1739" s="7">
        <v>43717</v>
      </c>
      <c r="J1739" s="20">
        <v>8.0799999999999997E-2</v>
      </c>
      <c r="K1739" s="20">
        <v>8.3799999999999999E-2</v>
      </c>
      <c r="L1739" s="20">
        <v>9.3799999999999994E-2</v>
      </c>
      <c r="M1739" s="20">
        <v>9.1499999999999998E-2</v>
      </c>
      <c r="N1739" s="20">
        <v>9.1999999999999998E-2</v>
      </c>
      <c r="O1739" s="20">
        <v>9.2899999999999996E-2</v>
      </c>
      <c r="P1739" s="20">
        <v>9.4E-2</v>
      </c>
      <c r="R1739" s="20">
        <v>9.4299999999999995E-2</v>
      </c>
      <c r="S1739" s="20">
        <v>9.5000000000000001E-2</v>
      </c>
      <c r="U1739" s="20">
        <v>9.7199999999999995E-2</v>
      </c>
      <c r="V1739" s="20">
        <v>0.10340000000000001</v>
      </c>
      <c r="W1739" s="20">
        <v>0.10589999999999999</v>
      </c>
      <c r="X1739" s="20">
        <v>0.10879999999999999</v>
      </c>
    </row>
    <row r="1740" spans="9:24" x14ac:dyDescent="0.3">
      <c r="I1740" s="7">
        <v>43716</v>
      </c>
      <c r="J1740" s="20">
        <v>8.0799999999999997E-2</v>
      </c>
      <c r="K1740" s="20">
        <v>8.3799999999999999E-2</v>
      </c>
      <c r="L1740" s="20">
        <v>9.3799999999999994E-2</v>
      </c>
      <c r="M1740" s="20">
        <v>9.0999999999999998E-2</v>
      </c>
      <c r="N1740" s="20">
        <v>9.1499999999999998E-2</v>
      </c>
      <c r="O1740" s="20">
        <v>9.2499999999999999E-2</v>
      </c>
      <c r="P1740" s="20">
        <v>9.2999999999999999E-2</v>
      </c>
      <c r="R1740" s="20">
        <v>9.4299999999999995E-2</v>
      </c>
      <c r="S1740" s="20">
        <v>9.5000000000000001E-2</v>
      </c>
      <c r="U1740" s="20">
        <v>9.6799999999999997E-2</v>
      </c>
      <c r="V1740" s="20">
        <v>0.10340000000000001</v>
      </c>
      <c r="W1740" s="20">
        <v>0.10589999999999999</v>
      </c>
      <c r="X1740" s="20">
        <v>0.10879999999999999</v>
      </c>
    </row>
    <row r="1741" spans="9:24" x14ac:dyDescent="0.3">
      <c r="I1741" s="7">
        <v>43715</v>
      </c>
      <c r="J1741" s="20">
        <v>8.0799999999999997E-2</v>
      </c>
      <c r="K1741" s="20">
        <v>8.1299999999999997E-2</v>
      </c>
      <c r="L1741" s="20">
        <v>9.0800000000000006E-2</v>
      </c>
      <c r="M1741" s="20">
        <v>9.0499999999999997E-2</v>
      </c>
      <c r="N1741" s="20">
        <v>9.1499999999999998E-2</v>
      </c>
      <c r="O1741" s="20">
        <v>9.2499999999999999E-2</v>
      </c>
      <c r="P1741" s="20">
        <v>9.2999999999999999E-2</v>
      </c>
      <c r="R1741" s="20">
        <v>9.4799999999999995E-2</v>
      </c>
      <c r="S1741" s="20">
        <v>9.5500000000000002E-2</v>
      </c>
      <c r="U1741" s="20">
        <v>9.7299999999999998E-2</v>
      </c>
      <c r="V1741" s="20">
        <v>0.10340000000000001</v>
      </c>
      <c r="W1741" s="20">
        <v>0.1067</v>
      </c>
      <c r="X1741" s="20">
        <v>0.10879999999999999</v>
      </c>
    </row>
    <row r="1742" spans="9:24" x14ac:dyDescent="0.3">
      <c r="I1742" s="7">
        <v>43714</v>
      </c>
      <c r="J1742" s="20">
        <v>8.0799999999999997E-2</v>
      </c>
      <c r="K1742" s="20">
        <v>8.0500000000000002E-2</v>
      </c>
      <c r="L1742" s="20">
        <v>8.9499999999999996E-2</v>
      </c>
      <c r="M1742" s="20">
        <v>9.0499999999999997E-2</v>
      </c>
      <c r="N1742" s="20">
        <v>9.1499999999999998E-2</v>
      </c>
      <c r="O1742" s="20">
        <v>9.2499999999999999E-2</v>
      </c>
      <c r="P1742" s="20">
        <v>9.2999999999999999E-2</v>
      </c>
      <c r="R1742" s="20">
        <v>9.4799999999999995E-2</v>
      </c>
      <c r="S1742" s="20">
        <v>9.6000000000000002E-2</v>
      </c>
      <c r="U1742" s="20">
        <v>9.7799999999999998E-2</v>
      </c>
      <c r="V1742" s="20">
        <v>0.1043</v>
      </c>
      <c r="W1742" s="20">
        <v>0.1067</v>
      </c>
      <c r="X1742" s="20">
        <v>0.10879999999999999</v>
      </c>
    </row>
    <row r="1743" spans="9:24" x14ac:dyDescent="0.3">
      <c r="I1743" s="7">
        <v>43713</v>
      </c>
      <c r="J1743" s="20">
        <v>8.0799999999999997E-2</v>
      </c>
      <c r="K1743" s="20">
        <v>8.0500000000000002E-2</v>
      </c>
      <c r="L1743" s="20">
        <v>8.9499999999999996E-2</v>
      </c>
      <c r="M1743" s="20">
        <v>9.0499999999999997E-2</v>
      </c>
      <c r="N1743" s="20">
        <v>9.1999999999999998E-2</v>
      </c>
      <c r="O1743" s="20">
        <v>9.2999999999999999E-2</v>
      </c>
      <c r="P1743" s="20">
        <v>9.3799999999999994E-2</v>
      </c>
      <c r="R1743" s="20">
        <v>9.5500000000000002E-2</v>
      </c>
      <c r="S1743" s="20">
        <v>9.6000000000000002E-2</v>
      </c>
      <c r="U1743" s="20">
        <v>9.7500000000000003E-2</v>
      </c>
      <c r="V1743" s="20">
        <v>0.1043</v>
      </c>
      <c r="W1743" s="20">
        <v>0.1067</v>
      </c>
      <c r="X1743" s="20">
        <v>0.10879999999999999</v>
      </c>
    </row>
    <row r="1744" spans="9:24" x14ac:dyDescent="0.3">
      <c r="I1744" s="7">
        <v>43712</v>
      </c>
      <c r="J1744" s="20">
        <v>8.0799999999999997E-2</v>
      </c>
      <c r="K1744" s="20">
        <v>8.0500000000000002E-2</v>
      </c>
      <c r="L1744" s="20">
        <v>8.9499999999999996E-2</v>
      </c>
      <c r="M1744" s="20">
        <v>9.0499999999999997E-2</v>
      </c>
      <c r="N1744" s="20">
        <v>9.1999999999999998E-2</v>
      </c>
      <c r="O1744" s="20">
        <v>9.35E-2</v>
      </c>
      <c r="P1744" s="20">
        <v>9.4299999999999995E-2</v>
      </c>
      <c r="R1744" s="20">
        <v>9.5500000000000002E-2</v>
      </c>
      <c r="S1744" s="20">
        <v>9.6000000000000002E-2</v>
      </c>
      <c r="U1744" s="20">
        <v>9.7500000000000003E-2</v>
      </c>
      <c r="V1744" s="20">
        <v>0.1043</v>
      </c>
      <c r="W1744" s="20">
        <v>0.1065</v>
      </c>
      <c r="X1744" s="20">
        <v>0.10879999999999999</v>
      </c>
    </row>
    <row r="1745" spans="9:24" x14ac:dyDescent="0.3">
      <c r="I1745" s="7">
        <v>43711</v>
      </c>
      <c r="J1745" s="20">
        <v>8.0799999999999997E-2</v>
      </c>
      <c r="K1745" s="20">
        <v>7.9500000000000001E-2</v>
      </c>
      <c r="L1745" s="20">
        <v>8.8999999999999996E-2</v>
      </c>
      <c r="M1745" s="20">
        <v>9.0499999999999997E-2</v>
      </c>
      <c r="N1745" s="20">
        <v>9.1999999999999998E-2</v>
      </c>
      <c r="O1745" s="20">
        <v>9.35E-2</v>
      </c>
      <c r="P1745" s="20">
        <v>9.4500000000000001E-2</v>
      </c>
      <c r="R1745" s="113">
        <v>9.6500000000000002E-2</v>
      </c>
      <c r="S1745" s="113">
        <v>9.6799999999999997E-2</v>
      </c>
      <c r="U1745" s="113">
        <v>9.8500000000000004E-2</v>
      </c>
      <c r="V1745">
        <v>0.1045</v>
      </c>
      <c r="W1745" s="20">
        <v>0.10680000000000001</v>
      </c>
      <c r="X1745" s="20">
        <v>0.10879999999999999</v>
      </c>
    </row>
    <row r="1746" spans="9:24" x14ac:dyDescent="0.3">
      <c r="I1746" s="7">
        <v>43710</v>
      </c>
      <c r="J1746" s="20">
        <v>8.0799999999999997E-2</v>
      </c>
      <c r="K1746" s="20">
        <v>7.9500000000000001E-2</v>
      </c>
      <c r="L1746" s="20">
        <v>8.8999999999999996E-2</v>
      </c>
      <c r="M1746" s="20">
        <v>9.0499999999999997E-2</v>
      </c>
      <c r="N1746" s="20">
        <v>9.1999999999999998E-2</v>
      </c>
      <c r="O1746" s="20">
        <v>9.35E-2</v>
      </c>
      <c r="P1746" s="20">
        <v>9.4500000000000001E-2</v>
      </c>
      <c r="R1746" s="20">
        <v>9.5500000000000002E-2</v>
      </c>
      <c r="S1746" s="20">
        <v>9.5799999999999996E-2</v>
      </c>
      <c r="U1746" s="20">
        <v>9.7299999999999998E-2</v>
      </c>
      <c r="V1746">
        <v>0.1053</v>
      </c>
      <c r="W1746" s="20">
        <v>0.10680000000000001</v>
      </c>
      <c r="X1746" s="20">
        <v>0.10879999999999999</v>
      </c>
    </row>
    <row r="1747" spans="9:24" x14ac:dyDescent="0.3">
      <c r="I1747" s="7">
        <v>43709</v>
      </c>
      <c r="J1747" s="20">
        <v>8.0799999999999997E-2</v>
      </c>
      <c r="K1747" s="20">
        <v>7.9500000000000001E-2</v>
      </c>
      <c r="L1747" s="20">
        <v>8.8999999999999996E-2</v>
      </c>
      <c r="M1747" s="113">
        <v>9.0999999999999998E-2</v>
      </c>
      <c r="N1747" s="113">
        <v>9.2999999999999999E-2</v>
      </c>
      <c r="O1747" s="113">
        <v>9.4E-2</v>
      </c>
      <c r="P1747" s="113">
        <v>9.5500000000000002E-2</v>
      </c>
      <c r="R1747" s="20">
        <v>9.5500000000000002E-2</v>
      </c>
      <c r="S1747" s="20">
        <v>9.5799999999999996E-2</v>
      </c>
      <c r="U1747" s="20">
        <v>9.7299999999999998E-2</v>
      </c>
      <c r="V1747">
        <v>0.1053</v>
      </c>
      <c r="W1747" s="20">
        <v>0.10680000000000001</v>
      </c>
      <c r="X1747" s="20">
        <v>0.10879999999999999</v>
      </c>
    </row>
    <row r="1748" spans="9:24" x14ac:dyDescent="0.3">
      <c r="I1748" s="7">
        <v>43708</v>
      </c>
      <c r="J1748" s="20">
        <v>8.0799999999999997E-2</v>
      </c>
      <c r="K1748" s="20">
        <v>0.08</v>
      </c>
      <c r="L1748" s="20">
        <v>8.8999999999999996E-2</v>
      </c>
      <c r="M1748" s="20">
        <v>0.09</v>
      </c>
      <c r="N1748" s="20">
        <v>9.1499999999999998E-2</v>
      </c>
      <c r="O1748" s="20">
        <v>9.2999999999999999E-2</v>
      </c>
      <c r="P1748" s="20">
        <v>9.4500000000000001E-2</v>
      </c>
      <c r="R1748" s="20">
        <v>9.6000000000000002E-2</v>
      </c>
      <c r="S1748" s="20">
        <v>9.6500000000000002E-2</v>
      </c>
      <c r="U1748" s="20">
        <v>9.8699999999999996E-2</v>
      </c>
      <c r="V1748" s="20">
        <v>0.1055</v>
      </c>
      <c r="W1748" s="20">
        <v>0.107</v>
      </c>
      <c r="X1748" s="20">
        <v>0.10879999999999999</v>
      </c>
    </row>
    <row r="1749" spans="9:24" x14ac:dyDescent="0.3">
      <c r="I1749" s="7">
        <v>43707</v>
      </c>
      <c r="J1749" s="20">
        <v>8.0799999999999997E-2</v>
      </c>
      <c r="K1749" s="20">
        <v>0.08</v>
      </c>
      <c r="L1749" s="20">
        <v>8.9499999999999996E-2</v>
      </c>
      <c r="M1749" s="20">
        <v>0.09</v>
      </c>
      <c r="N1749" s="20">
        <v>9.1499999999999998E-2</v>
      </c>
      <c r="O1749" s="20">
        <v>9.2999999999999999E-2</v>
      </c>
      <c r="P1749" s="20">
        <v>9.4500000000000001E-2</v>
      </c>
      <c r="R1749" s="20">
        <v>9.6000000000000002E-2</v>
      </c>
      <c r="S1749" s="20">
        <v>9.6500000000000002E-2</v>
      </c>
      <c r="U1749" s="20">
        <v>9.8799999999999999E-2</v>
      </c>
      <c r="V1749">
        <v>0.1045</v>
      </c>
      <c r="W1749" s="20">
        <v>0.107</v>
      </c>
      <c r="X1749" s="20">
        <v>0.10829999999999999</v>
      </c>
    </row>
    <row r="1750" spans="9:24" x14ac:dyDescent="0.3">
      <c r="I1750" s="7">
        <v>43706</v>
      </c>
      <c r="J1750" s="20">
        <v>8.0799999999999997E-2</v>
      </c>
      <c r="K1750" s="20">
        <v>0.08</v>
      </c>
      <c r="L1750" s="20">
        <v>8.9499999999999996E-2</v>
      </c>
      <c r="M1750" s="20">
        <v>9.0499999999999997E-2</v>
      </c>
      <c r="N1750" s="20">
        <v>9.1999999999999998E-2</v>
      </c>
      <c r="O1750" s="20">
        <v>9.4E-2</v>
      </c>
      <c r="P1750" s="20">
        <v>9.5500000000000002E-2</v>
      </c>
      <c r="R1750" s="20">
        <v>9.4E-2</v>
      </c>
      <c r="S1750" s="20">
        <v>9.4500000000000001E-2</v>
      </c>
      <c r="U1750" s="20">
        <v>9.6299999999999997E-2</v>
      </c>
      <c r="V1750">
        <v>0.105</v>
      </c>
      <c r="W1750" s="20">
        <v>0.1065</v>
      </c>
      <c r="X1750" s="20">
        <v>0.10829999999999999</v>
      </c>
    </row>
    <row r="1751" spans="9:24" x14ac:dyDescent="0.3">
      <c r="I1751" s="7">
        <v>43705</v>
      </c>
      <c r="J1751" s="20">
        <v>8.0799999999999997E-2</v>
      </c>
      <c r="K1751" s="20">
        <v>0.08</v>
      </c>
      <c r="L1751" s="20">
        <v>8.9499999999999996E-2</v>
      </c>
      <c r="M1751" s="20">
        <v>9.0499999999999997E-2</v>
      </c>
      <c r="N1751" s="20">
        <v>9.1999999999999998E-2</v>
      </c>
      <c r="O1751" s="20">
        <v>9.35E-2</v>
      </c>
      <c r="P1751" s="20">
        <v>9.5500000000000002E-2</v>
      </c>
      <c r="R1751" s="20">
        <v>9.35E-2</v>
      </c>
      <c r="S1751" s="20">
        <v>9.4E-2</v>
      </c>
      <c r="U1751" s="20">
        <v>9.5000000000000001E-2</v>
      </c>
      <c r="V1751">
        <v>0.105</v>
      </c>
      <c r="W1751" s="20">
        <v>0.1065</v>
      </c>
      <c r="X1751" s="20">
        <v>0.10829999999999999</v>
      </c>
    </row>
    <row r="1752" spans="9:24" x14ac:dyDescent="0.3">
      <c r="I1752" s="7">
        <v>43704</v>
      </c>
      <c r="J1752" s="20">
        <v>8.0799999999999997E-2</v>
      </c>
      <c r="K1752" s="20">
        <v>0.08</v>
      </c>
      <c r="L1752" s="20">
        <v>8.9499999999999996E-2</v>
      </c>
      <c r="M1752" s="20">
        <v>8.9499999999999996E-2</v>
      </c>
      <c r="N1752" s="20">
        <v>9.0800000000000006E-2</v>
      </c>
      <c r="O1752" s="20">
        <v>9.1999999999999998E-2</v>
      </c>
      <c r="P1752" s="20">
        <v>9.35E-2</v>
      </c>
      <c r="R1752" s="20">
        <v>9.4E-2</v>
      </c>
      <c r="S1752" s="20">
        <v>9.5000000000000001E-2</v>
      </c>
      <c r="U1752" s="20">
        <v>9.5299999999999996E-2</v>
      </c>
      <c r="V1752">
        <v>0.105</v>
      </c>
      <c r="W1752" s="20">
        <v>0.1065</v>
      </c>
      <c r="X1752" s="20">
        <v>0.10829999999999999</v>
      </c>
    </row>
    <row r="1753" spans="9:24" x14ac:dyDescent="0.3">
      <c r="I1753" s="7">
        <v>43703</v>
      </c>
      <c r="J1753" s="20">
        <v>8.0799999999999997E-2</v>
      </c>
      <c r="K1753" s="20">
        <v>0.08</v>
      </c>
      <c r="L1753" s="20">
        <v>8.8499999999999995E-2</v>
      </c>
      <c r="M1753" s="20">
        <v>8.9499999999999996E-2</v>
      </c>
      <c r="N1753" s="20">
        <v>9.0800000000000006E-2</v>
      </c>
      <c r="O1753" s="20">
        <v>9.1499999999999998E-2</v>
      </c>
      <c r="P1753" s="20">
        <v>9.2999999999999999E-2</v>
      </c>
      <c r="R1753" s="20">
        <v>9.5000000000000001E-2</v>
      </c>
      <c r="S1753" s="20">
        <v>9.5500000000000002E-2</v>
      </c>
      <c r="U1753" s="20">
        <v>9.6500000000000002E-2</v>
      </c>
      <c r="V1753">
        <v>0.105</v>
      </c>
      <c r="W1753" s="20">
        <v>0.1065</v>
      </c>
      <c r="X1753" s="20">
        <v>0.10730000000000001</v>
      </c>
    </row>
    <row r="1754" spans="9:24" x14ac:dyDescent="0.3">
      <c r="I1754" s="7">
        <v>43702</v>
      </c>
      <c r="J1754" s="20">
        <v>8.0799999999999997E-2</v>
      </c>
      <c r="K1754" s="113">
        <v>0.08</v>
      </c>
      <c r="L1754" s="113">
        <v>8.9499999999999996E-2</v>
      </c>
      <c r="M1754" s="20">
        <v>8.9499999999999996E-2</v>
      </c>
      <c r="N1754" s="20">
        <v>9.1499999999999998E-2</v>
      </c>
      <c r="O1754" s="20">
        <v>9.1999999999999998E-2</v>
      </c>
      <c r="P1754" s="20">
        <v>9.3299999999999994E-2</v>
      </c>
      <c r="R1754" s="20">
        <v>9.5500000000000002E-2</v>
      </c>
      <c r="S1754" s="20">
        <v>9.5799999999999996E-2</v>
      </c>
      <c r="U1754" s="20">
        <v>9.74E-2</v>
      </c>
      <c r="V1754">
        <v>0.105</v>
      </c>
      <c r="W1754" s="20">
        <v>0.106</v>
      </c>
      <c r="X1754" s="20">
        <v>0.10730000000000001</v>
      </c>
    </row>
    <row r="1755" spans="9:24" x14ac:dyDescent="0.3">
      <c r="I1755" s="7">
        <v>43701</v>
      </c>
      <c r="J1755" s="20">
        <v>8.0799999999999997E-2</v>
      </c>
      <c r="K1755" s="20">
        <v>0.08</v>
      </c>
      <c r="L1755" s="20">
        <v>8.8499999999999995E-2</v>
      </c>
      <c r="M1755" s="20">
        <v>9.0999999999999998E-2</v>
      </c>
      <c r="N1755" s="20">
        <v>9.1999999999999998E-2</v>
      </c>
      <c r="O1755" s="20">
        <v>9.2999999999999999E-2</v>
      </c>
      <c r="P1755" s="20">
        <v>9.4500000000000001E-2</v>
      </c>
      <c r="R1755" s="20">
        <v>9.6000000000000002E-2</v>
      </c>
      <c r="S1755" s="20">
        <v>9.5500000000000002E-2</v>
      </c>
      <c r="U1755" s="20">
        <v>9.6600000000000005E-2</v>
      </c>
      <c r="V1755">
        <v>0.1045</v>
      </c>
      <c r="W1755" s="20">
        <v>0.106</v>
      </c>
      <c r="X1755" s="20">
        <v>0.10730000000000001</v>
      </c>
    </row>
    <row r="1756" spans="9:24" x14ac:dyDescent="0.3">
      <c r="I1756" s="7">
        <v>43700</v>
      </c>
      <c r="J1756" s="20">
        <v>8.0799999999999997E-2</v>
      </c>
      <c r="K1756" s="20">
        <v>0.08</v>
      </c>
      <c r="L1756" s="20">
        <v>8.8499999999999995E-2</v>
      </c>
      <c r="M1756" s="20">
        <v>9.0999999999999998E-2</v>
      </c>
      <c r="N1756" s="20">
        <v>9.1999999999999998E-2</v>
      </c>
      <c r="O1756" s="20">
        <v>9.35E-2</v>
      </c>
      <c r="P1756" s="20">
        <v>9.5000000000000001E-2</v>
      </c>
      <c r="R1756" s="20">
        <v>9.4500000000000001E-2</v>
      </c>
      <c r="S1756" s="20">
        <v>9.5500000000000002E-2</v>
      </c>
      <c r="U1756" s="20">
        <v>9.7299999999999998E-2</v>
      </c>
      <c r="V1756">
        <v>0.1045</v>
      </c>
      <c r="W1756" s="20">
        <v>0.106</v>
      </c>
      <c r="X1756" s="20">
        <v>0.10730000000000001</v>
      </c>
    </row>
    <row r="1757" spans="9:24" x14ac:dyDescent="0.3">
      <c r="I1757" s="7">
        <v>43699</v>
      </c>
      <c r="J1757" s="20">
        <v>8.0799999999999997E-2</v>
      </c>
      <c r="K1757" s="20">
        <v>0.08</v>
      </c>
      <c r="L1757" s="20">
        <v>8.8499999999999995E-2</v>
      </c>
      <c r="M1757" s="20">
        <v>9.0499999999999997E-2</v>
      </c>
      <c r="N1757" s="20">
        <v>9.1300000000000006E-2</v>
      </c>
      <c r="O1757" s="20">
        <v>9.2999999999999999E-2</v>
      </c>
      <c r="P1757" s="20">
        <v>9.35E-2</v>
      </c>
      <c r="R1757" s="20">
        <v>9.7299999999999998E-2</v>
      </c>
      <c r="S1757" s="20">
        <v>9.8000000000000004E-2</v>
      </c>
      <c r="U1757" s="20">
        <v>0.1</v>
      </c>
      <c r="V1757">
        <v>0.1045</v>
      </c>
      <c r="W1757" s="20">
        <v>0.105</v>
      </c>
      <c r="X1757" s="20">
        <v>0.10730000000000001</v>
      </c>
    </row>
    <row r="1758" spans="9:24" x14ac:dyDescent="0.3">
      <c r="I1758" s="7">
        <v>43698</v>
      </c>
      <c r="J1758" s="20">
        <v>8.0799999999999997E-2</v>
      </c>
      <c r="K1758" s="20">
        <v>7.9500000000000001E-2</v>
      </c>
      <c r="L1758" s="20">
        <v>8.7300000000000003E-2</v>
      </c>
      <c r="M1758" s="20">
        <v>9.0499999999999997E-2</v>
      </c>
      <c r="N1758" s="20">
        <v>9.1800000000000007E-2</v>
      </c>
      <c r="O1758" s="20">
        <v>9.2499999999999999E-2</v>
      </c>
      <c r="P1758" s="20">
        <v>9.35E-2</v>
      </c>
      <c r="R1758" s="20">
        <v>9.8299999999999998E-2</v>
      </c>
      <c r="S1758" s="20">
        <v>9.8500000000000004E-2</v>
      </c>
      <c r="U1758" s="20">
        <v>0.1</v>
      </c>
      <c r="V1758">
        <v>0.10349999999999999</v>
      </c>
      <c r="W1758" s="20">
        <v>0.105</v>
      </c>
      <c r="X1758" s="20">
        <v>0.10730000000000001</v>
      </c>
    </row>
    <row r="1759" spans="9:24" x14ac:dyDescent="0.3">
      <c r="I1759" s="7">
        <v>43697</v>
      </c>
      <c r="J1759" s="20">
        <v>8.0799999999999997E-2</v>
      </c>
      <c r="K1759" s="20">
        <v>7.9500000000000001E-2</v>
      </c>
      <c r="L1759" s="20">
        <v>8.7300000000000003E-2</v>
      </c>
      <c r="M1759" s="20">
        <v>9.0999999999999998E-2</v>
      </c>
      <c r="N1759" s="20">
        <v>9.2999999999999999E-2</v>
      </c>
      <c r="O1759" s="20">
        <v>9.4500000000000001E-2</v>
      </c>
      <c r="P1759" s="20">
        <v>9.6000000000000002E-2</v>
      </c>
      <c r="R1759" s="20">
        <v>9.98E-2</v>
      </c>
      <c r="S1759" s="20">
        <v>9.98E-2</v>
      </c>
      <c r="U1759" s="20">
        <v>0.1008</v>
      </c>
      <c r="V1759">
        <v>0.10349999999999999</v>
      </c>
      <c r="W1759" s="20">
        <v>0.105</v>
      </c>
      <c r="X1759" s="20">
        <v>0.109</v>
      </c>
    </row>
    <row r="1760" spans="9:24" x14ac:dyDescent="0.3">
      <c r="I1760" s="7">
        <v>43696</v>
      </c>
      <c r="J1760" s="20">
        <v>8.0799999999999997E-2</v>
      </c>
      <c r="K1760" s="20">
        <v>7.9500000000000001E-2</v>
      </c>
      <c r="L1760" s="20">
        <v>8.7300000000000003E-2</v>
      </c>
      <c r="M1760" s="20">
        <v>9.0999999999999998E-2</v>
      </c>
      <c r="N1760" s="20">
        <v>9.2999999999999999E-2</v>
      </c>
      <c r="O1760" s="20">
        <v>9.4500000000000001E-2</v>
      </c>
      <c r="P1760" s="20">
        <v>9.6799999999999997E-2</v>
      </c>
      <c r="R1760" s="20">
        <v>9.98E-2</v>
      </c>
      <c r="S1760" s="20">
        <v>9.98E-2</v>
      </c>
      <c r="U1760" s="20">
        <v>0.1008</v>
      </c>
      <c r="V1760">
        <v>0.10349999999999999</v>
      </c>
      <c r="W1760" s="20">
        <v>0.107</v>
      </c>
      <c r="X1760" s="20">
        <v>0.109</v>
      </c>
    </row>
    <row r="1761" spans="9:24" x14ac:dyDescent="0.3">
      <c r="I1761" s="7">
        <v>43695</v>
      </c>
      <c r="J1761" s="20">
        <v>8.0799999999999997E-2</v>
      </c>
      <c r="K1761" s="20">
        <v>7.9500000000000001E-2</v>
      </c>
      <c r="L1761" s="20">
        <v>8.7300000000000003E-2</v>
      </c>
      <c r="M1761" s="20">
        <v>9.1999999999999998E-2</v>
      </c>
      <c r="N1761" s="20">
        <v>9.4500000000000001E-2</v>
      </c>
      <c r="O1761" s="20">
        <v>9.6500000000000002E-2</v>
      </c>
      <c r="P1761" s="20">
        <v>9.8500000000000004E-2</v>
      </c>
      <c r="R1761" s="20">
        <v>0.1</v>
      </c>
      <c r="S1761" s="20">
        <v>0.1008</v>
      </c>
      <c r="U1761" s="20">
        <v>0.10100000000000001</v>
      </c>
      <c r="V1761">
        <v>0.105</v>
      </c>
      <c r="W1761" s="20">
        <v>0.108</v>
      </c>
      <c r="X1761" s="20">
        <v>0.109</v>
      </c>
    </row>
    <row r="1762" spans="9:24" x14ac:dyDescent="0.3">
      <c r="I1762" s="7">
        <v>43694</v>
      </c>
      <c r="J1762" s="20">
        <v>8.0799999999999997E-2</v>
      </c>
      <c r="K1762" s="20">
        <v>8.1500000000000003E-2</v>
      </c>
      <c r="L1762" s="20">
        <v>8.7999999999999995E-2</v>
      </c>
      <c r="M1762" s="20">
        <v>9.1999999999999998E-2</v>
      </c>
      <c r="N1762" s="20">
        <v>9.4500000000000001E-2</v>
      </c>
      <c r="O1762" s="20">
        <v>9.6500000000000002E-2</v>
      </c>
      <c r="P1762" s="20">
        <v>9.8500000000000004E-2</v>
      </c>
      <c r="R1762" s="20">
        <v>0.10050000000000001</v>
      </c>
      <c r="S1762" s="20">
        <v>0.1008</v>
      </c>
      <c r="U1762" s="20">
        <v>0.1009</v>
      </c>
      <c r="V1762">
        <v>0.105</v>
      </c>
      <c r="W1762" s="20">
        <v>0.108</v>
      </c>
      <c r="X1762" s="20">
        <v>0.1085</v>
      </c>
    </row>
    <row r="1763" spans="9:24" x14ac:dyDescent="0.3">
      <c r="I1763" s="7">
        <v>43693</v>
      </c>
      <c r="J1763" s="20">
        <v>8.0799999999999997E-2</v>
      </c>
      <c r="K1763" s="20">
        <v>8.1500000000000003E-2</v>
      </c>
      <c r="L1763" s="20">
        <v>8.7999999999999995E-2</v>
      </c>
      <c r="M1763" s="20">
        <v>9.1999999999999998E-2</v>
      </c>
      <c r="N1763" s="20">
        <v>9.5000000000000001E-2</v>
      </c>
      <c r="O1763" s="20">
        <v>9.7000000000000003E-2</v>
      </c>
      <c r="P1763" s="20">
        <v>9.9000000000000005E-2</v>
      </c>
      <c r="R1763" s="20">
        <v>0.10100000000000001</v>
      </c>
      <c r="S1763" s="20">
        <v>0.1008</v>
      </c>
      <c r="U1763" s="20">
        <v>0.1014</v>
      </c>
      <c r="V1763">
        <v>0.105</v>
      </c>
      <c r="W1763" s="20">
        <v>0.107</v>
      </c>
      <c r="X1763" s="20">
        <v>0.1095</v>
      </c>
    </row>
    <row r="1764" spans="9:24" x14ac:dyDescent="0.3">
      <c r="I1764" s="7">
        <v>43692</v>
      </c>
      <c r="J1764" s="20">
        <v>8.0799999999999997E-2</v>
      </c>
      <c r="K1764" s="20">
        <v>8.1500000000000003E-2</v>
      </c>
      <c r="L1764" s="20">
        <v>8.7999999999999995E-2</v>
      </c>
      <c r="M1764" s="20">
        <v>9.1999999999999998E-2</v>
      </c>
      <c r="N1764" s="20">
        <v>9.5399999999999999E-2</v>
      </c>
      <c r="O1764" s="20">
        <v>9.7000000000000003E-2</v>
      </c>
      <c r="P1764" s="20">
        <v>9.9000000000000005E-2</v>
      </c>
      <c r="R1764" s="20">
        <v>0.10100000000000001</v>
      </c>
      <c r="S1764" s="20">
        <v>0.1008</v>
      </c>
      <c r="U1764" s="20">
        <v>0.1014</v>
      </c>
      <c r="V1764">
        <v>0.1045</v>
      </c>
      <c r="W1764" s="20">
        <v>0.1075</v>
      </c>
      <c r="X1764" s="20">
        <v>0.115</v>
      </c>
    </row>
    <row r="1765" spans="9:24" x14ac:dyDescent="0.3">
      <c r="I1765" s="7">
        <v>43691</v>
      </c>
      <c r="J1765" s="20">
        <v>8.0799999999999997E-2</v>
      </c>
      <c r="K1765" s="20">
        <v>8.1500000000000003E-2</v>
      </c>
      <c r="L1765" s="20">
        <v>8.7999999999999995E-2</v>
      </c>
      <c r="M1765" s="20">
        <v>9.2299999999999993E-2</v>
      </c>
      <c r="N1765" s="20">
        <v>9.5500000000000002E-2</v>
      </c>
      <c r="O1765" s="20">
        <v>9.7299999999999998E-2</v>
      </c>
      <c r="P1765" s="20">
        <v>9.9000000000000005E-2</v>
      </c>
      <c r="R1765" s="20">
        <v>0.10100000000000001</v>
      </c>
      <c r="S1765" s="20">
        <v>0.1008</v>
      </c>
      <c r="U1765" s="20">
        <v>0.1014</v>
      </c>
      <c r="V1765">
        <v>0.10680000000000001</v>
      </c>
      <c r="W1765" s="20">
        <v>0.1085</v>
      </c>
      <c r="X1765" s="20">
        <v>0.113</v>
      </c>
    </row>
    <row r="1766" spans="9:24" x14ac:dyDescent="0.3">
      <c r="I1766" s="7">
        <v>43690</v>
      </c>
      <c r="J1766" s="20">
        <v>8.0799999999999997E-2</v>
      </c>
      <c r="K1766" s="20">
        <v>8.1500000000000003E-2</v>
      </c>
      <c r="L1766" s="20">
        <v>8.8499999999999995E-2</v>
      </c>
      <c r="M1766" s="20">
        <v>9.2299999999999993E-2</v>
      </c>
      <c r="N1766" s="20">
        <v>9.5500000000000002E-2</v>
      </c>
      <c r="O1766" s="20">
        <v>9.7299999999999998E-2</v>
      </c>
      <c r="P1766" s="20">
        <v>9.9000000000000005E-2</v>
      </c>
      <c r="R1766" s="20">
        <v>0.10100000000000001</v>
      </c>
      <c r="S1766" s="20">
        <v>0.1013</v>
      </c>
      <c r="U1766" s="20">
        <v>0.1021</v>
      </c>
      <c r="V1766">
        <v>0.10780000000000001</v>
      </c>
      <c r="W1766" s="20">
        <v>0.1095</v>
      </c>
      <c r="X1766" s="20">
        <v>0.113</v>
      </c>
    </row>
    <row r="1767" spans="9:24" x14ac:dyDescent="0.3">
      <c r="I1767" s="7">
        <v>43689</v>
      </c>
      <c r="J1767" s="20">
        <v>8.0799999999999997E-2</v>
      </c>
      <c r="K1767" s="20">
        <v>8.2299999999999998E-2</v>
      </c>
      <c r="L1767" s="20">
        <v>8.7999999999999995E-2</v>
      </c>
      <c r="M1767" s="20">
        <v>9.2299999999999993E-2</v>
      </c>
      <c r="N1767" s="20">
        <v>9.5500000000000002E-2</v>
      </c>
      <c r="O1767" s="20">
        <v>9.7299999999999998E-2</v>
      </c>
      <c r="P1767" s="20">
        <v>9.9000000000000005E-2</v>
      </c>
      <c r="R1767" s="20">
        <v>0.10100000000000001</v>
      </c>
      <c r="S1767" s="20">
        <v>0.10100000000000001</v>
      </c>
      <c r="U1767" s="20">
        <v>0.1023</v>
      </c>
      <c r="V1767">
        <v>0.10929999999999999</v>
      </c>
      <c r="W1767" s="20">
        <v>0.1095</v>
      </c>
      <c r="X1767" s="20">
        <v>0.113</v>
      </c>
    </row>
    <row r="1768" spans="9:24" x14ac:dyDescent="0.3">
      <c r="I1768" s="7">
        <v>43688</v>
      </c>
      <c r="J1768" s="20">
        <v>8.0799999999999997E-2</v>
      </c>
      <c r="K1768" s="20">
        <v>8.3000000000000004E-2</v>
      </c>
      <c r="L1768" s="20">
        <v>8.8499999999999995E-2</v>
      </c>
      <c r="M1768" s="20">
        <v>9.2299999999999993E-2</v>
      </c>
      <c r="N1768" s="20">
        <v>9.6000000000000002E-2</v>
      </c>
      <c r="O1768" s="20">
        <v>9.8000000000000004E-2</v>
      </c>
      <c r="P1768" s="20">
        <v>0.1</v>
      </c>
      <c r="R1768" s="20">
        <v>0.10050000000000001</v>
      </c>
      <c r="S1768" s="20">
        <v>0.10100000000000001</v>
      </c>
      <c r="U1768" s="20">
        <v>0.1023</v>
      </c>
      <c r="V1768">
        <v>0.10929999999999999</v>
      </c>
      <c r="W1768" s="20">
        <v>0.10929999999999999</v>
      </c>
      <c r="X1768" s="20">
        <v>0.113</v>
      </c>
    </row>
    <row r="1769" spans="9:24" x14ac:dyDescent="0.3">
      <c r="I1769" s="7">
        <v>43687</v>
      </c>
      <c r="J1769" s="20">
        <v>8.0799999999999997E-2</v>
      </c>
      <c r="K1769" s="20">
        <v>8.3000000000000004E-2</v>
      </c>
      <c r="L1769" s="20">
        <v>8.8499999999999995E-2</v>
      </c>
      <c r="M1769" s="20">
        <v>9.2299999999999993E-2</v>
      </c>
      <c r="N1769" s="20">
        <v>9.5899999999999999E-2</v>
      </c>
      <c r="O1769" s="20">
        <v>9.7799999999999998E-2</v>
      </c>
      <c r="P1769" s="20">
        <v>9.9000000000000005E-2</v>
      </c>
      <c r="R1769" s="20">
        <v>0.1</v>
      </c>
      <c r="S1769" s="20">
        <v>0.10100000000000001</v>
      </c>
      <c r="U1769" s="20">
        <v>0.1023</v>
      </c>
      <c r="V1769">
        <v>0.10879999999999999</v>
      </c>
      <c r="W1769" s="20">
        <v>0.10929999999999999</v>
      </c>
      <c r="X1769" s="20">
        <v>0.113</v>
      </c>
    </row>
    <row r="1770" spans="9:24" x14ac:dyDescent="0.3">
      <c r="I1770" s="7">
        <v>43686</v>
      </c>
      <c r="J1770" s="20">
        <v>8.0799999999999997E-2</v>
      </c>
      <c r="K1770" s="20">
        <v>8.3000000000000004E-2</v>
      </c>
      <c r="L1770" s="20">
        <v>8.8499999999999995E-2</v>
      </c>
      <c r="M1770" s="20">
        <v>9.1999999999999998E-2</v>
      </c>
      <c r="N1770" s="20">
        <v>9.5399999999999999E-2</v>
      </c>
      <c r="O1770" s="20">
        <v>9.8299999999999998E-2</v>
      </c>
      <c r="P1770" s="20">
        <v>9.9000000000000005E-2</v>
      </c>
      <c r="R1770" s="20">
        <v>9.9500000000000005E-2</v>
      </c>
      <c r="S1770" s="20">
        <v>0.10100000000000001</v>
      </c>
      <c r="U1770" s="20">
        <v>0.10150000000000001</v>
      </c>
      <c r="V1770">
        <v>0.10879999999999999</v>
      </c>
      <c r="W1770" s="20">
        <v>0.10929999999999999</v>
      </c>
      <c r="X1770" s="20">
        <v>0.111</v>
      </c>
    </row>
    <row r="1771" spans="9:24" x14ac:dyDescent="0.3">
      <c r="I1771" s="7">
        <v>43685</v>
      </c>
      <c r="J1771" s="20">
        <v>8.0799999999999997E-2</v>
      </c>
      <c r="K1771" s="20">
        <v>8.3500000000000005E-2</v>
      </c>
      <c r="L1771" s="20">
        <v>8.8499999999999995E-2</v>
      </c>
      <c r="M1771" s="20">
        <v>9.1499999999999998E-2</v>
      </c>
      <c r="N1771" s="20">
        <v>9.5699999999999993E-2</v>
      </c>
      <c r="O1771" s="20">
        <v>9.8299999999999998E-2</v>
      </c>
      <c r="P1771" s="20">
        <v>9.8799999999999999E-2</v>
      </c>
      <c r="R1771" s="20">
        <v>0.1003</v>
      </c>
      <c r="S1771" s="20">
        <v>0.10100000000000001</v>
      </c>
      <c r="U1771" s="20">
        <v>0.1024</v>
      </c>
      <c r="V1771">
        <v>0.1085</v>
      </c>
      <c r="W1771" s="20">
        <v>0.1085</v>
      </c>
      <c r="X1771" s="20">
        <v>0.111</v>
      </c>
    </row>
    <row r="1772" spans="9:24" x14ac:dyDescent="0.3">
      <c r="I1772" s="7">
        <v>43684</v>
      </c>
      <c r="J1772" s="20">
        <v>8.0799999999999997E-2</v>
      </c>
      <c r="K1772" s="20">
        <v>8.3500000000000005E-2</v>
      </c>
      <c r="L1772" s="20">
        <v>8.8499999999999995E-2</v>
      </c>
      <c r="M1772" s="20">
        <v>9.1499999999999998E-2</v>
      </c>
      <c r="N1772" s="20">
        <v>9.5000000000000001E-2</v>
      </c>
      <c r="O1772" s="20">
        <v>9.7500000000000003E-2</v>
      </c>
      <c r="P1772" s="20">
        <v>9.9500000000000005E-2</v>
      </c>
      <c r="R1772" s="20">
        <v>0.1013</v>
      </c>
      <c r="S1772" s="20">
        <v>0.10150000000000001</v>
      </c>
      <c r="U1772" s="20">
        <v>0.10249999999999999</v>
      </c>
      <c r="W1772" s="20">
        <v>0.10879999999999999</v>
      </c>
      <c r="X1772" s="20">
        <v>0.111</v>
      </c>
    </row>
    <row r="1773" spans="9:24" x14ac:dyDescent="0.3">
      <c r="I1773" s="7">
        <v>43683</v>
      </c>
      <c r="J1773" s="20">
        <v>8.0799999999999997E-2</v>
      </c>
      <c r="K1773" s="20">
        <v>8.3500000000000005E-2</v>
      </c>
      <c r="L1773" s="20">
        <v>8.8499999999999995E-2</v>
      </c>
      <c r="M1773" s="20">
        <v>9.2499999999999999E-2</v>
      </c>
      <c r="N1773" s="20">
        <v>9.6299999999999997E-2</v>
      </c>
      <c r="O1773" s="20">
        <v>9.9500000000000005E-2</v>
      </c>
      <c r="P1773" s="20">
        <v>0.10050000000000001</v>
      </c>
      <c r="R1773" s="20">
        <v>0.10150000000000001</v>
      </c>
      <c r="S1773" s="20">
        <v>0.10150000000000001</v>
      </c>
      <c r="U1773" s="20">
        <v>0.10249999999999999</v>
      </c>
      <c r="W1773" s="20">
        <v>0.1085</v>
      </c>
      <c r="X1773" s="20">
        <v>0.111</v>
      </c>
    </row>
    <row r="1774" spans="9:24" x14ac:dyDescent="0.3">
      <c r="I1774" s="7">
        <v>43682</v>
      </c>
      <c r="J1774" s="20">
        <v>8.0799999999999997E-2</v>
      </c>
      <c r="K1774" s="20">
        <v>8.3500000000000005E-2</v>
      </c>
      <c r="L1774" s="20">
        <v>8.8499999999999995E-2</v>
      </c>
      <c r="M1774" s="20">
        <v>9.4E-2</v>
      </c>
      <c r="N1774" s="20">
        <v>9.7299999999999998E-2</v>
      </c>
      <c r="O1774" s="20">
        <v>9.98E-2</v>
      </c>
      <c r="P1774" s="20">
        <v>0.10050000000000001</v>
      </c>
      <c r="R1774" s="20">
        <v>0.10150000000000001</v>
      </c>
      <c r="S1774" s="20">
        <v>0.10150000000000001</v>
      </c>
      <c r="U1774" s="20">
        <v>0.10249999999999999</v>
      </c>
      <c r="W1774" s="20">
        <v>0.109</v>
      </c>
      <c r="X1774" s="20">
        <v>0.1123</v>
      </c>
    </row>
    <row r="1775" spans="9:24" x14ac:dyDescent="0.3">
      <c r="I1775" s="7">
        <v>43681</v>
      </c>
      <c r="J1775" s="20">
        <v>8.0799999999999997E-2</v>
      </c>
      <c r="K1775" s="20">
        <v>8.3000000000000004E-2</v>
      </c>
      <c r="L1775" s="20">
        <v>8.8499999999999995E-2</v>
      </c>
      <c r="M1775" s="20">
        <v>9.5000000000000001E-2</v>
      </c>
      <c r="N1775" s="20">
        <v>9.7500000000000003E-2</v>
      </c>
      <c r="O1775" s="20">
        <v>0.1003</v>
      </c>
      <c r="P1775" s="20">
        <v>0.10100000000000001</v>
      </c>
      <c r="R1775" s="20">
        <v>0.10150000000000001</v>
      </c>
      <c r="S1775" s="20">
        <v>0.10150000000000001</v>
      </c>
      <c r="U1775" s="20">
        <v>0.10249999999999999</v>
      </c>
      <c r="V1775">
        <v>0.111</v>
      </c>
      <c r="W1775" s="20">
        <v>0.1118</v>
      </c>
      <c r="X1775" s="20">
        <v>0.1123</v>
      </c>
    </row>
    <row r="1776" spans="9:24" x14ac:dyDescent="0.3">
      <c r="I1776" s="7">
        <v>43680</v>
      </c>
      <c r="J1776" s="20">
        <v>8.0799999999999997E-2</v>
      </c>
      <c r="K1776" s="20">
        <v>8.3000000000000004E-2</v>
      </c>
      <c r="L1776" s="20">
        <v>8.8499999999999995E-2</v>
      </c>
      <c r="M1776" s="20">
        <v>9.5299999999999996E-2</v>
      </c>
      <c r="N1776" s="20">
        <v>9.7799999999999998E-2</v>
      </c>
      <c r="O1776" s="20">
        <v>0.1003</v>
      </c>
      <c r="P1776" s="20">
        <v>0.10100000000000001</v>
      </c>
      <c r="R1776" s="20">
        <v>0.1018</v>
      </c>
      <c r="S1776" s="20">
        <v>0.10199999999999999</v>
      </c>
      <c r="U1776" s="20">
        <v>0.10299999999999999</v>
      </c>
      <c r="W1776" s="20">
        <v>0.1118</v>
      </c>
      <c r="X1776" s="20">
        <v>0.1113</v>
      </c>
    </row>
    <row r="1777" spans="9:24" x14ac:dyDescent="0.3">
      <c r="I1777" s="7">
        <v>43679</v>
      </c>
      <c r="J1777" s="20">
        <v>8.0799999999999997E-2</v>
      </c>
      <c r="K1777" s="20">
        <v>8.3000000000000004E-2</v>
      </c>
      <c r="L1777" s="20">
        <v>8.9300000000000004E-2</v>
      </c>
      <c r="M1777" s="20">
        <v>9.5299999999999996E-2</v>
      </c>
      <c r="N1777" s="20">
        <v>9.7799999999999998E-2</v>
      </c>
      <c r="O1777" s="20">
        <v>0.1003</v>
      </c>
      <c r="P1777" s="20">
        <v>0.10100000000000001</v>
      </c>
      <c r="R1777" s="20">
        <v>0.1018</v>
      </c>
      <c r="S1777" s="20">
        <v>0.10199999999999999</v>
      </c>
      <c r="U1777" s="20">
        <v>0.10299999999999999</v>
      </c>
      <c r="W1777" s="20">
        <v>0.11</v>
      </c>
      <c r="X1777" s="20">
        <v>0.112</v>
      </c>
    </row>
    <row r="1778" spans="9:24" x14ac:dyDescent="0.3">
      <c r="I1778" s="7">
        <v>43678</v>
      </c>
      <c r="J1778" s="20">
        <v>8.0799999999999997E-2</v>
      </c>
      <c r="K1778" s="20">
        <v>8.3000000000000004E-2</v>
      </c>
      <c r="L1778" s="20">
        <v>8.9800000000000005E-2</v>
      </c>
      <c r="M1778" s="20">
        <v>9.5500000000000002E-2</v>
      </c>
      <c r="N1778" s="20">
        <v>9.8000000000000004E-2</v>
      </c>
      <c r="O1778" s="20">
        <v>0.1</v>
      </c>
      <c r="P1778" s="20">
        <v>0.10100000000000001</v>
      </c>
      <c r="R1778" s="20">
        <v>0.10150000000000001</v>
      </c>
      <c r="S1778" s="20">
        <v>0.10199999999999999</v>
      </c>
      <c r="U1778" s="20">
        <v>0.10299999999999999</v>
      </c>
      <c r="W1778" s="20">
        <v>0.1115</v>
      </c>
      <c r="X1778" s="20">
        <v>0.112</v>
      </c>
    </row>
    <row r="1779" spans="9:24" x14ac:dyDescent="0.3">
      <c r="I1779" s="7">
        <v>43677</v>
      </c>
      <c r="J1779" s="20">
        <v>8.0799999999999997E-2</v>
      </c>
      <c r="K1779" s="20">
        <v>8.3000000000000004E-2</v>
      </c>
      <c r="L1779" s="20">
        <v>8.9800000000000005E-2</v>
      </c>
      <c r="M1779" s="20">
        <v>9.5500000000000002E-2</v>
      </c>
      <c r="N1779" s="20">
        <v>9.8000000000000004E-2</v>
      </c>
      <c r="O1779" s="20">
        <v>0.1</v>
      </c>
      <c r="P1779" s="20">
        <v>0.10100000000000001</v>
      </c>
      <c r="R1779" s="20">
        <v>0.10199999999999999</v>
      </c>
      <c r="S1779" s="20">
        <v>0.10199999999999999</v>
      </c>
      <c r="U1779" s="20">
        <v>0.10349999999999999</v>
      </c>
      <c r="W1779" s="20">
        <v>0.1115</v>
      </c>
      <c r="X1779" s="20">
        <v>0.112</v>
      </c>
    </row>
    <row r="1780" spans="9:24" x14ac:dyDescent="0.3">
      <c r="I1780" s="7">
        <v>43676</v>
      </c>
      <c r="J1780" s="20">
        <v>8.0799999999999997E-2</v>
      </c>
      <c r="K1780" s="20">
        <v>8.6800000000000002E-2</v>
      </c>
      <c r="L1780" s="20">
        <v>9.1999999999999998E-2</v>
      </c>
      <c r="M1780" s="20">
        <v>9.5500000000000002E-2</v>
      </c>
      <c r="N1780" s="20">
        <v>9.8000000000000004E-2</v>
      </c>
      <c r="O1780" s="20">
        <v>0.1</v>
      </c>
      <c r="P1780" s="20">
        <v>0.10100000000000001</v>
      </c>
      <c r="R1780" s="20">
        <v>0.10100000000000001</v>
      </c>
      <c r="S1780" s="20">
        <v>0.10150000000000001</v>
      </c>
      <c r="U1780" s="20">
        <v>0.10249999999999999</v>
      </c>
      <c r="W1780" s="20">
        <v>0.1115</v>
      </c>
      <c r="X1780" s="20">
        <v>0.1125</v>
      </c>
    </row>
    <row r="1781" spans="9:24" x14ac:dyDescent="0.3">
      <c r="I1781" s="7">
        <v>43675</v>
      </c>
      <c r="J1781" s="20">
        <v>8.0799999999999997E-2</v>
      </c>
      <c r="K1781" s="20">
        <v>8.6800000000000002E-2</v>
      </c>
      <c r="L1781" s="20">
        <v>9.2499999999999999E-2</v>
      </c>
      <c r="M1781" s="20">
        <v>9.5500000000000002E-2</v>
      </c>
      <c r="N1781" s="20">
        <v>9.8000000000000004E-2</v>
      </c>
      <c r="O1781" s="20">
        <v>0.1</v>
      </c>
      <c r="P1781" s="20">
        <v>0.10150000000000001</v>
      </c>
      <c r="R1781" s="20">
        <v>0.10100000000000001</v>
      </c>
      <c r="S1781" s="20">
        <v>0.10150000000000001</v>
      </c>
      <c r="U1781" s="20">
        <v>0.10199999999999999</v>
      </c>
      <c r="W1781" s="20">
        <v>0.1123</v>
      </c>
      <c r="X1781" s="20">
        <v>0.1108</v>
      </c>
    </row>
    <row r="1782" spans="9:24" x14ac:dyDescent="0.3">
      <c r="I1782" s="7">
        <v>43674</v>
      </c>
      <c r="J1782" s="20">
        <v>8.0799999999999997E-2</v>
      </c>
      <c r="K1782" s="20">
        <v>8.6800000000000002E-2</v>
      </c>
      <c r="L1782" s="20">
        <v>9.2499999999999999E-2</v>
      </c>
      <c r="M1782" s="20">
        <v>9.5500000000000002E-2</v>
      </c>
      <c r="N1782" s="20">
        <v>9.7799999999999998E-2</v>
      </c>
      <c r="O1782" s="20">
        <v>0.1</v>
      </c>
      <c r="P1782" s="20">
        <v>0.10100000000000001</v>
      </c>
      <c r="R1782" s="20">
        <v>0.10100000000000001</v>
      </c>
      <c r="S1782" s="20">
        <v>0.10150000000000001</v>
      </c>
      <c r="U1782" s="20">
        <v>0.10199999999999999</v>
      </c>
      <c r="W1782" s="20">
        <v>0.1105</v>
      </c>
      <c r="X1782" s="20">
        <v>0.1108</v>
      </c>
    </row>
    <row r="1783" spans="9:24" x14ac:dyDescent="0.3">
      <c r="I1783" s="7">
        <v>43673</v>
      </c>
      <c r="J1783" s="20">
        <v>8.0799999999999997E-2</v>
      </c>
      <c r="K1783" s="20">
        <v>8.6800000000000002E-2</v>
      </c>
      <c r="L1783" s="20">
        <v>9.2499999999999999E-2</v>
      </c>
      <c r="M1783" s="20">
        <v>9.6000000000000002E-2</v>
      </c>
      <c r="N1783" s="20">
        <v>9.7799999999999998E-2</v>
      </c>
      <c r="O1783" s="20">
        <v>0.1</v>
      </c>
      <c r="P1783" s="20">
        <v>0.10050000000000001</v>
      </c>
      <c r="R1783" s="20">
        <v>0.10100000000000001</v>
      </c>
      <c r="S1783" s="20">
        <v>0.10150000000000001</v>
      </c>
      <c r="U1783" s="20">
        <v>0.10199999999999999</v>
      </c>
      <c r="W1783" s="20">
        <v>0.11</v>
      </c>
      <c r="X1783" s="20">
        <v>0.1108</v>
      </c>
    </row>
    <row r="1784" spans="9:24" x14ac:dyDescent="0.3">
      <c r="I1784" s="7">
        <v>43672</v>
      </c>
      <c r="J1784" s="20">
        <v>8.0799999999999997E-2</v>
      </c>
      <c r="K1784" s="20">
        <v>8.7499999999999994E-2</v>
      </c>
      <c r="L1784" s="20">
        <v>9.2999999999999999E-2</v>
      </c>
      <c r="M1784" s="20">
        <v>9.6000000000000002E-2</v>
      </c>
      <c r="N1784" s="20">
        <v>9.7799999999999998E-2</v>
      </c>
      <c r="O1784" s="20">
        <v>0.1</v>
      </c>
      <c r="P1784" s="20">
        <v>0.10050000000000001</v>
      </c>
      <c r="R1784" s="20">
        <v>0.10199999999999999</v>
      </c>
      <c r="S1784" s="20">
        <v>0.10199999999999999</v>
      </c>
      <c r="U1784" s="20">
        <v>0.10249999999999999</v>
      </c>
      <c r="W1784" s="20">
        <v>0.11</v>
      </c>
      <c r="X1784" s="20">
        <v>0.1108</v>
      </c>
    </row>
    <row r="1785" spans="9:24" x14ac:dyDescent="0.3">
      <c r="I1785" s="7">
        <v>43671</v>
      </c>
      <c r="J1785" s="20">
        <v>8.0799999999999997E-2</v>
      </c>
      <c r="K1785" s="20">
        <v>8.7499999999999994E-2</v>
      </c>
      <c r="L1785" s="20">
        <v>9.4E-2</v>
      </c>
      <c r="M1785" s="20">
        <v>9.6000000000000002E-2</v>
      </c>
      <c r="N1785" s="20">
        <v>9.7799999999999998E-2</v>
      </c>
      <c r="O1785" s="20">
        <v>0.1</v>
      </c>
      <c r="P1785" s="20">
        <v>0.10050000000000001</v>
      </c>
      <c r="R1785" s="20">
        <v>0.10199999999999999</v>
      </c>
      <c r="S1785" s="20">
        <v>0.10249999999999999</v>
      </c>
      <c r="U1785" s="20">
        <v>0.10299999999999999</v>
      </c>
      <c r="W1785" s="20">
        <v>0.11</v>
      </c>
      <c r="X1785" s="20">
        <v>0.11</v>
      </c>
    </row>
    <row r="1786" spans="9:24" x14ac:dyDescent="0.3">
      <c r="I1786" s="7">
        <v>43670</v>
      </c>
      <c r="J1786" s="20">
        <v>8.0799999999999997E-2</v>
      </c>
      <c r="K1786" s="20">
        <v>8.7499999999999994E-2</v>
      </c>
      <c r="L1786" s="20">
        <v>9.4E-2</v>
      </c>
      <c r="M1786" s="20">
        <v>9.6500000000000002E-2</v>
      </c>
      <c r="N1786" s="20">
        <v>9.8000000000000004E-2</v>
      </c>
      <c r="O1786" s="20">
        <v>0.1004</v>
      </c>
      <c r="P1786" s="20">
        <v>0.10100000000000001</v>
      </c>
      <c r="R1786" s="20">
        <v>0.10249999999999999</v>
      </c>
      <c r="S1786" s="20">
        <v>0.10249999999999999</v>
      </c>
      <c r="U1786" s="20">
        <v>0.10299999999999999</v>
      </c>
      <c r="W1786" s="20">
        <v>0.10929999999999999</v>
      </c>
      <c r="X1786" s="20">
        <v>0.11</v>
      </c>
    </row>
    <row r="1787" spans="9:24" x14ac:dyDescent="0.3">
      <c r="I1787" s="7">
        <v>43669</v>
      </c>
      <c r="J1787" s="20">
        <v>8.0799999999999997E-2</v>
      </c>
      <c r="K1787" s="20">
        <v>8.7499999999999994E-2</v>
      </c>
      <c r="L1787" s="20">
        <v>9.4E-2</v>
      </c>
      <c r="M1787" s="20">
        <v>9.7500000000000003E-2</v>
      </c>
      <c r="N1787" s="20">
        <v>9.8500000000000004E-2</v>
      </c>
      <c r="O1787" s="20">
        <v>0.1008</v>
      </c>
      <c r="P1787" s="20">
        <v>0.10150000000000001</v>
      </c>
      <c r="R1787" s="20">
        <v>0.10249999999999999</v>
      </c>
      <c r="S1787" s="20">
        <v>0.10249999999999999</v>
      </c>
      <c r="U1787" s="20">
        <v>0.10299999999999999</v>
      </c>
      <c r="W1787" s="20">
        <v>0.10929999999999999</v>
      </c>
      <c r="X1787" s="20">
        <v>0.11</v>
      </c>
    </row>
    <row r="1788" spans="9:24" x14ac:dyDescent="0.3">
      <c r="I1788" s="7">
        <v>43668</v>
      </c>
      <c r="J1788" s="20">
        <v>8.0799999999999997E-2</v>
      </c>
      <c r="K1788" s="20">
        <v>8.7499999999999994E-2</v>
      </c>
      <c r="L1788" s="20">
        <v>9.4E-2</v>
      </c>
      <c r="M1788" s="20">
        <v>9.7500000000000003E-2</v>
      </c>
      <c r="N1788" s="20">
        <v>9.9000000000000005E-2</v>
      </c>
      <c r="O1788" s="20">
        <v>0.10150000000000001</v>
      </c>
      <c r="P1788" s="20">
        <v>0.10199999999999999</v>
      </c>
      <c r="R1788" s="20">
        <v>0.10249999999999999</v>
      </c>
      <c r="S1788" s="20">
        <v>0.10249999999999999</v>
      </c>
      <c r="U1788" s="20">
        <v>0.10299999999999999</v>
      </c>
      <c r="W1788" s="20">
        <v>0.10829999999999999</v>
      </c>
      <c r="X1788" s="20">
        <v>0.11</v>
      </c>
    </row>
    <row r="1789" spans="9:24" x14ac:dyDescent="0.3">
      <c r="I1789" s="7">
        <v>43667</v>
      </c>
      <c r="J1789" s="20">
        <v>8.0799999999999997E-2</v>
      </c>
      <c r="K1789" s="20">
        <v>8.7499999999999994E-2</v>
      </c>
      <c r="L1789" s="20">
        <v>9.4E-2</v>
      </c>
      <c r="M1789" s="20">
        <v>9.7500000000000003E-2</v>
      </c>
      <c r="N1789" s="20">
        <v>9.9000000000000005E-2</v>
      </c>
      <c r="O1789" s="20">
        <v>0.10150000000000001</v>
      </c>
      <c r="P1789" s="20">
        <v>0.10199999999999999</v>
      </c>
      <c r="R1789" s="20">
        <v>0.1028</v>
      </c>
      <c r="S1789" s="20">
        <v>0.10199999999999999</v>
      </c>
      <c r="U1789" s="20">
        <v>0.10299999999999999</v>
      </c>
      <c r="W1789" s="20">
        <v>0.10829999999999999</v>
      </c>
      <c r="X1789" s="20">
        <v>0.11</v>
      </c>
    </row>
    <row r="1790" spans="9:24" x14ac:dyDescent="0.3">
      <c r="I1790" s="7">
        <v>43666</v>
      </c>
      <c r="J1790" s="20">
        <v>8.0799999999999997E-2</v>
      </c>
      <c r="K1790" s="20">
        <v>8.7499999999999994E-2</v>
      </c>
      <c r="L1790" s="20">
        <v>9.4E-2</v>
      </c>
      <c r="M1790" s="20">
        <v>9.7500000000000003E-2</v>
      </c>
      <c r="N1790" s="20">
        <v>9.9000000000000005E-2</v>
      </c>
      <c r="O1790" s="20">
        <v>0.10150000000000001</v>
      </c>
      <c r="P1790" s="20">
        <v>0.10199999999999999</v>
      </c>
      <c r="R1790" s="20">
        <v>0.10199999999999999</v>
      </c>
      <c r="S1790" s="20">
        <v>0.10100000000000001</v>
      </c>
      <c r="U1790" s="20">
        <v>0.10249999999999999</v>
      </c>
      <c r="W1790" s="20">
        <v>0.1085</v>
      </c>
      <c r="X1790" s="20">
        <v>0.112</v>
      </c>
    </row>
    <row r="1791" spans="9:24" x14ac:dyDescent="0.3">
      <c r="I1791" s="7">
        <v>43665</v>
      </c>
      <c r="J1791" s="20">
        <v>8.0799999999999997E-2</v>
      </c>
      <c r="K1791" s="20">
        <v>8.7499999999999994E-2</v>
      </c>
      <c r="L1791" s="20">
        <v>9.4E-2</v>
      </c>
      <c r="M1791" s="20">
        <v>9.7500000000000003E-2</v>
      </c>
      <c r="N1791" s="20">
        <v>9.9000000000000005E-2</v>
      </c>
      <c r="O1791" s="20">
        <v>0.10150000000000001</v>
      </c>
      <c r="P1791" s="20">
        <v>0.10199999999999999</v>
      </c>
      <c r="R1791" s="20">
        <v>0.10150000000000001</v>
      </c>
      <c r="S1791" s="20">
        <v>0.10050000000000001</v>
      </c>
      <c r="U1791" s="20">
        <v>0.1013</v>
      </c>
      <c r="W1791" s="20">
        <v>0.1103</v>
      </c>
      <c r="X1791" s="20">
        <v>0.112</v>
      </c>
    </row>
    <row r="1792" spans="9:24" x14ac:dyDescent="0.3">
      <c r="I1792" s="7">
        <v>43664</v>
      </c>
      <c r="J1792" s="20">
        <v>8.0799999999999997E-2</v>
      </c>
      <c r="K1792" s="20">
        <v>8.7499999999999994E-2</v>
      </c>
      <c r="L1792" s="20">
        <v>9.4E-2</v>
      </c>
      <c r="M1792" s="20">
        <v>9.6799999999999997E-2</v>
      </c>
      <c r="N1792" s="20">
        <v>9.8000000000000004E-2</v>
      </c>
      <c r="O1792" s="20">
        <v>0.10100000000000001</v>
      </c>
      <c r="P1792" s="20">
        <v>0.10150000000000001</v>
      </c>
      <c r="R1792" s="20">
        <v>0.10100000000000001</v>
      </c>
      <c r="S1792" s="20">
        <v>0.10050000000000001</v>
      </c>
      <c r="U1792" s="20">
        <v>0.10100000000000001</v>
      </c>
      <c r="W1792" s="20">
        <v>0.111</v>
      </c>
      <c r="X1792" s="20">
        <v>0.1125</v>
      </c>
    </row>
    <row r="1793" spans="9:24" x14ac:dyDescent="0.3">
      <c r="I1793" s="7">
        <v>43663</v>
      </c>
      <c r="J1793" s="20">
        <v>8.0799999999999997E-2</v>
      </c>
      <c r="K1793" s="20">
        <v>8.7499999999999994E-2</v>
      </c>
      <c r="L1793" s="20">
        <v>9.4500000000000001E-2</v>
      </c>
      <c r="M1793" s="20">
        <v>9.6699999999999994E-2</v>
      </c>
      <c r="N1793" s="20">
        <v>9.8000000000000004E-2</v>
      </c>
      <c r="O1793" s="20">
        <v>0.1007</v>
      </c>
      <c r="P1793" s="20">
        <v>0.10100000000000001</v>
      </c>
      <c r="R1793" s="20">
        <v>0.10100000000000001</v>
      </c>
      <c r="S1793" s="20">
        <v>0.10050000000000001</v>
      </c>
      <c r="U1793" s="20">
        <v>0.10100000000000001</v>
      </c>
      <c r="W1793" s="20">
        <v>0.1115</v>
      </c>
      <c r="X1793" s="20">
        <v>0.1125</v>
      </c>
    </row>
    <row r="1794" spans="9:24" x14ac:dyDescent="0.3">
      <c r="I1794" s="7">
        <v>43662</v>
      </c>
      <c r="J1794" s="20">
        <v>8.0799999999999997E-2</v>
      </c>
      <c r="K1794" s="20">
        <v>8.8499999999999995E-2</v>
      </c>
      <c r="L1794" s="20">
        <v>9.4500000000000001E-2</v>
      </c>
      <c r="M1794" s="20">
        <v>9.6000000000000002E-2</v>
      </c>
      <c r="N1794" s="20">
        <v>9.7500000000000003E-2</v>
      </c>
      <c r="O1794" s="20">
        <v>9.9500000000000005E-2</v>
      </c>
      <c r="P1794" s="20">
        <v>0.10050000000000001</v>
      </c>
      <c r="R1794" s="20">
        <v>0.10100000000000001</v>
      </c>
      <c r="S1794" s="20">
        <v>9.98E-2</v>
      </c>
      <c r="U1794" s="20">
        <v>0.1009</v>
      </c>
      <c r="W1794" s="20">
        <v>0.1115</v>
      </c>
      <c r="X1794" s="20">
        <v>0.1128</v>
      </c>
    </row>
    <row r="1795" spans="9:24" x14ac:dyDescent="0.3">
      <c r="I1795" s="7">
        <v>43661</v>
      </c>
      <c r="J1795" s="20">
        <v>8.0799999999999997E-2</v>
      </c>
      <c r="K1795" s="20">
        <v>8.8499999999999995E-2</v>
      </c>
      <c r="L1795" s="20">
        <v>9.4500000000000001E-2</v>
      </c>
      <c r="M1795" s="20">
        <v>9.5500000000000002E-2</v>
      </c>
      <c r="N1795" s="20">
        <v>9.7500000000000003E-2</v>
      </c>
      <c r="O1795" s="20">
        <v>9.9500000000000005E-2</v>
      </c>
      <c r="P1795" s="20">
        <v>0.10050000000000001</v>
      </c>
      <c r="R1795" s="20">
        <v>0.10150000000000001</v>
      </c>
      <c r="S1795" s="20">
        <v>0.1013</v>
      </c>
      <c r="U1795" s="20">
        <v>0.10150000000000001</v>
      </c>
      <c r="W1795" s="20">
        <v>0.1125</v>
      </c>
      <c r="X1795" s="20">
        <v>0.1125</v>
      </c>
    </row>
    <row r="1796" spans="9:24" x14ac:dyDescent="0.3">
      <c r="I1796" s="7">
        <v>43660</v>
      </c>
      <c r="J1796" s="20">
        <v>8.0799999999999997E-2</v>
      </c>
      <c r="K1796" s="20">
        <v>8.8499999999999995E-2</v>
      </c>
      <c r="L1796" s="20">
        <v>9.4500000000000001E-2</v>
      </c>
      <c r="M1796" s="20">
        <v>9.6500000000000002E-2</v>
      </c>
      <c r="N1796" s="20">
        <v>9.8000000000000004E-2</v>
      </c>
      <c r="O1796" s="20">
        <v>0.1</v>
      </c>
      <c r="P1796" s="20">
        <v>0.10050000000000001</v>
      </c>
      <c r="R1796" s="20">
        <v>0.1013</v>
      </c>
      <c r="S1796" s="20">
        <v>0.1018</v>
      </c>
      <c r="U1796" s="20">
        <v>0.1018</v>
      </c>
      <c r="W1796" s="20">
        <v>0.1125</v>
      </c>
      <c r="X1796" s="20">
        <v>0.1125</v>
      </c>
    </row>
    <row r="1797" spans="9:24" x14ac:dyDescent="0.3">
      <c r="I1797" s="7">
        <v>43659</v>
      </c>
      <c r="J1797" s="20">
        <v>8.0799999999999997E-2</v>
      </c>
      <c r="K1797" s="20">
        <v>8.8499999999999995E-2</v>
      </c>
      <c r="L1797" s="20">
        <v>9.4500000000000001E-2</v>
      </c>
      <c r="M1797" s="20">
        <v>9.5500000000000002E-2</v>
      </c>
      <c r="N1797" s="20">
        <v>9.7500000000000003E-2</v>
      </c>
      <c r="O1797" s="20">
        <v>9.98E-2</v>
      </c>
      <c r="P1797" s="20">
        <v>0.10100000000000001</v>
      </c>
      <c r="R1797" s="20">
        <v>0.1013</v>
      </c>
      <c r="S1797" s="20">
        <v>0.1018</v>
      </c>
      <c r="U1797" s="20">
        <v>0.1023</v>
      </c>
      <c r="W1797" s="20">
        <v>0.1125</v>
      </c>
      <c r="X1797" s="20">
        <v>0.1123</v>
      </c>
    </row>
    <row r="1798" spans="9:24" x14ac:dyDescent="0.3">
      <c r="I1798" s="7">
        <v>43658</v>
      </c>
      <c r="J1798" s="20">
        <v>8.0799999999999997E-2</v>
      </c>
      <c r="K1798" s="20">
        <v>8.8499999999999995E-2</v>
      </c>
      <c r="L1798" s="20">
        <v>9.4500000000000001E-2</v>
      </c>
      <c r="M1798" s="20">
        <v>9.5500000000000002E-2</v>
      </c>
      <c r="N1798" s="20">
        <v>9.8000000000000004E-2</v>
      </c>
      <c r="O1798" s="20">
        <v>0.1</v>
      </c>
      <c r="P1798" s="20">
        <v>0.10050000000000001</v>
      </c>
      <c r="R1798" s="20">
        <v>0.10199999999999999</v>
      </c>
      <c r="S1798" s="20">
        <v>0.10249999999999999</v>
      </c>
      <c r="U1798" s="20">
        <v>0.10299999999999999</v>
      </c>
      <c r="W1798" s="20">
        <v>0.112</v>
      </c>
      <c r="X1798" s="20">
        <v>0.1123</v>
      </c>
    </row>
    <row r="1799" spans="9:24" x14ac:dyDescent="0.3">
      <c r="I1799" s="7">
        <v>43657</v>
      </c>
      <c r="J1799" s="20">
        <v>8.0799999999999997E-2</v>
      </c>
      <c r="K1799" s="20">
        <v>8.8499999999999995E-2</v>
      </c>
      <c r="L1799" s="20">
        <v>9.35E-2</v>
      </c>
      <c r="M1799" s="20">
        <v>9.6500000000000002E-2</v>
      </c>
      <c r="N1799" s="20">
        <v>9.8500000000000004E-2</v>
      </c>
      <c r="O1799" s="20">
        <v>0.10050000000000001</v>
      </c>
      <c r="P1799" s="20">
        <v>0.1008</v>
      </c>
      <c r="R1799" s="20">
        <v>0.10249999999999999</v>
      </c>
      <c r="S1799" s="20">
        <v>0.10299999999999999</v>
      </c>
      <c r="U1799" s="20">
        <v>0.10349999999999999</v>
      </c>
      <c r="W1799" s="20">
        <v>0.1115</v>
      </c>
      <c r="X1799" s="20">
        <v>0.114</v>
      </c>
    </row>
    <row r="1800" spans="9:24" x14ac:dyDescent="0.3">
      <c r="I1800" s="7">
        <v>43656</v>
      </c>
      <c r="J1800" s="20">
        <v>8.0799999999999997E-2</v>
      </c>
      <c r="K1800" s="20">
        <v>8.8499999999999995E-2</v>
      </c>
      <c r="L1800" s="20">
        <v>9.35E-2</v>
      </c>
      <c r="M1800" s="20">
        <v>9.6500000000000002E-2</v>
      </c>
      <c r="N1800" s="20">
        <v>9.8799999999999999E-2</v>
      </c>
      <c r="O1800" s="20">
        <v>0.10050000000000001</v>
      </c>
      <c r="P1800" s="20">
        <v>0.10100000000000001</v>
      </c>
      <c r="R1800" s="20">
        <v>0.10199999999999999</v>
      </c>
      <c r="S1800" s="20">
        <v>0.10249999999999999</v>
      </c>
      <c r="U1800" s="20">
        <v>0.1037</v>
      </c>
      <c r="W1800" s="20">
        <v>0.1132</v>
      </c>
      <c r="X1800" s="20">
        <v>0.1158</v>
      </c>
    </row>
    <row r="1801" spans="9:24" x14ac:dyDescent="0.3">
      <c r="I1801" s="7">
        <v>43655</v>
      </c>
      <c r="J1801" s="20">
        <v>8.0799999999999997E-2</v>
      </c>
      <c r="K1801" s="20">
        <v>8.8499999999999995E-2</v>
      </c>
      <c r="L1801" s="20">
        <v>9.35E-2</v>
      </c>
      <c r="M1801" s="20">
        <v>9.7000000000000003E-2</v>
      </c>
      <c r="N1801" s="20">
        <v>9.9000000000000005E-2</v>
      </c>
      <c r="O1801" s="20">
        <v>0.10100000000000001</v>
      </c>
      <c r="P1801" s="20">
        <v>0.10150000000000001</v>
      </c>
      <c r="R1801" s="20">
        <v>0.10199999999999999</v>
      </c>
      <c r="S1801" s="20">
        <v>0.10249999999999999</v>
      </c>
      <c r="U1801" s="20">
        <v>0.1036</v>
      </c>
      <c r="W1801" s="20">
        <v>0.1133</v>
      </c>
      <c r="X1801" s="20">
        <v>0.1158</v>
      </c>
    </row>
    <row r="1802" spans="9:24" x14ac:dyDescent="0.3">
      <c r="I1802" s="7">
        <v>43654</v>
      </c>
      <c r="J1802" s="20">
        <v>8.0799999999999997E-2</v>
      </c>
      <c r="K1802" s="20">
        <v>8.8499999999999995E-2</v>
      </c>
      <c r="L1802" s="20">
        <v>9.35E-2</v>
      </c>
      <c r="M1802" s="20">
        <v>9.7000000000000003E-2</v>
      </c>
      <c r="N1802" s="20">
        <v>9.9000000000000005E-2</v>
      </c>
      <c r="O1802" s="20">
        <v>0.10100000000000001</v>
      </c>
      <c r="P1802" s="20">
        <v>0.1018</v>
      </c>
      <c r="R1802" s="20">
        <v>0.10199999999999999</v>
      </c>
      <c r="S1802" s="20">
        <v>0.10249999999999999</v>
      </c>
      <c r="U1802" s="20">
        <v>0.1036</v>
      </c>
      <c r="W1802" s="20">
        <v>0.114</v>
      </c>
      <c r="X1802" s="20">
        <v>0.11600000000000001</v>
      </c>
    </row>
    <row r="1803" spans="9:24" x14ac:dyDescent="0.3">
      <c r="I1803" s="7">
        <v>43653</v>
      </c>
      <c r="J1803" s="20">
        <v>8.0799999999999997E-2</v>
      </c>
      <c r="K1803" s="20">
        <v>8.8499999999999995E-2</v>
      </c>
      <c r="L1803" s="20">
        <v>9.4E-2</v>
      </c>
      <c r="M1803" s="20">
        <v>9.7000000000000003E-2</v>
      </c>
      <c r="N1803" s="20">
        <v>9.8500000000000004E-2</v>
      </c>
      <c r="O1803" s="20">
        <v>0.10100000000000001</v>
      </c>
      <c r="P1803" s="20">
        <v>0.1018</v>
      </c>
      <c r="R1803" s="20">
        <v>0.10199999999999999</v>
      </c>
      <c r="S1803" s="20">
        <v>0.10249999999999999</v>
      </c>
      <c r="U1803" s="20">
        <v>0.1036</v>
      </c>
      <c r="W1803" s="20">
        <v>0.1145</v>
      </c>
      <c r="X1803" s="20">
        <v>0.11600000000000001</v>
      </c>
    </row>
    <row r="1804" spans="9:24" x14ac:dyDescent="0.3">
      <c r="I1804" s="7">
        <v>43652</v>
      </c>
      <c r="J1804" s="20">
        <v>8.0799999999999997E-2</v>
      </c>
      <c r="K1804" s="20">
        <v>0.09</v>
      </c>
      <c r="L1804" s="20">
        <v>9.4E-2</v>
      </c>
      <c r="M1804" s="20">
        <v>9.7000000000000003E-2</v>
      </c>
      <c r="N1804" s="20">
        <v>9.9000000000000005E-2</v>
      </c>
      <c r="O1804" s="20">
        <v>0.10100000000000001</v>
      </c>
      <c r="P1804" s="20">
        <v>0.1018</v>
      </c>
      <c r="R1804" s="20">
        <v>0.10199999999999999</v>
      </c>
      <c r="S1804" s="20">
        <v>0.10249999999999999</v>
      </c>
      <c r="U1804" s="20">
        <v>0.1036</v>
      </c>
      <c r="W1804" s="20">
        <v>0.1145</v>
      </c>
      <c r="X1804" s="20">
        <v>0.11600000000000001</v>
      </c>
    </row>
    <row r="1805" spans="9:24" x14ac:dyDescent="0.3">
      <c r="I1805" s="7">
        <v>43651</v>
      </c>
      <c r="J1805" s="20">
        <v>8.0799999999999997E-2</v>
      </c>
      <c r="K1805" s="20">
        <v>0.09</v>
      </c>
      <c r="L1805" s="20">
        <v>9.4E-2</v>
      </c>
      <c r="M1805" s="20">
        <v>9.7000000000000003E-2</v>
      </c>
      <c r="N1805" s="20">
        <v>9.9299999999999999E-2</v>
      </c>
      <c r="O1805" s="20">
        <v>0.10050000000000001</v>
      </c>
      <c r="P1805" s="20">
        <v>0.1018</v>
      </c>
      <c r="R1805" s="20">
        <v>0.1018</v>
      </c>
      <c r="S1805" s="20">
        <v>0.1021</v>
      </c>
      <c r="U1805" s="20">
        <v>0.1028</v>
      </c>
      <c r="W1805" s="20">
        <v>0.1145</v>
      </c>
      <c r="X1805" s="20">
        <v>0.1163</v>
      </c>
    </row>
    <row r="1806" spans="9:24" x14ac:dyDescent="0.3">
      <c r="I1806" s="7">
        <v>43650</v>
      </c>
      <c r="J1806" s="20">
        <v>8.0799999999999997E-2</v>
      </c>
      <c r="K1806" s="20">
        <v>0.09</v>
      </c>
      <c r="L1806" s="20">
        <v>9.4E-2</v>
      </c>
      <c r="M1806" s="20">
        <v>9.7000000000000003E-2</v>
      </c>
      <c r="N1806" s="20">
        <v>9.9299999999999999E-2</v>
      </c>
      <c r="O1806" s="20">
        <v>0.10050000000000001</v>
      </c>
      <c r="P1806" s="20">
        <v>0.1018</v>
      </c>
      <c r="R1806" s="20">
        <v>0.1018</v>
      </c>
      <c r="S1806" s="20">
        <v>0.1021</v>
      </c>
      <c r="U1806" s="20">
        <v>0.1028</v>
      </c>
      <c r="W1806" s="20">
        <v>0.1148</v>
      </c>
      <c r="X1806" s="20">
        <v>0.11700000000000001</v>
      </c>
    </row>
    <row r="1807" spans="9:24" x14ac:dyDescent="0.3">
      <c r="I1807" s="7">
        <v>43649</v>
      </c>
      <c r="J1807" s="20">
        <v>8.0799999999999997E-2</v>
      </c>
      <c r="K1807" s="20">
        <v>0.09</v>
      </c>
      <c r="L1807" s="20">
        <v>9.4299999999999995E-2</v>
      </c>
      <c r="M1807" s="20">
        <v>9.6500000000000002E-2</v>
      </c>
      <c r="N1807" s="20">
        <v>9.7500000000000003E-2</v>
      </c>
      <c r="O1807" s="20">
        <v>0.1</v>
      </c>
      <c r="P1807" s="20">
        <v>0.1013</v>
      </c>
      <c r="R1807" s="20">
        <v>0.1018</v>
      </c>
      <c r="S1807" s="20">
        <v>0.1021</v>
      </c>
      <c r="U1807" s="20">
        <v>0.1028</v>
      </c>
      <c r="W1807" s="20">
        <v>0.115</v>
      </c>
      <c r="X1807" s="20">
        <v>0.11700000000000001</v>
      </c>
    </row>
    <row r="1808" spans="9:24" x14ac:dyDescent="0.3">
      <c r="I1808" s="7">
        <v>43648</v>
      </c>
      <c r="J1808" s="20">
        <v>8.0799999999999997E-2</v>
      </c>
      <c r="K1808" s="20">
        <v>9.0499999999999997E-2</v>
      </c>
      <c r="L1808" s="20">
        <v>9.4500000000000001E-2</v>
      </c>
      <c r="M1808" s="20">
        <v>9.6500000000000002E-2</v>
      </c>
      <c r="N1808" s="20">
        <v>9.7500000000000003E-2</v>
      </c>
      <c r="O1808" s="20">
        <v>0.1</v>
      </c>
      <c r="P1808" s="20">
        <v>0.1013</v>
      </c>
      <c r="R1808" s="20">
        <v>0.10199999999999999</v>
      </c>
      <c r="S1808" s="20">
        <v>0.1028</v>
      </c>
      <c r="U1808" s="20">
        <v>0.10349999999999999</v>
      </c>
      <c r="W1808" s="20">
        <v>0.115</v>
      </c>
      <c r="X1808" s="20">
        <v>0.11700000000000001</v>
      </c>
    </row>
    <row r="1809" spans="9:24" x14ac:dyDescent="0.3">
      <c r="I1809" s="7">
        <v>43647</v>
      </c>
      <c r="J1809" s="20">
        <v>8.0799999999999997E-2</v>
      </c>
      <c r="K1809" s="20">
        <v>9.1499999999999998E-2</v>
      </c>
      <c r="L1809" s="20">
        <v>9.4500000000000001E-2</v>
      </c>
      <c r="M1809" s="20">
        <v>9.6500000000000002E-2</v>
      </c>
      <c r="N1809" s="20">
        <v>9.7500000000000003E-2</v>
      </c>
      <c r="O1809" s="20">
        <v>0.1</v>
      </c>
      <c r="P1809" s="20">
        <v>0.1013</v>
      </c>
      <c r="R1809" s="20">
        <v>0.10199999999999999</v>
      </c>
      <c r="S1809">
        <v>0.1028</v>
      </c>
      <c r="U1809" s="20">
        <v>0.104</v>
      </c>
      <c r="W1809" s="20">
        <v>0.115</v>
      </c>
      <c r="X1809" s="20">
        <v>0.11700000000000001</v>
      </c>
    </row>
    <row r="1810" spans="9:24" x14ac:dyDescent="0.3">
      <c r="I1810" s="7">
        <v>43646</v>
      </c>
      <c r="J1810" s="20">
        <v>8.0799999999999997E-2</v>
      </c>
      <c r="K1810" s="20">
        <v>9.1499999999999998E-2</v>
      </c>
      <c r="L1810" s="20">
        <v>9.4500000000000001E-2</v>
      </c>
      <c r="M1810" s="20">
        <v>9.7500000000000003E-2</v>
      </c>
      <c r="N1810" s="20">
        <v>9.9500000000000005E-2</v>
      </c>
      <c r="O1810" s="20">
        <v>0.1003</v>
      </c>
      <c r="P1810" s="20">
        <v>0.1013</v>
      </c>
      <c r="R1810" s="20">
        <v>0.10199999999999999</v>
      </c>
      <c r="S1810" s="20">
        <v>0.1028</v>
      </c>
      <c r="U1810" s="20">
        <v>0.104</v>
      </c>
      <c r="W1810" s="20">
        <v>0.1153</v>
      </c>
      <c r="X1810" s="20">
        <v>0.11749999999999999</v>
      </c>
    </row>
    <row r="1811" spans="9:24" x14ac:dyDescent="0.3">
      <c r="I1811" s="7">
        <v>43645</v>
      </c>
      <c r="J1811" s="20">
        <v>8.0799999999999997E-2</v>
      </c>
      <c r="K1811" s="20">
        <v>9.1499999999999998E-2</v>
      </c>
      <c r="L1811" s="20">
        <v>9.4500000000000001E-2</v>
      </c>
      <c r="M1811" s="20">
        <v>9.7299999999999998E-2</v>
      </c>
      <c r="N1811" s="20">
        <v>9.9000000000000005E-2</v>
      </c>
      <c r="O1811" s="20">
        <v>0.1003</v>
      </c>
      <c r="P1811" s="20">
        <v>0.1013</v>
      </c>
      <c r="R1811" s="20">
        <v>0.10199999999999999</v>
      </c>
      <c r="S1811">
        <v>0.1028</v>
      </c>
      <c r="U1811" s="20">
        <v>0.104</v>
      </c>
      <c r="W1811" s="20">
        <v>0.115</v>
      </c>
      <c r="X1811" s="20">
        <v>0.11799999999999999</v>
      </c>
    </row>
    <row r="1812" spans="9:24" x14ac:dyDescent="0.3">
      <c r="I1812" s="7">
        <v>43644</v>
      </c>
      <c r="J1812" s="20">
        <v>8.0799999999999997E-2</v>
      </c>
      <c r="K1812" s="20">
        <v>9.1499999999999998E-2</v>
      </c>
      <c r="L1812" s="20">
        <v>9.4500000000000001E-2</v>
      </c>
      <c r="M1812" s="20">
        <v>9.7299999999999998E-2</v>
      </c>
      <c r="N1812" s="20">
        <v>9.9000000000000005E-2</v>
      </c>
      <c r="O1812" s="20">
        <v>0.1003</v>
      </c>
      <c r="P1812" s="20">
        <v>0.1013</v>
      </c>
      <c r="R1812" s="20">
        <v>0.10199999999999999</v>
      </c>
      <c r="S1812">
        <v>0.1028</v>
      </c>
      <c r="U1812" s="20">
        <v>0.1042</v>
      </c>
      <c r="W1812" s="20">
        <v>0.1158</v>
      </c>
      <c r="X1812" s="20">
        <v>0.11799999999999999</v>
      </c>
    </row>
    <row r="1813" spans="9:24" x14ac:dyDescent="0.3">
      <c r="I1813" s="7">
        <v>43643</v>
      </c>
      <c r="J1813" s="20">
        <v>8.0799999999999997E-2</v>
      </c>
      <c r="K1813" s="20">
        <v>9.1499999999999998E-2</v>
      </c>
      <c r="L1813" s="20">
        <v>9.4500000000000001E-2</v>
      </c>
      <c r="M1813" s="20">
        <v>9.6500000000000002E-2</v>
      </c>
      <c r="N1813" s="20">
        <v>9.9000000000000005E-2</v>
      </c>
      <c r="O1813" s="20">
        <v>0.10150000000000001</v>
      </c>
      <c r="P1813" s="20">
        <v>0.1013</v>
      </c>
      <c r="R1813" s="20">
        <v>0.10199999999999999</v>
      </c>
      <c r="S1813">
        <v>0.1028</v>
      </c>
      <c r="U1813" s="20">
        <v>0.1042</v>
      </c>
      <c r="W1813" s="20">
        <v>0.11700000000000001</v>
      </c>
      <c r="X1813" s="20">
        <v>0.11799999999999999</v>
      </c>
    </row>
    <row r="1814" spans="9:24" x14ac:dyDescent="0.3">
      <c r="I1814" s="7">
        <v>43642</v>
      </c>
      <c r="J1814" s="20">
        <v>8.0799999999999997E-2</v>
      </c>
      <c r="K1814" s="20">
        <v>9.1499999999999998E-2</v>
      </c>
      <c r="L1814" s="20">
        <v>9.4500000000000001E-2</v>
      </c>
      <c r="M1814" s="20">
        <v>9.6000000000000002E-2</v>
      </c>
      <c r="N1814" s="20">
        <v>9.9000000000000005E-2</v>
      </c>
      <c r="O1814" s="20">
        <v>0.1008</v>
      </c>
      <c r="P1814" s="20">
        <v>0.1013</v>
      </c>
      <c r="R1814" s="20">
        <v>0.10199999999999999</v>
      </c>
      <c r="S1814">
        <v>0.1028</v>
      </c>
      <c r="U1814" s="20">
        <v>0.1042</v>
      </c>
      <c r="W1814" s="20">
        <v>0.11700000000000001</v>
      </c>
      <c r="X1814" s="20">
        <v>0.11799999999999999</v>
      </c>
    </row>
    <row r="1815" spans="9:24" x14ac:dyDescent="0.3">
      <c r="I1815" s="7">
        <v>43641</v>
      </c>
      <c r="J1815" s="20">
        <v>8.0799999999999997E-2</v>
      </c>
      <c r="K1815" s="20">
        <v>9.1499999999999998E-2</v>
      </c>
      <c r="L1815" s="20">
        <v>9.4500000000000001E-2</v>
      </c>
      <c r="M1815" s="20">
        <v>9.6000000000000002E-2</v>
      </c>
      <c r="N1815" s="20">
        <v>9.9000000000000005E-2</v>
      </c>
      <c r="O1815" s="20">
        <v>0.1008</v>
      </c>
      <c r="P1815" s="20">
        <v>0.1013</v>
      </c>
      <c r="R1815" s="20">
        <v>0.10249999999999999</v>
      </c>
      <c r="S1815">
        <v>0.10349999999999999</v>
      </c>
      <c r="U1815" s="20">
        <v>0.1043</v>
      </c>
      <c r="W1815" s="20">
        <v>0.11749999999999999</v>
      </c>
      <c r="X1815" s="20">
        <v>0.11799999999999999</v>
      </c>
    </row>
    <row r="1816" spans="9:24" x14ac:dyDescent="0.3">
      <c r="I1816" s="7">
        <v>43640</v>
      </c>
      <c r="J1816" s="20">
        <v>8.0799999999999997E-2</v>
      </c>
      <c r="K1816" s="20">
        <v>9.1499999999999998E-2</v>
      </c>
      <c r="L1816" s="20">
        <v>9.4500000000000001E-2</v>
      </c>
      <c r="M1816" s="20">
        <v>9.6000000000000002E-2</v>
      </c>
      <c r="N1816" s="20">
        <v>9.9500000000000005E-2</v>
      </c>
      <c r="O1816" s="20">
        <v>0.1013</v>
      </c>
      <c r="P1816" s="20">
        <v>0.1013</v>
      </c>
      <c r="R1816" s="20">
        <v>0.10249999999999999</v>
      </c>
      <c r="S1816">
        <v>0.10349999999999999</v>
      </c>
      <c r="U1816" s="20">
        <v>0.105</v>
      </c>
      <c r="W1816" s="20">
        <v>0.11799999999999999</v>
      </c>
      <c r="X1816" s="20">
        <v>0.11799999999999999</v>
      </c>
    </row>
    <row r="1817" spans="9:24" x14ac:dyDescent="0.3">
      <c r="I1817" s="7">
        <v>43639</v>
      </c>
      <c r="J1817" s="20">
        <v>8.0799999999999997E-2</v>
      </c>
      <c r="K1817" s="20">
        <v>9.1499999999999998E-2</v>
      </c>
      <c r="L1817" s="20">
        <v>9.4500000000000001E-2</v>
      </c>
      <c r="M1817" s="20">
        <v>9.5799999999999996E-2</v>
      </c>
      <c r="N1817" s="20">
        <v>0.1</v>
      </c>
      <c r="O1817" s="20">
        <v>0.10150000000000001</v>
      </c>
      <c r="P1817" s="20">
        <v>0.10199999999999999</v>
      </c>
      <c r="R1817" s="20">
        <v>0.1008</v>
      </c>
      <c r="S1817">
        <v>0.1007</v>
      </c>
      <c r="U1817" s="20">
        <v>0.1028</v>
      </c>
      <c r="W1817" s="20">
        <v>0.11799999999999999</v>
      </c>
      <c r="X1817" s="20">
        <v>0.11799999999999999</v>
      </c>
    </row>
    <row r="1818" spans="9:24" x14ac:dyDescent="0.3">
      <c r="I1818" s="7">
        <v>43638</v>
      </c>
      <c r="J1818" s="20">
        <v>8.0799999999999997E-2</v>
      </c>
      <c r="K1818" s="20">
        <v>9.1499999999999998E-2</v>
      </c>
      <c r="L1818" s="20">
        <v>9.4500000000000001E-2</v>
      </c>
      <c r="M1818" s="20">
        <v>9.5799999999999996E-2</v>
      </c>
      <c r="N1818" s="20">
        <v>0.10050000000000001</v>
      </c>
      <c r="O1818" s="20">
        <v>0.10150000000000001</v>
      </c>
      <c r="P1818" s="20">
        <v>0.10199999999999999</v>
      </c>
      <c r="R1818" s="20">
        <v>0.1008</v>
      </c>
      <c r="S1818">
        <v>0.1007</v>
      </c>
      <c r="U1818" s="20">
        <v>0.1028</v>
      </c>
      <c r="W1818" s="20">
        <v>0.11700000000000001</v>
      </c>
      <c r="X1818" s="20">
        <v>0.11799999999999999</v>
      </c>
    </row>
    <row r="1819" spans="9:24" x14ac:dyDescent="0.3">
      <c r="I1819" s="7">
        <v>43637</v>
      </c>
      <c r="J1819" s="20">
        <v>8.0799999999999997E-2</v>
      </c>
      <c r="K1819" s="20">
        <v>9.1499999999999998E-2</v>
      </c>
      <c r="L1819" s="20">
        <v>9.4500000000000001E-2</v>
      </c>
      <c r="M1819" s="20">
        <v>9.4500000000000001E-2</v>
      </c>
      <c r="N1819" s="20">
        <v>9.8000000000000004E-2</v>
      </c>
      <c r="O1819" s="20">
        <v>0.10050000000000001</v>
      </c>
      <c r="P1819" s="20">
        <v>0.10100000000000001</v>
      </c>
      <c r="R1819" s="20">
        <v>0.1008</v>
      </c>
      <c r="S1819">
        <v>0.1007</v>
      </c>
      <c r="U1819" s="20">
        <v>0.1028</v>
      </c>
      <c r="W1819" s="20">
        <v>0.11700000000000001</v>
      </c>
      <c r="X1819" s="20">
        <v>0.11799999999999999</v>
      </c>
    </row>
    <row r="1820" spans="9:24" x14ac:dyDescent="0.3">
      <c r="I1820" s="7">
        <v>43636</v>
      </c>
      <c r="J1820" s="20">
        <v>8.0799999999999997E-2</v>
      </c>
      <c r="K1820" s="20">
        <v>9.1499999999999998E-2</v>
      </c>
      <c r="L1820" s="20">
        <v>9.4E-2</v>
      </c>
      <c r="M1820" s="20">
        <v>9.4500000000000001E-2</v>
      </c>
      <c r="N1820" s="20">
        <v>9.8000000000000004E-2</v>
      </c>
      <c r="O1820" s="20">
        <v>0.10050000000000001</v>
      </c>
      <c r="P1820" s="20">
        <v>0.10100000000000001</v>
      </c>
      <c r="R1820" s="20">
        <v>0.1008</v>
      </c>
      <c r="S1820">
        <v>0.1007</v>
      </c>
      <c r="U1820" s="20">
        <v>0.1028</v>
      </c>
      <c r="W1820" s="20">
        <v>0.11749999999999999</v>
      </c>
      <c r="X1820" s="20">
        <v>0.11799999999999999</v>
      </c>
    </row>
    <row r="1821" spans="9:24" x14ac:dyDescent="0.3">
      <c r="I1821" s="7">
        <v>43635</v>
      </c>
      <c r="J1821" s="20">
        <v>8.0799999999999997E-2</v>
      </c>
      <c r="K1821" s="20">
        <v>9.1499999999999998E-2</v>
      </c>
      <c r="L1821" s="20">
        <v>9.3299999999999994E-2</v>
      </c>
      <c r="M1821" s="20">
        <v>9.4500000000000001E-2</v>
      </c>
      <c r="N1821" s="20">
        <v>9.8000000000000004E-2</v>
      </c>
      <c r="O1821" s="20">
        <v>0.10050000000000001</v>
      </c>
      <c r="P1821" s="20">
        <v>0.10100000000000001</v>
      </c>
      <c r="R1821" s="20">
        <v>0.1</v>
      </c>
      <c r="S1821">
        <v>0.10100000000000001</v>
      </c>
      <c r="U1821" s="20">
        <v>0.10199999999999999</v>
      </c>
      <c r="W1821" s="20">
        <v>0.11749999999999999</v>
      </c>
      <c r="X1821" s="20">
        <v>0.11799999999999999</v>
      </c>
    </row>
    <row r="1822" spans="9:24" x14ac:dyDescent="0.3">
      <c r="I1822" s="7">
        <v>43634</v>
      </c>
      <c r="J1822" s="20">
        <v>8.0799999999999997E-2</v>
      </c>
      <c r="K1822" s="20">
        <v>9.1499999999999998E-2</v>
      </c>
      <c r="L1822" s="20">
        <v>9.3299999999999994E-2</v>
      </c>
      <c r="M1822" s="20">
        <v>9.4500000000000001E-2</v>
      </c>
      <c r="N1822" s="20">
        <v>9.8000000000000004E-2</v>
      </c>
      <c r="O1822" s="20">
        <v>0.10050000000000001</v>
      </c>
      <c r="P1822" s="20">
        <v>0.10100000000000001</v>
      </c>
      <c r="R1822" s="20">
        <v>0.1</v>
      </c>
      <c r="S1822">
        <v>0.10100000000000001</v>
      </c>
      <c r="U1822" s="20">
        <v>0.10199999999999999</v>
      </c>
      <c r="W1822" s="20">
        <v>0.11799999999999999</v>
      </c>
      <c r="X1822" s="20">
        <v>0.11799999999999999</v>
      </c>
    </row>
    <row r="1823" spans="9:24" x14ac:dyDescent="0.3">
      <c r="I1823" s="7">
        <v>43633</v>
      </c>
      <c r="J1823" s="20">
        <v>8.0799999999999997E-2</v>
      </c>
      <c r="K1823" s="20">
        <v>9.1499999999999998E-2</v>
      </c>
      <c r="L1823" s="20">
        <v>9.3299999999999994E-2</v>
      </c>
      <c r="M1823" s="20">
        <v>9.35E-2</v>
      </c>
      <c r="N1823" s="20">
        <v>9.6500000000000002E-2</v>
      </c>
      <c r="O1823" s="20">
        <v>9.9000000000000005E-2</v>
      </c>
      <c r="P1823" s="20">
        <v>9.9500000000000005E-2</v>
      </c>
      <c r="R1823" s="20">
        <v>0.1</v>
      </c>
      <c r="S1823">
        <v>0.10100000000000001</v>
      </c>
      <c r="U1823" s="20">
        <v>0.10199999999999999</v>
      </c>
      <c r="W1823" s="20">
        <v>0.11700000000000001</v>
      </c>
      <c r="X1823" s="20">
        <v>0.11799999999999999</v>
      </c>
    </row>
    <row r="1824" spans="9:24" x14ac:dyDescent="0.3">
      <c r="I1824" s="7">
        <v>43632</v>
      </c>
      <c r="J1824" s="20">
        <v>8.0799999999999997E-2</v>
      </c>
      <c r="K1824" s="20">
        <v>9.1499999999999998E-2</v>
      </c>
      <c r="L1824" s="20">
        <v>9.35E-2</v>
      </c>
      <c r="M1824" s="20">
        <v>9.35E-2</v>
      </c>
      <c r="N1824" s="20">
        <v>9.6500000000000002E-2</v>
      </c>
      <c r="O1824" s="20">
        <v>9.9000000000000005E-2</v>
      </c>
      <c r="P1824" s="20">
        <v>9.9500000000000005E-2</v>
      </c>
      <c r="R1824" s="20">
        <v>9.9500000000000005E-2</v>
      </c>
      <c r="S1824">
        <v>0.1</v>
      </c>
      <c r="U1824" s="20">
        <v>0.10100000000000001</v>
      </c>
      <c r="W1824" s="20">
        <v>0.11700000000000001</v>
      </c>
      <c r="X1824" s="20">
        <v>0.11799999999999999</v>
      </c>
    </row>
    <row r="1825" spans="9:24" x14ac:dyDescent="0.3">
      <c r="I1825" s="7">
        <v>43631</v>
      </c>
      <c r="J1825" s="20">
        <v>8.0799999999999997E-2</v>
      </c>
      <c r="K1825" s="20">
        <v>9.1499999999999998E-2</v>
      </c>
      <c r="L1825" s="20">
        <v>9.35E-2</v>
      </c>
      <c r="M1825" s="20">
        <v>9.35E-2</v>
      </c>
      <c r="N1825" s="20">
        <v>9.6500000000000002E-2</v>
      </c>
      <c r="O1825" s="20">
        <v>9.9000000000000005E-2</v>
      </c>
      <c r="P1825" s="20">
        <v>9.9500000000000005E-2</v>
      </c>
      <c r="R1825" s="20">
        <v>9.9500000000000005E-2</v>
      </c>
      <c r="S1825">
        <v>0.1</v>
      </c>
      <c r="U1825" s="20">
        <v>0.10100000000000001</v>
      </c>
      <c r="W1825" s="20">
        <v>0.11700000000000001</v>
      </c>
      <c r="X1825" s="20">
        <v>0.11899999999999999</v>
      </c>
    </row>
    <row r="1826" spans="9:24" x14ac:dyDescent="0.3">
      <c r="I1826" s="7">
        <v>43630</v>
      </c>
      <c r="J1826" s="20">
        <v>8.0799999999999997E-2</v>
      </c>
      <c r="K1826" s="20">
        <v>8.9800000000000005E-2</v>
      </c>
      <c r="L1826" s="20">
        <v>9.0999999999999998E-2</v>
      </c>
      <c r="M1826" s="20">
        <v>9.2999999999999999E-2</v>
      </c>
      <c r="N1826" s="20">
        <v>9.5000000000000001E-2</v>
      </c>
      <c r="O1826" s="20">
        <v>9.8000000000000004E-2</v>
      </c>
      <c r="P1826" s="20">
        <v>9.9000000000000005E-2</v>
      </c>
      <c r="R1826" s="20">
        <v>9.9500000000000005E-2</v>
      </c>
      <c r="S1826">
        <v>0.10050000000000001</v>
      </c>
      <c r="U1826" s="20">
        <v>0.10150000000000001</v>
      </c>
      <c r="W1826" s="20">
        <v>0.11749999999999999</v>
      </c>
      <c r="X1826" s="20">
        <v>0.11899999999999999</v>
      </c>
    </row>
    <row r="1827" spans="9:24" x14ac:dyDescent="0.3">
      <c r="I1827" s="7">
        <v>43629</v>
      </c>
      <c r="J1827" s="20">
        <v>8.0799999999999997E-2</v>
      </c>
      <c r="K1827" s="20">
        <v>8.9800000000000005E-2</v>
      </c>
      <c r="L1827" s="20">
        <v>9.0999999999999998E-2</v>
      </c>
      <c r="M1827" s="20">
        <v>9.2999999999999999E-2</v>
      </c>
      <c r="N1827" s="20">
        <v>9.5000000000000001E-2</v>
      </c>
      <c r="O1827" s="20">
        <v>9.8000000000000004E-2</v>
      </c>
      <c r="P1827" s="20">
        <v>9.9000000000000005E-2</v>
      </c>
      <c r="R1827" s="20">
        <v>0.1</v>
      </c>
      <c r="S1827">
        <v>0.10150000000000001</v>
      </c>
      <c r="U1827" s="20">
        <v>0.10249999999999999</v>
      </c>
      <c r="W1827" s="20">
        <v>0.11749999999999999</v>
      </c>
      <c r="X1827" s="20">
        <v>0.11899999999999999</v>
      </c>
    </row>
    <row r="1828" spans="9:24" x14ac:dyDescent="0.3">
      <c r="I1828" s="7">
        <v>43628</v>
      </c>
      <c r="J1828" s="20">
        <v>8.0799999999999997E-2</v>
      </c>
      <c r="K1828" s="20">
        <v>8.9800000000000005E-2</v>
      </c>
      <c r="L1828" s="20">
        <v>9.0999999999999998E-2</v>
      </c>
      <c r="M1828" s="20">
        <v>9.4E-2</v>
      </c>
      <c r="N1828" s="20">
        <v>9.5500000000000002E-2</v>
      </c>
      <c r="O1828" s="20">
        <v>9.8500000000000004E-2</v>
      </c>
      <c r="P1828" s="20">
        <v>9.9500000000000005E-2</v>
      </c>
      <c r="R1828" s="20">
        <v>0.10150000000000001</v>
      </c>
      <c r="S1828">
        <v>0.10199999999999999</v>
      </c>
      <c r="U1828" s="20">
        <v>0.10199999999999999</v>
      </c>
      <c r="W1828" s="20">
        <v>0.11799999999999999</v>
      </c>
      <c r="X1828" s="20">
        <v>0.12</v>
      </c>
    </row>
    <row r="1829" spans="9:24" x14ac:dyDescent="0.3">
      <c r="I1829" s="7">
        <v>43627</v>
      </c>
      <c r="J1829" s="20">
        <v>8.0799999999999997E-2</v>
      </c>
      <c r="K1829" s="20">
        <v>8.9800000000000005E-2</v>
      </c>
      <c r="L1829" s="20">
        <v>9.0999999999999998E-2</v>
      </c>
      <c r="M1829" s="20">
        <v>9.4E-2</v>
      </c>
      <c r="N1829" s="20">
        <v>9.6500000000000002E-2</v>
      </c>
      <c r="O1829" s="20">
        <v>9.9500000000000005E-2</v>
      </c>
      <c r="P1829" s="20">
        <v>0.10050000000000001</v>
      </c>
      <c r="R1829" s="20">
        <v>0.10199999999999999</v>
      </c>
      <c r="S1829">
        <v>0.10249999999999999</v>
      </c>
      <c r="U1829" s="20">
        <v>0.10349999999999999</v>
      </c>
      <c r="W1829" s="20">
        <v>0.1195</v>
      </c>
      <c r="X1829" s="20">
        <v>0.12</v>
      </c>
    </row>
    <row r="1830" spans="9:24" x14ac:dyDescent="0.3">
      <c r="I1830" s="7">
        <v>43626</v>
      </c>
      <c r="J1830" s="20">
        <v>8.0799999999999997E-2</v>
      </c>
      <c r="K1830" s="20">
        <v>8.9499999999999996E-2</v>
      </c>
      <c r="L1830" s="20">
        <v>9.0499999999999997E-2</v>
      </c>
      <c r="M1830" s="20">
        <v>9.4E-2</v>
      </c>
      <c r="N1830" s="20">
        <v>9.6500000000000002E-2</v>
      </c>
      <c r="O1830" s="20">
        <v>9.9500000000000005E-2</v>
      </c>
      <c r="P1830" s="20">
        <v>0.10050000000000001</v>
      </c>
      <c r="R1830" s="20">
        <v>0.1013</v>
      </c>
      <c r="S1830">
        <v>0.1018</v>
      </c>
      <c r="U1830" s="20">
        <v>0.10249999999999999</v>
      </c>
      <c r="W1830" s="20">
        <v>0.1195</v>
      </c>
      <c r="X1830" s="20">
        <v>0.12</v>
      </c>
    </row>
    <row r="1831" spans="9:24" x14ac:dyDescent="0.3">
      <c r="I1831" s="7">
        <v>43625</v>
      </c>
      <c r="J1831" s="20">
        <v>8.0799999999999997E-2</v>
      </c>
      <c r="K1831" s="20">
        <v>8.9499999999999996E-2</v>
      </c>
      <c r="L1831" s="20">
        <v>9.0499999999999997E-2</v>
      </c>
      <c r="M1831" s="20">
        <v>9.4E-2</v>
      </c>
      <c r="N1831" s="20">
        <v>9.6500000000000002E-2</v>
      </c>
      <c r="O1831" s="20">
        <v>0.1</v>
      </c>
      <c r="P1831" s="20">
        <v>0.10100000000000001</v>
      </c>
      <c r="R1831" s="20">
        <v>0.10299999999999999</v>
      </c>
      <c r="S1831">
        <v>0.1038</v>
      </c>
      <c r="U1831" s="20">
        <v>0.104</v>
      </c>
      <c r="W1831" s="20">
        <v>0.1195</v>
      </c>
      <c r="X1831" s="20">
        <v>0.12</v>
      </c>
    </row>
    <row r="1832" spans="9:24" x14ac:dyDescent="0.3">
      <c r="I1832" s="7">
        <v>43624</v>
      </c>
      <c r="J1832" s="20">
        <v>8.0799999999999997E-2</v>
      </c>
      <c r="K1832" s="20">
        <v>8.9499999999999996E-2</v>
      </c>
      <c r="L1832" s="20">
        <v>9.0499999999999997E-2</v>
      </c>
      <c r="M1832" s="20">
        <v>9.35E-2</v>
      </c>
      <c r="N1832" s="20">
        <v>9.6000000000000002E-2</v>
      </c>
      <c r="O1832" s="20">
        <v>9.9500000000000005E-2</v>
      </c>
      <c r="P1832" s="20">
        <v>0.10050000000000001</v>
      </c>
      <c r="R1832" s="20">
        <v>0.10349999999999999</v>
      </c>
      <c r="S1832">
        <v>0.1043</v>
      </c>
      <c r="U1832" s="20">
        <v>0.1053</v>
      </c>
      <c r="W1832" s="20">
        <v>0.1195</v>
      </c>
      <c r="X1832" s="20">
        <v>0.12</v>
      </c>
    </row>
    <row r="1833" spans="9:24" x14ac:dyDescent="0.3">
      <c r="I1833" s="7">
        <v>43623</v>
      </c>
      <c r="J1833" s="20">
        <v>8.0799999999999997E-2</v>
      </c>
      <c r="K1833" s="20">
        <v>8.9499999999999996E-2</v>
      </c>
      <c r="L1833" s="20">
        <v>9.0499999999999997E-2</v>
      </c>
      <c r="M1833" s="20">
        <v>9.5500000000000002E-2</v>
      </c>
      <c r="N1833" s="20">
        <v>9.8299999999999998E-2</v>
      </c>
      <c r="O1833" s="20">
        <v>0.1013</v>
      </c>
      <c r="P1833" s="20">
        <v>0.1018</v>
      </c>
      <c r="R1833" s="20">
        <v>0.1045</v>
      </c>
      <c r="S1833">
        <v>0.1053</v>
      </c>
      <c r="U1833" s="20">
        <v>0.106</v>
      </c>
      <c r="W1833" s="20">
        <v>0.1195</v>
      </c>
      <c r="X1833" s="20">
        <v>0.12</v>
      </c>
    </row>
    <row r="1834" spans="9:24" x14ac:dyDescent="0.3">
      <c r="I1834" s="7">
        <v>43622</v>
      </c>
      <c r="J1834" s="20">
        <v>8.0799999999999997E-2</v>
      </c>
      <c r="K1834" s="20">
        <v>8.9499999999999996E-2</v>
      </c>
      <c r="L1834" s="20">
        <v>9.0499999999999997E-2</v>
      </c>
      <c r="M1834" s="20">
        <v>9.6500000000000002E-2</v>
      </c>
      <c r="N1834" s="20">
        <v>9.9000000000000005E-2</v>
      </c>
      <c r="O1834" s="20">
        <v>0.10199999999999999</v>
      </c>
      <c r="P1834" s="20">
        <v>0.10299999999999999</v>
      </c>
      <c r="R1834" s="20">
        <v>0.1045</v>
      </c>
      <c r="S1834">
        <v>0.1053</v>
      </c>
      <c r="U1834" s="20">
        <v>0.106</v>
      </c>
      <c r="W1834" s="20">
        <v>0.1195</v>
      </c>
      <c r="X1834" s="20">
        <v>0.12</v>
      </c>
    </row>
    <row r="1835" spans="9:24" x14ac:dyDescent="0.3">
      <c r="I1835" s="7">
        <v>43621</v>
      </c>
      <c r="J1835" s="20">
        <v>8.0799999999999997E-2</v>
      </c>
      <c r="K1835" s="20">
        <v>9.0499999999999997E-2</v>
      </c>
      <c r="L1835" s="20">
        <v>9.2499999999999999E-2</v>
      </c>
      <c r="M1835" s="20">
        <v>9.7500000000000003E-2</v>
      </c>
      <c r="N1835" s="20">
        <v>9.9500000000000005E-2</v>
      </c>
      <c r="O1835" s="20">
        <v>0.104</v>
      </c>
      <c r="P1835" s="20">
        <v>0.1048</v>
      </c>
      <c r="R1835" s="20">
        <v>0.1045</v>
      </c>
      <c r="S1835">
        <v>0.105</v>
      </c>
      <c r="U1835" s="20">
        <v>0.106</v>
      </c>
      <c r="W1835" s="20">
        <v>0.1195</v>
      </c>
      <c r="X1835" s="20">
        <v>0.12</v>
      </c>
    </row>
    <row r="1836" spans="9:24" x14ac:dyDescent="0.3">
      <c r="I1836" s="7">
        <v>43620</v>
      </c>
      <c r="J1836" s="20">
        <v>8.0799999999999997E-2</v>
      </c>
      <c r="K1836" s="20">
        <v>9.0499999999999997E-2</v>
      </c>
      <c r="L1836" s="20">
        <v>9.2499999999999999E-2</v>
      </c>
      <c r="M1836" s="20">
        <v>9.5500000000000002E-2</v>
      </c>
      <c r="N1836" s="20">
        <v>9.9500000000000005E-2</v>
      </c>
      <c r="O1836" s="20">
        <v>0.104</v>
      </c>
      <c r="P1836" s="20">
        <v>0.1048</v>
      </c>
      <c r="R1836" s="20">
        <v>0.1043</v>
      </c>
      <c r="U1836" s="20">
        <v>0.10630000000000001</v>
      </c>
      <c r="W1836" s="20">
        <v>0.1195</v>
      </c>
      <c r="X1836" s="20">
        <v>0.12</v>
      </c>
    </row>
    <row r="1837" spans="9:24" x14ac:dyDescent="0.3">
      <c r="I1837" s="7">
        <v>43619</v>
      </c>
      <c r="J1837" s="20">
        <v>8.0799999999999997E-2</v>
      </c>
      <c r="K1837" s="20">
        <v>9.0499999999999997E-2</v>
      </c>
      <c r="L1837" s="20">
        <v>9.2499999999999999E-2</v>
      </c>
      <c r="M1837" s="20">
        <v>9.5500000000000002E-2</v>
      </c>
      <c r="N1837" s="20">
        <v>9.9500000000000005E-2</v>
      </c>
      <c r="O1837" s="20">
        <v>0.104</v>
      </c>
      <c r="P1837" s="20">
        <v>0.1043</v>
      </c>
      <c r="R1837" s="20">
        <v>0.1042</v>
      </c>
      <c r="S1837">
        <v>0.1045</v>
      </c>
      <c r="U1837" s="20">
        <v>0.106</v>
      </c>
      <c r="W1837" s="20">
        <v>0.1195</v>
      </c>
      <c r="X1837" s="20">
        <v>0.12</v>
      </c>
    </row>
    <row r="1838" spans="9:24" x14ac:dyDescent="0.3">
      <c r="I1838" s="7">
        <v>43618</v>
      </c>
      <c r="J1838" s="20">
        <v>8.0799999999999997E-2</v>
      </c>
      <c r="K1838" s="20">
        <v>9.0499999999999997E-2</v>
      </c>
      <c r="L1838" s="20">
        <v>9.2499999999999999E-2</v>
      </c>
      <c r="M1838" s="20">
        <v>9.5500000000000002E-2</v>
      </c>
      <c r="N1838" s="20">
        <v>9.9500000000000005E-2</v>
      </c>
      <c r="O1838" s="20">
        <v>0.104</v>
      </c>
      <c r="P1838" s="20">
        <v>0.104</v>
      </c>
      <c r="R1838" s="20">
        <v>0.104</v>
      </c>
      <c r="U1838" s="20">
        <v>0.106</v>
      </c>
      <c r="W1838" s="20">
        <v>0.1195</v>
      </c>
      <c r="X1838" s="20">
        <v>0.11899999999999999</v>
      </c>
    </row>
    <row r="1839" spans="9:24" x14ac:dyDescent="0.3">
      <c r="I1839" s="7">
        <v>43617</v>
      </c>
      <c r="J1839" s="20">
        <v>8.0799999999999997E-2</v>
      </c>
      <c r="K1839" s="20">
        <v>8.9499999999999996E-2</v>
      </c>
      <c r="L1839" s="20">
        <v>9.1499999999999998E-2</v>
      </c>
      <c r="M1839" s="20">
        <v>9.5500000000000002E-2</v>
      </c>
      <c r="N1839" s="20">
        <v>9.7500000000000003E-2</v>
      </c>
      <c r="O1839" s="20">
        <v>0.10349999999999999</v>
      </c>
      <c r="P1839" s="20">
        <v>0.104</v>
      </c>
      <c r="R1839" s="20">
        <v>0.10489999999999999</v>
      </c>
      <c r="U1839" s="20">
        <v>0.106</v>
      </c>
      <c r="W1839" s="20">
        <v>0.12</v>
      </c>
      <c r="X1839" s="20">
        <v>0.11899999999999999</v>
      </c>
    </row>
    <row r="1840" spans="9:24" x14ac:dyDescent="0.3">
      <c r="I1840" s="7">
        <v>43616</v>
      </c>
      <c r="J1840" s="20">
        <v>8.0799999999999997E-2</v>
      </c>
      <c r="K1840" s="20">
        <v>0.09</v>
      </c>
      <c r="L1840" s="20">
        <v>9.35E-2</v>
      </c>
      <c r="M1840" s="20">
        <v>9.6000000000000002E-2</v>
      </c>
      <c r="N1840" s="20">
        <v>9.7500000000000003E-2</v>
      </c>
      <c r="O1840" s="20">
        <v>0.10249999999999999</v>
      </c>
      <c r="P1840" s="20">
        <v>0.104</v>
      </c>
      <c r="R1840" s="20">
        <v>0.105</v>
      </c>
      <c r="U1840" s="20">
        <v>0.1065</v>
      </c>
      <c r="W1840" s="20">
        <v>0.12</v>
      </c>
      <c r="X1840" s="20">
        <v>0.11899999999999999</v>
      </c>
    </row>
    <row r="1841" spans="9:24" x14ac:dyDescent="0.3">
      <c r="I1841" s="7">
        <v>43615</v>
      </c>
      <c r="J1841" s="20">
        <v>8.0799999999999997E-2</v>
      </c>
      <c r="K1841" s="20">
        <v>9.0999999999999998E-2</v>
      </c>
      <c r="L1841" s="20">
        <v>9.4E-2</v>
      </c>
      <c r="M1841" s="20">
        <v>9.6000000000000002E-2</v>
      </c>
      <c r="N1841" s="20">
        <v>9.7500000000000003E-2</v>
      </c>
      <c r="O1841" s="20">
        <v>0.10290000000000001</v>
      </c>
      <c r="P1841" s="20">
        <v>0.104</v>
      </c>
      <c r="R1841" s="20">
        <v>0.1055</v>
      </c>
      <c r="U1841" s="20">
        <v>0.107</v>
      </c>
      <c r="W1841" s="20">
        <v>0.12</v>
      </c>
      <c r="X1841" s="20">
        <v>0.11899999999999999</v>
      </c>
    </row>
    <row r="1842" spans="9:24" x14ac:dyDescent="0.3">
      <c r="I1842" s="7">
        <v>43614</v>
      </c>
      <c r="J1842" s="20">
        <v>8.0799999999999997E-2</v>
      </c>
      <c r="K1842" s="20">
        <v>9.1800000000000007E-2</v>
      </c>
      <c r="L1842" s="20">
        <v>9.4799999999999995E-2</v>
      </c>
      <c r="M1842" s="20">
        <v>9.6500000000000002E-2</v>
      </c>
      <c r="N1842" s="20">
        <v>9.7799999999999998E-2</v>
      </c>
      <c r="O1842" s="20">
        <v>0.1028</v>
      </c>
      <c r="P1842" s="20">
        <v>0.1048</v>
      </c>
      <c r="R1842" s="20">
        <v>0.108</v>
      </c>
      <c r="U1842" s="20">
        <v>0.1095</v>
      </c>
      <c r="W1842" s="20">
        <v>0.12</v>
      </c>
      <c r="X1842" s="20">
        <v>0.11899999999999999</v>
      </c>
    </row>
    <row r="1843" spans="9:24" x14ac:dyDescent="0.3">
      <c r="I1843" s="7">
        <v>43613</v>
      </c>
      <c r="J1843" s="20">
        <v>8.0799999999999997E-2</v>
      </c>
      <c r="K1843" s="20">
        <v>9.1800000000000007E-2</v>
      </c>
      <c r="L1843" s="20">
        <v>9.4799999999999995E-2</v>
      </c>
      <c r="M1843" s="20">
        <v>9.7000000000000003E-2</v>
      </c>
      <c r="N1843" s="20">
        <v>9.8500000000000004E-2</v>
      </c>
      <c r="O1843" s="20">
        <v>0.10299999999999999</v>
      </c>
      <c r="P1843" s="20">
        <v>0.105</v>
      </c>
      <c r="R1843" s="20">
        <v>0.109</v>
      </c>
      <c r="U1843" s="20">
        <v>0.10979999999999999</v>
      </c>
      <c r="W1843" s="20">
        <v>0.11849999999999999</v>
      </c>
      <c r="X1843" s="20">
        <v>0.11899999999999999</v>
      </c>
    </row>
    <row r="1844" spans="9:24" x14ac:dyDescent="0.3">
      <c r="I1844" s="7">
        <v>43612</v>
      </c>
      <c r="J1844" s="20">
        <v>8.0799999999999997E-2</v>
      </c>
      <c r="K1844" s="20">
        <v>9.1999999999999998E-2</v>
      </c>
      <c r="L1844" s="20">
        <v>9.5299999999999996E-2</v>
      </c>
      <c r="M1844" s="20">
        <v>9.8000000000000004E-2</v>
      </c>
      <c r="N1844" s="20">
        <v>0.1</v>
      </c>
      <c r="O1844" s="20">
        <v>0.105</v>
      </c>
      <c r="P1844" s="20">
        <v>0.107</v>
      </c>
      <c r="R1844" s="20">
        <v>0.10829999999999999</v>
      </c>
      <c r="U1844" s="20">
        <v>0.109</v>
      </c>
      <c r="W1844" s="20">
        <v>0.11700000000000001</v>
      </c>
      <c r="X1844" s="20">
        <v>0.12130000000000001</v>
      </c>
    </row>
    <row r="1845" spans="9:24" x14ac:dyDescent="0.3">
      <c r="I1845" s="7">
        <v>43611</v>
      </c>
      <c r="J1845" s="20">
        <v>8.0799999999999997E-2</v>
      </c>
      <c r="K1845" s="20">
        <v>9.1999999999999998E-2</v>
      </c>
      <c r="L1845" s="20">
        <v>9.6000000000000002E-2</v>
      </c>
      <c r="M1845" s="20">
        <v>9.8000000000000004E-2</v>
      </c>
      <c r="N1845" s="20">
        <v>0.1</v>
      </c>
      <c r="O1845" s="20">
        <v>0.1053</v>
      </c>
      <c r="P1845" s="20">
        <v>0.107</v>
      </c>
      <c r="R1845" s="20">
        <v>0.108</v>
      </c>
      <c r="U1845" s="20">
        <v>0.10929999999999999</v>
      </c>
      <c r="W1845" s="20">
        <v>0.1173</v>
      </c>
      <c r="X1845" s="20">
        <v>0.12130000000000001</v>
      </c>
    </row>
    <row r="1846" spans="9:24" x14ac:dyDescent="0.3">
      <c r="I1846" s="7">
        <v>43610</v>
      </c>
      <c r="J1846" s="20">
        <v>8.0799999999999997E-2</v>
      </c>
      <c r="K1846" s="20">
        <v>9.1999999999999998E-2</v>
      </c>
      <c r="L1846" s="20">
        <v>9.6000000000000002E-2</v>
      </c>
      <c r="M1846" s="20">
        <v>9.7500000000000003E-2</v>
      </c>
      <c r="N1846" s="20">
        <v>9.9000000000000005E-2</v>
      </c>
      <c r="O1846" s="20">
        <v>0.1053</v>
      </c>
      <c r="P1846" s="20">
        <v>0.1065</v>
      </c>
      <c r="R1846" s="20">
        <v>0.1085</v>
      </c>
      <c r="U1846" s="20">
        <v>0.10929999999999999</v>
      </c>
      <c r="W1846" s="20">
        <v>0.11849999999999999</v>
      </c>
      <c r="X1846" s="20">
        <v>0.12130000000000001</v>
      </c>
    </row>
    <row r="1847" spans="9:24" x14ac:dyDescent="0.3">
      <c r="I1847" s="7">
        <v>43609</v>
      </c>
      <c r="J1847" s="20">
        <v>8.0799999999999997E-2</v>
      </c>
      <c r="K1847" s="20">
        <v>9.1999999999999998E-2</v>
      </c>
      <c r="L1847" s="20">
        <v>9.6000000000000002E-2</v>
      </c>
      <c r="M1847" s="20">
        <v>9.7000000000000003E-2</v>
      </c>
      <c r="N1847" s="20">
        <v>9.9000000000000005E-2</v>
      </c>
      <c r="O1847" s="20">
        <v>0.105</v>
      </c>
      <c r="P1847" s="20">
        <v>0.1065</v>
      </c>
      <c r="R1847" s="20">
        <v>0.1085</v>
      </c>
      <c r="U1847" s="20">
        <v>0.10929999999999999</v>
      </c>
      <c r="W1847" s="20">
        <v>0.11849999999999999</v>
      </c>
      <c r="X1847" s="20">
        <v>0.12130000000000001</v>
      </c>
    </row>
    <row r="1848" spans="9:24" x14ac:dyDescent="0.3">
      <c r="I1848" s="7">
        <v>43608</v>
      </c>
      <c r="J1848" s="20">
        <v>8.0799999999999997E-2</v>
      </c>
      <c r="K1848" s="20">
        <v>9.2299999999999993E-2</v>
      </c>
      <c r="L1848" s="20">
        <v>9.6000000000000002E-2</v>
      </c>
      <c r="M1848" s="20">
        <v>9.6799999999999997E-2</v>
      </c>
      <c r="N1848" s="20">
        <v>9.9000000000000005E-2</v>
      </c>
      <c r="O1848" s="20">
        <v>0.105</v>
      </c>
      <c r="P1848" s="20">
        <v>0.1065</v>
      </c>
      <c r="R1848" s="20">
        <v>0.1103</v>
      </c>
      <c r="U1848" s="20">
        <v>0.1108</v>
      </c>
      <c r="W1848" s="20">
        <v>0.1163</v>
      </c>
      <c r="X1848" s="20">
        <v>0.12130000000000001</v>
      </c>
    </row>
    <row r="1849" spans="9:24" x14ac:dyDescent="0.3">
      <c r="I1849" s="7">
        <v>43607</v>
      </c>
      <c r="J1849" s="20">
        <v>8.0799999999999997E-2</v>
      </c>
      <c r="K1849" s="20">
        <v>9.3299999999999994E-2</v>
      </c>
      <c r="L1849" s="20">
        <v>9.5299999999999996E-2</v>
      </c>
      <c r="M1849" s="20">
        <v>9.8000000000000004E-2</v>
      </c>
      <c r="N1849" s="20">
        <v>0.10050000000000001</v>
      </c>
      <c r="O1849" s="20">
        <v>0.105</v>
      </c>
      <c r="P1849" s="20">
        <v>0.1065</v>
      </c>
      <c r="R1849" s="20">
        <v>0.10879999999999999</v>
      </c>
      <c r="U1849" s="20">
        <v>0.109</v>
      </c>
      <c r="W1849" s="20">
        <v>0.1163</v>
      </c>
      <c r="X1849" s="20">
        <v>0.12130000000000001</v>
      </c>
    </row>
    <row r="1850" spans="9:24" x14ac:dyDescent="0.3">
      <c r="I1850" s="7">
        <v>43606</v>
      </c>
      <c r="J1850" s="20">
        <v>8.0799999999999997E-2</v>
      </c>
      <c r="K1850" s="20">
        <v>9.3299999999999994E-2</v>
      </c>
      <c r="L1850" s="20">
        <v>9.5799999999999996E-2</v>
      </c>
      <c r="M1850" s="20">
        <v>9.8000000000000004E-2</v>
      </c>
      <c r="N1850" s="20">
        <v>0.10050000000000001</v>
      </c>
      <c r="O1850" s="20">
        <v>0.10680000000000001</v>
      </c>
      <c r="P1850" s="20">
        <v>0.10979999999999999</v>
      </c>
      <c r="R1850" s="20">
        <v>0.107</v>
      </c>
      <c r="U1850" s="20">
        <v>0.108</v>
      </c>
      <c r="W1850" s="20">
        <v>0.1163</v>
      </c>
      <c r="X1850" s="20">
        <v>0.1263</v>
      </c>
    </row>
    <row r="1851" spans="9:24" x14ac:dyDescent="0.3">
      <c r="I1851" s="7">
        <v>43605</v>
      </c>
      <c r="J1851" s="20">
        <v>8.0799999999999997E-2</v>
      </c>
      <c r="K1851" s="20">
        <v>9.3299999999999994E-2</v>
      </c>
      <c r="L1851" s="20">
        <v>9.6500000000000002E-2</v>
      </c>
      <c r="M1851" s="20">
        <v>9.6500000000000002E-2</v>
      </c>
      <c r="N1851" s="20">
        <v>9.8500000000000004E-2</v>
      </c>
      <c r="O1851" s="20">
        <v>0.1055</v>
      </c>
      <c r="P1851" s="20">
        <v>0.1075</v>
      </c>
      <c r="R1851" s="20">
        <v>0.107</v>
      </c>
      <c r="U1851" s="20">
        <v>0.108</v>
      </c>
      <c r="W1851" s="20">
        <v>0.1225</v>
      </c>
      <c r="X1851" s="20">
        <v>0.1263</v>
      </c>
    </row>
    <row r="1852" spans="9:24" x14ac:dyDescent="0.3">
      <c r="I1852" s="7">
        <v>43604</v>
      </c>
      <c r="J1852" s="20">
        <v>8.0799999999999997E-2</v>
      </c>
      <c r="K1852" s="20">
        <v>9.2799999999999994E-2</v>
      </c>
      <c r="L1852" s="20">
        <v>9.6500000000000002E-2</v>
      </c>
      <c r="M1852" s="20">
        <v>9.5500000000000002E-2</v>
      </c>
      <c r="N1852" s="20">
        <v>9.8500000000000004E-2</v>
      </c>
      <c r="O1852" s="20">
        <v>0.10299999999999999</v>
      </c>
      <c r="P1852" s="20">
        <v>0.1055</v>
      </c>
      <c r="R1852" s="20">
        <v>0.107</v>
      </c>
      <c r="U1852" s="20">
        <v>0.108</v>
      </c>
      <c r="W1852" s="20">
        <v>0.1225</v>
      </c>
      <c r="X1852" s="20">
        <v>0.1263</v>
      </c>
    </row>
    <row r="1853" spans="9:24" x14ac:dyDescent="0.3">
      <c r="I1853" s="7">
        <v>43603</v>
      </c>
      <c r="J1853" s="20">
        <v>8.0799999999999997E-2</v>
      </c>
      <c r="K1853" s="20">
        <v>9.2299999999999993E-2</v>
      </c>
      <c r="L1853" s="20">
        <v>9.5799999999999996E-2</v>
      </c>
      <c r="M1853" s="20">
        <v>9.5500000000000002E-2</v>
      </c>
      <c r="N1853" s="20">
        <v>9.8500000000000004E-2</v>
      </c>
      <c r="O1853" s="20">
        <v>0.10299999999999999</v>
      </c>
      <c r="P1853" s="20">
        <v>0.1055</v>
      </c>
      <c r="R1853" s="20">
        <v>0.1053</v>
      </c>
      <c r="U1853" s="20">
        <v>0.106</v>
      </c>
      <c r="W1853" s="20">
        <v>0.12379999999999999</v>
      </c>
      <c r="X1853" s="20">
        <v>0.1263</v>
      </c>
    </row>
    <row r="1854" spans="9:24" x14ac:dyDescent="0.3">
      <c r="I1854" s="7">
        <v>43602</v>
      </c>
      <c r="J1854" s="20">
        <v>8.0799999999999997E-2</v>
      </c>
      <c r="K1854" s="20">
        <v>9.2299999999999993E-2</v>
      </c>
      <c r="L1854" s="20">
        <v>9.5799999999999996E-2</v>
      </c>
      <c r="M1854" s="20">
        <v>9.5500000000000002E-2</v>
      </c>
      <c r="N1854" s="20">
        <v>9.8500000000000004E-2</v>
      </c>
      <c r="O1854" s="20">
        <v>0.10299999999999999</v>
      </c>
      <c r="P1854" s="20">
        <v>0.1055</v>
      </c>
      <c r="R1854" s="20">
        <v>0.1053</v>
      </c>
      <c r="U1854" s="20">
        <v>0.106</v>
      </c>
      <c r="W1854" s="20">
        <v>0.12379999999999999</v>
      </c>
      <c r="X1854" s="20">
        <v>0.1275</v>
      </c>
    </row>
    <row r="1855" spans="9:24" x14ac:dyDescent="0.3">
      <c r="I1855" s="7">
        <v>43601</v>
      </c>
      <c r="J1855" s="20">
        <v>8.0799999999999997E-2</v>
      </c>
      <c r="K1855" s="20">
        <v>9.2299999999999993E-2</v>
      </c>
      <c r="L1855" s="20">
        <v>9.5799999999999996E-2</v>
      </c>
      <c r="M1855" s="20">
        <v>9.5000000000000001E-2</v>
      </c>
      <c r="N1855" s="20">
        <v>9.8000000000000004E-2</v>
      </c>
      <c r="O1855" s="20">
        <v>0.1023</v>
      </c>
      <c r="P1855" s="20">
        <v>0.1038</v>
      </c>
      <c r="R1855" s="20">
        <v>0.104</v>
      </c>
      <c r="U1855" s="20">
        <v>0.105</v>
      </c>
      <c r="W1855" s="20">
        <v>0.1258</v>
      </c>
      <c r="X1855" s="20">
        <v>0.1275</v>
      </c>
    </row>
    <row r="1856" spans="9:24" x14ac:dyDescent="0.3">
      <c r="I1856" s="7">
        <v>43600</v>
      </c>
      <c r="J1856" s="20">
        <v>8.0799999999999997E-2</v>
      </c>
      <c r="K1856" s="20">
        <v>9.2299999999999993E-2</v>
      </c>
      <c r="L1856" s="20">
        <v>9.5799999999999996E-2</v>
      </c>
      <c r="M1856" s="20">
        <v>9.5500000000000002E-2</v>
      </c>
      <c r="N1856" s="20">
        <v>9.8000000000000004E-2</v>
      </c>
      <c r="O1856" s="20">
        <v>0.10249999999999999</v>
      </c>
      <c r="P1856" s="20">
        <v>0.1038</v>
      </c>
      <c r="R1856" s="20">
        <v>0.104</v>
      </c>
      <c r="U1856" s="20">
        <v>0.105</v>
      </c>
      <c r="W1856" s="20">
        <v>0.1258</v>
      </c>
      <c r="X1856" s="20">
        <v>0.1303</v>
      </c>
    </row>
    <row r="1857" spans="9:24" x14ac:dyDescent="0.3">
      <c r="I1857" s="7">
        <v>43599</v>
      </c>
      <c r="J1857" s="20">
        <v>8.0799999999999997E-2</v>
      </c>
      <c r="K1857" s="20">
        <v>9.2299999999999993E-2</v>
      </c>
      <c r="L1857" s="20">
        <v>9.5799999999999996E-2</v>
      </c>
      <c r="M1857" s="20">
        <v>9.4500000000000001E-2</v>
      </c>
      <c r="N1857" s="20">
        <v>9.8000000000000004E-2</v>
      </c>
      <c r="O1857" s="20">
        <v>0.1019</v>
      </c>
      <c r="P1857" s="20">
        <v>0.10299999999999999</v>
      </c>
      <c r="R1857" s="20">
        <v>0.10349999999999999</v>
      </c>
      <c r="U1857" s="20">
        <v>0.1045</v>
      </c>
      <c r="W1857" s="20">
        <v>0.1275</v>
      </c>
      <c r="X1857" s="20">
        <v>0.1303</v>
      </c>
    </row>
    <row r="1858" spans="9:24" x14ac:dyDescent="0.3">
      <c r="I1858" s="7">
        <v>43598</v>
      </c>
      <c r="J1858" s="20">
        <v>8.0799999999999997E-2</v>
      </c>
      <c r="K1858" s="20">
        <v>9.1300000000000006E-2</v>
      </c>
      <c r="L1858" s="20">
        <v>9.4500000000000001E-2</v>
      </c>
      <c r="M1858" s="20">
        <v>9.4500000000000001E-2</v>
      </c>
      <c r="N1858" s="20">
        <v>9.8000000000000004E-2</v>
      </c>
      <c r="O1858" s="20">
        <v>0.1019</v>
      </c>
      <c r="P1858" s="20">
        <v>0.10299999999999999</v>
      </c>
      <c r="R1858" s="20">
        <v>0.1056</v>
      </c>
      <c r="U1858" s="20">
        <v>0.10589999999999999</v>
      </c>
      <c r="W1858" s="20">
        <v>0.1275</v>
      </c>
      <c r="X1858" s="20">
        <v>0.1303</v>
      </c>
    </row>
    <row r="1859" spans="9:24" x14ac:dyDescent="0.3">
      <c r="I1859" s="7">
        <v>43597</v>
      </c>
      <c r="J1859" s="20">
        <v>8.0799999999999997E-2</v>
      </c>
      <c r="K1859" s="20">
        <v>8.9499999999999996E-2</v>
      </c>
      <c r="L1859" s="20">
        <v>9.2999999999999999E-2</v>
      </c>
      <c r="M1859" s="20">
        <v>9.4500000000000001E-2</v>
      </c>
      <c r="N1859" s="20">
        <v>9.6299999999999997E-2</v>
      </c>
      <c r="O1859" s="20">
        <v>0.10199999999999999</v>
      </c>
      <c r="P1859" s="20">
        <v>0.10299999999999999</v>
      </c>
      <c r="R1859" s="20">
        <v>0.10680000000000001</v>
      </c>
      <c r="U1859" s="20">
        <v>0.107</v>
      </c>
      <c r="W1859" s="20">
        <v>0.1275</v>
      </c>
      <c r="X1859" s="20">
        <v>0.13150000000000001</v>
      </c>
    </row>
    <row r="1860" spans="9:24" x14ac:dyDescent="0.3">
      <c r="I1860" s="7">
        <v>43596</v>
      </c>
      <c r="J1860" s="20">
        <v>8.0799999999999997E-2</v>
      </c>
      <c r="K1860" s="20">
        <v>8.9499999999999996E-2</v>
      </c>
      <c r="L1860" s="20">
        <v>9.2999999999999999E-2</v>
      </c>
      <c r="M1860" s="20">
        <v>9.7500000000000003E-2</v>
      </c>
      <c r="N1860" s="20">
        <v>9.9500000000000005E-2</v>
      </c>
      <c r="O1860" s="20">
        <v>0.1046</v>
      </c>
      <c r="P1860" s="20">
        <v>0.1062</v>
      </c>
      <c r="R1860" s="20">
        <v>0.107</v>
      </c>
      <c r="U1860" s="20">
        <v>0.108</v>
      </c>
      <c r="W1860" s="20">
        <v>0.129</v>
      </c>
      <c r="X1860" s="20">
        <v>0.13150000000000001</v>
      </c>
    </row>
    <row r="1861" spans="9:24" x14ac:dyDescent="0.3">
      <c r="I1861" s="7">
        <v>43595</v>
      </c>
      <c r="J1861" s="20">
        <v>8.0799999999999997E-2</v>
      </c>
      <c r="K1861" s="20">
        <v>8.9499999999999996E-2</v>
      </c>
      <c r="L1861" s="20">
        <v>9.2999999999999999E-2</v>
      </c>
      <c r="M1861" s="20">
        <v>9.8500000000000004E-2</v>
      </c>
      <c r="N1861" s="20">
        <v>0.1</v>
      </c>
      <c r="O1861" s="20">
        <v>0.105</v>
      </c>
      <c r="P1861" s="20">
        <v>0.106</v>
      </c>
      <c r="R1861" s="20">
        <v>0.107</v>
      </c>
      <c r="U1861" s="20">
        <v>0.108</v>
      </c>
      <c r="W1861" s="20">
        <v>0.129</v>
      </c>
      <c r="X1861" s="20">
        <v>0.13150000000000001</v>
      </c>
    </row>
    <row r="1862" spans="9:24" x14ac:dyDescent="0.3">
      <c r="I1862" s="7">
        <v>43594</v>
      </c>
      <c r="J1862" s="20">
        <v>8.0799999999999997E-2</v>
      </c>
      <c r="K1862" s="20">
        <v>8.9499999999999996E-2</v>
      </c>
      <c r="L1862" s="20">
        <v>9.2999999999999999E-2</v>
      </c>
      <c r="M1862" s="20">
        <v>9.8500000000000004E-2</v>
      </c>
      <c r="N1862" s="20">
        <v>0.1</v>
      </c>
      <c r="O1862" s="20">
        <v>0.106</v>
      </c>
      <c r="P1862" s="20">
        <v>0.1065</v>
      </c>
      <c r="R1862" s="20">
        <v>0.1081</v>
      </c>
      <c r="U1862" s="20">
        <v>0.1091</v>
      </c>
      <c r="W1862" s="20">
        <v>0.129</v>
      </c>
      <c r="X1862" s="20">
        <v>0.13150000000000001</v>
      </c>
    </row>
    <row r="1863" spans="9:24" x14ac:dyDescent="0.3">
      <c r="I1863" s="7">
        <v>43593</v>
      </c>
      <c r="J1863" s="20">
        <v>8.0799999999999997E-2</v>
      </c>
      <c r="K1863" s="20">
        <v>9.0999999999999998E-2</v>
      </c>
      <c r="L1863" s="20">
        <v>9.35E-2</v>
      </c>
      <c r="M1863" s="20">
        <v>9.8500000000000004E-2</v>
      </c>
      <c r="N1863" s="20">
        <v>0.10050000000000001</v>
      </c>
      <c r="O1863" s="20">
        <v>0.10580000000000001</v>
      </c>
      <c r="P1863" s="20">
        <v>0.1065</v>
      </c>
      <c r="R1863" s="20">
        <v>0.1085</v>
      </c>
      <c r="U1863" s="20">
        <v>0.109</v>
      </c>
      <c r="W1863" s="20">
        <v>0.129</v>
      </c>
      <c r="X1863" s="20">
        <v>0.13150000000000001</v>
      </c>
    </row>
    <row r="1864" spans="9:24" x14ac:dyDescent="0.3">
      <c r="I1864" s="7">
        <v>43592</v>
      </c>
      <c r="J1864" s="20">
        <v>8.0799999999999997E-2</v>
      </c>
      <c r="K1864" s="20">
        <v>9.0800000000000006E-2</v>
      </c>
      <c r="L1864" s="20">
        <v>9.3799999999999994E-2</v>
      </c>
      <c r="M1864" s="20">
        <v>9.9500000000000005E-2</v>
      </c>
      <c r="N1864" s="20">
        <v>0.1008</v>
      </c>
      <c r="O1864" s="20">
        <v>0.10680000000000001</v>
      </c>
      <c r="P1864" s="20">
        <v>0.10780000000000001</v>
      </c>
      <c r="R1864" s="20">
        <v>0.10829999999999999</v>
      </c>
      <c r="U1864" s="20">
        <v>0.109</v>
      </c>
      <c r="W1864" s="20">
        <v>0.129</v>
      </c>
      <c r="X1864" s="20">
        <v>0.13150000000000001</v>
      </c>
    </row>
    <row r="1865" spans="9:24" x14ac:dyDescent="0.3">
      <c r="I1865" s="7">
        <v>43591</v>
      </c>
      <c r="J1865" s="20">
        <v>8.0799999999999997E-2</v>
      </c>
      <c r="K1865" s="20">
        <v>9.0800000000000006E-2</v>
      </c>
      <c r="L1865" s="20">
        <v>9.3799999999999994E-2</v>
      </c>
      <c r="M1865" s="20">
        <v>0.10050000000000001</v>
      </c>
      <c r="N1865" s="20">
        <v>0.10150000000000001</v>
      </c>
      <c r="O1865" s="20">
        <v>0.107</v>
      </c>
      <c r="P1865" s="20">
        <v>0.108</v>
      </c>
      <c r="R1865" s="20">
        <v>0.1075</v>
      </c>
      <c r="U1865" s="20">
        <v>0.10879999999999999</v>
      </c>
      <c r="W1865" s="20">
        <v>0.129</v>
      </c>
      <c r="X1865" s="20">
        <v>0.13150000000000001</v>
      </c>
    </row>
    <row r="1866" spans="9:24" x14ac:dyDescent="0.3">
      <c r="I1866" s="7">
        <v>43590</v>
      </c>
      <c r="J1866" s="20">
        <v>8.0799999999999997E-2</v>
      </c>
      <c r="K1866" s="20">
        <v>9.0800000000000006E-2</v>
      </c>
      <c r="L1866" s="20">
        <v>9.4299999999999995E-2</v>
      </c>
      <c r="M1866" s="20">
        <v>0.10249999999999999</v>
      </c>
      <c r="N1866" s="20">
        <v>0.10249999999999999</v>
      </c>
      <c r="O1866" s="20">
        <v>0.1065</v>
      </c>
      <c r="P1866" s="20">
        <v>0.107</v>
      </c>
      <c r="R1866" s="20">
        <v>0.1075</v>
      </c>
      <c r="U1866" s="20">
        <v>0.10829999999999999</v>
      </c>
      <c r="W1866" s="20">
        <v>0.129</v>
      </c>
      <c r="X1866" s="20">
        <v>0.13150000000000001</v>
      </c>
    </row>
    <row r="1867" spans="9:24" x14ac:dyDescent="0.3">
      <c r="I1867" s="7">
        <v>43589</v>
      </c>
      <c r="J1867" s="20">
        <v>8.0799999999999997E-2</v>
      </c>
      <c r="K1867" s="20">
        <v>9.4299999999999995E-2</v>
      </c>
      <c r="L1867" s="20">
        <v>9.7500000000000003E-2</v>
      </c>
      <c r="M1867" s="20">
        <v>9.9000000000000005E-2</v>
      </c>
      <c r="N1867" s="20">
        <v>0.1018</v>
      </c>
      <c r="O1867" s="20">
        <v>0.10630000000000001</v>
      </c>
      <c r="P1867" s="20">
        <v>0.1065</v>
      </c>
      <c r="R1867" s="20">
        <v>0.10829999999999999</v>
      </c>
      <c r="U1867" s="20">
        <v>0.10979999999999999</v>
      </c>
      <c r="W1867" s="20">
        <v>0.129</v>
      </c>
      <c r="X1867" s="20">
        <v>0.1318</v>
      </c>
    </row>
    <row r="1868" spans="9:24" x14ac:dyDescent="0.3">
      <c r="I1868" s="7">
        <v>43588</v>
      </c>
      <c r="J1868" s="20">
        <v>8.0799999999999997E-2</v>
      </c>
      <c r="K1868" s="20">
        <v>9.4500000000000001E-2</v>
      </c>
      <c r="L1868" s="20">
        <v>9.7500000000000003E-2</v>
      </c>
      <c r="M1868" s="20">
        <v>9.8500000000000004E-2</v>
      </c>
      <c r="N1868" s="20">
        <v>0.1018</v>
      </c>
      <c r="O1868" s="20">
        <v>0.10630000000000001</v>
      </c>
      <c r="P1868" s="20">
        <v>0.1065</v>
      </c>
      <c r="R1868" s="20">
        <v>0.1103</v>
      </c>
      <c r="U1868" s="20">
        <v>0.1108</v>
      </c>
      <c r="W1868" s="20">
        <v>0.1295</v>
      </c>
      <c r="X1868" s="20">
        <v>0.1318</v>
      </c>
    </row>
    <row r="1869" spans="9:24" x14ac:dyDescent="0.3">
      <c r="I1869" s="7">
        <v>43587</v>
      </c>
      <c r="J1869" s="20">
        <v>8.0799999999999997E-2</v>
      </c>
      <c r="K1869" s="20">
        <v>9.5000000000000001E-2</v>
      </c>
      <c r="L1869" s="20">
        <v>9.7500000000000003E-2</v>
      </c>
      <c r="M1869" s="20">
        <v>0.1008</v>
      </c>
      <c r="N1869" s="20">
        <v>0.10349999999999999</v>
      </c>
      <c r="O1869" s="20">
        <v>0.107</v>
      </c>
      <c r="P1869" s="20">
        <v>0.10780000000000001</v>
      </c>
      <c r="R1869" s="20">
        <v>0.1118</v>
      </c>
      <c r="U1869" s="20">
        <v>0.1125</v>
      </c>
      <c r="W1869" s="20">
        <v>0.1295</v>
      </c>
      <c r="X1869" s="20">
        <v>0.1318</v>
      </c>
    </row>
    <row r="1870" spans="9:24" x14ac:dyDescent="0.3">
      <c r="I1870" s="7">
        <v>43586</v>
      </c>
      <c r="J1870" s="20">
        <v>8.0799999999999997E-2</v>
      </c>
      <c r="K1870" s="20">
        <v>9.6299999999999997E-2</v>
      </c>
      <c r="L1870" s="20">
        <v>9.7799999999999998E-2</v>
      </c>
      <c r="M1870" s="20">
        <v>0.10299999999999999</v>
      </c>
      <c r="N1870" s="20">
        <v>0.1043</v>
      </c>
      <c r="O1870" s="20">
        <v>0.10879999999999999</v>
      </c>
      <c r="P1870" s="20">
        <v>0.1105</v>
      </c>
      <c r="R1870" s="20">
        <v>0.1118</v>
      </c>
      <c r="U1870" s="20">
        <v>0.1125</v>
      </c>
      <c r="W1870" s="20">
        <v>0.1295</v>
      </c>
      <c r="X1870" s="20">
        <v>0.1318</v>
      </c>
    </row>
    <row r="1871" spans="9:24" x14ac:dyDescent="0.3">
      <c r="I1871" s="7">
        <v>43585</v>
      </c>
      <c r="J1871" s="20">
        <v>8.0799999999999997E-2</v>
      </c>
      <c r="K1871" s="20">
        <v>9.6299999999999997E-2</v>
      </c>
      <c r="L1871" s="20">
        <v>9.7799999999999998E-2</v>
      </c>
      <c r="M1871" s="20">
        <v>0.10299999999999999</v>
      </c>
      <c r="N1871" s="20">
        <v>0.1045</v>
      </c>
      <c r="O1871" s="20">
        <v>0.11</v>
      </c>
      <c r="P1871" s="20">
        <v>0.111</v>
      </c>
      <c r="R1871" s="20">
        <v>0.1118</v>
      </c>
      <c r="U1871" s="20">
        <v>0.1125</v>
      </c>
      <c r="W1871" s="20">
        <v>0.1295</v>
      </c>
      <c r="X1871" s="20">
        <v>0.1318</v>
      </c>
    </row>
    <row r="1872" spans="9:24" x14ac:dyDescent="0.3">
      <c r="I1872" s="7">
        <v>43584</v>
      </c>
      <c r="J1872" s="20">
        <v>8.0799999999999997E-2</v>
      </c>
      <c r="K1872" s="20">
        <v>9.8000000000000004E-2</v>
      </c>
      <c r="L1872" s="20">
        <v>9.8500000000000004E-2</v>
      </c>
      <c r="M1872" s="20">
        <v>0.1033</v>
      </c>
      <c r="N1872" s="20">
        <v>0.1045</v>
      </c>
      <c r="O1872" s="20">
        <v>0.1103</v>
      </c>
      <c r="P1872" s="20">
        <v>0.1115</v>
      </c>
      <c r="R1872" s="20">
        <v>0.112</v>
      </c>
      <c r="U1872" s="20">
        <v>0.113</v>
      </c>
      <c r="W1872" s="20">
        <v>0.1295</v>
      </c>
      <c r="X1872" s="20">
        <v>0.1313</v>
      </c>
    </row>
    <row r="1873" spans="9:24" x14ac:dyDescent="0.3">
      <c r="I1873" s="7">
        <v>43583</v>
      </c>
      <c r="J1873" s="20">
        <v>8.0799999999999997E-2</v>
      </c>
      <c r="K1873" s="20">
        <v>9.8299999999999998E-2</v>
      </c>
      <c r="L1873" s="20">
        <v>9.9000000000000005E-2</v>
      </c>
      <c r="M1873" s="20">
        <v>0.1033</v>
      </c>
      <c r="N1873" s="20">
        <v>0.1045</v>
      </c>
      <c r="O1873" s="20">
        <v>0.1103</v>
      </c>
      <c r="P1873" s="20">
        <v>0.1115</v>
      </c>
      <c r="R1873" s="20">
        <v>0.112</v>
      </c>
      <c r="U1873" s="20">
        <v>0.113</v>
      </c>
      <c r="W1873" s="20">
        <v>0.129</v>
      </c>
      <c r="X1873" s="20">
        <v>0.1318</v>
      </c>
    </row>
    <row r="1874" spans="9:24" x14ac:dyDescent="0.3">
      <c r="I1874" s="7">
        <v>43582</v>
      </c>
      <c r="J1874" s="20">
        <v>8.0799999999999997E-2</v>
      </c>
      <c r="K1874" s="20">
        <v>9.6799999999999997E-2</v>
      </c>
      <c r="L1874" s="20">
        <v>9.8500000000000004E-2</v>
      </c>
      <c r="M1874" s="20">
        <v>0.10349999999999999</v>
      </c>
      <c r="N1874" s="20">
        <v>0.1055</v>
      </c>
      <c r="O1874" s="20">
        <v>0.1105</v>
      </c>
      <c r="P1874" s="20">
        <v>0.1115</v>
      </c>
      <c r="R1874" s="20">
        <v>0.1125</v>
      </c>
      <c r="U1874" s="20">
        <v>0.1138</v>
      </c>
      <c r="W1874" s="20">
        <v>0.1313</v>
      </c>
      <c r="X1874" s="20">
        <v>0.13250000000000001</v>
      </c>
    </row>
    <row r="1875" spans="9:24" x14ac:dyDescent="0.3">
      <c r="I1875" s="7">
        <v>43581</v>
      </c>
      <c r="J1875" s="20">
        <v>8.0799999999999997E-2</v>
      </c>
      <c r="K1875" s="20">
        <v>9.6000000000000002E-2</v>
      </c>
      <c r="L1875" s="20">
        <v>9.7500000000000003E-2</v>
      </c>
      <c r="M1875" s="20">
        <v>0.1045</v>
      </c>
      <c r="N1875" s="20">
        <v>0.106</v>
      </c>
      <c r="O1875" s="20">
        <v>0.111</v>
      </c>
      <c r="P1875" s="20">
        <v>0.1118</v>
      </c>
      <c r="R1875" s="20">
        <v>0.1125</v>
      </c>
      <c r="U1875" s="20">
        <v>0.1138</v>
      </c>
      <c r="W1875" s="20">
        <v>0.13300000000000001</v>
      </c>
      <c r="X1875" s="20">
        <v>0.13250000000000001</v>
      </c>
    </row>
    <row r="1876" spans="9:24" x14ac:dyDescent="0.3">
      <c r="I1876" s="7">
        <v>43580</v>
      </c>
      <c r="J1876" s="20">
        <v>8.0799999999999997E-2</v>
      </c>
      <c r="K1876" s="20">
        <v>9.6000000000000002E-2</v>
      </c>
      <c r="L1876" s="20">
        <v>9.8500000000000004E-2</v>
      </c>
      <c r="M1876" s="20">
        <v>0.1045</v>
      </c>
      <c r="N1876" s="20">
        <v>0.106</v>
      </c>
      <c r="O1876" s="20">
        <v>0.1115</v>
      </c>
      <c r="P1876" s="20">
        <v>0.112</v>
      </c>
      <c r="R1876" s="20">
        <v>0.1125</v>
      </c>
      <c r="U1876" s="20">
        <v>0.1129</v>
      </c>
      <c r="W1876" s="20">
        <v>0.1328</v>
      </c>
      <c r="X1876" s="20">
        <v>0.13250000000000001</v>
      </c>
    </row>
    <row r="1877" spans="9:24" x14ac:dyDescent="0.3">
      <c r="I1877" s="7">
        <v>43579</v>
      </c>
      <c r="J1877" s="20">
        <v>8.0799999999999997E-2</v>
      </c>
      <c r="K1877" s="20">
        <v>0.10050000000000001</v>
      </c>
      <c r="L1877" s="20">
        <v>0.1023</v>
      </c>
      <c r="M1877" s="20">
        <v>0.1045</v>
      </c>
      <c r="N1877" s="20">
        <v>0.106</v>
      </c>
      <c r="O1877" s="20">
        <v>0.1115</v>
      </c>
      <c r="P1877" s="20">
        <v>0.112</v>
      </c>
      <c r="R1877" s="20">
        <v>0.1125</v>
      </c>
      <c r="U1877" s="20">
        <v>0.1129</v>
      </c>
      <c r="W1877" s="20">
        <v>0.13400000000000001</v>
      </c>
      <c r="X1877" s="20">
        <v>0.13250000000000001</v>
      </c>
    </row>
    <row r="1878" spans="9:24" x14ac:dyDescent="0.3">
      <c r="I1878" s="7">
        <v>43578</v>
      </c>
      <c r="J1878" s="20">
        <v>8.0799999999999997E-2</v>
      </c>
      <c r="K1878" s="20">
        <v>0.10050000000000001</v>
      </c>
      <c r="L1878" s="20">
        <v>0.10299999999999999</v>
      </c>
      <c r="M1878" s="20">
        <v>0.1045</v>
      </c>
      <c r="N1878" s="20">
        <v>0.106</v>
      </c>
      <c r="O1878" s="20">
        <v>0.1115</v>
      </c>
      <c r="P1878" s="20">
        <v>0.112</v>
      </c>
      <c r="R1878" s="20">
        <v>0.113</v>
      </c>
      <c r="U1878" s="20">
        <v>0.11310000000000001</v>
      </c>
      <c r="W1878" s="20">
        <v>0.13400000000000001</v>
      </c>
      <c r="X1878" s="20">
        <v>0.13250000000000001</v>
      </c>
    </row>
    <row r="1879" spans="9:24" x14ac:dyDescent="0.3">
      <c r="I1879" s="7">
        <v>43577</v>
      </c>
      <c r="J1879" s="20">
        <v>8.0799999999999997E-2</v>
      </c>
      <c r="K1879" s="20">
        <v>0.10050000000000001</v>
      </c>
      <c r="L1879" s="20">
        <v>0.10299999999999999</v>
      </c>
      <c r="M1879" s="20">
        <v>0.1045</v>
      </c>
      <c r="N1879" s="20">
        <v>0.1065</v>
      </c>
      <c r="O1879" s="20">
        <v>0.1115</v>
      </c>
      <c r="P1879" s="20">
        <v>0.112</v>
      </c>
      <c r="R1879" s="20">
        <v>0.113</v>
      </c>
      <c r="U1879" s="20">
        <v>0.1133</v>
      </c>
      <c r="W1879" s="20">
        <v>0.13400000000000001</v>
      </c>
      <c r="X1879" s="20">
        <v>0.13250000000000001</v>
      </c>
    </row>
    <row r="1880" spans="9:24" x14ac:dyDescent="0.3">
      <c r="I1880" s="7">
        <v>43576</v>
      </c>
      <c r="J1880" s="20">
        <v>8.0799999999999997E-2</v>
      </c>
      <c r="K1880" s="20">
        <v>0.10050000000000001</v>
      </c>
      <c r="L1880" s="20">
        <v>0.10299999999999999</v>
      </c>
      <c r="M1880" s="20">
        <v>0.105</v>
      </c>
      <c r="N1880" s="20">
        <v>0.106</v>
      </c>
      <c r="O1880" s="20">
        <v>0.112</v>
      </c>
      <c r="P1880" s="20">
        <v>0.1125</v>
      </c>
      <c r="R1880" s="20">
        <v>0.1138</v>
      </c>
      <c r="U1880" s="20">
        <v>0.1145</v>
      </c>
      <c r="W1880" s="20">
        <v>0.13400000000000001</v>
      </c>
      <c r="X1880" s="20">
        <v>0.13250000000000001</v>
      </c>
    </row>
    <row r="1881" spans="9:24" x14ac:dyDescent="0.3">
      <c r="I1881" s="7">
        <v>43575</v>
      </c>
      <c r="J1881" s="20">
        <v>8.0799999999999997E-2</v>
      </c>
      <c r="K1881" s="20">
        <v>0.10100000000000001</v>
      </c>
      <c r="L1881" s="20">
        <v>0.10349999999999999</v>
      </c>
      <c r="M1881" s="20">
        <v>0.1055</v>
      </c>
      <c r="N1881" s="20">
        <v>0.107</v>
      </c>
      <c r="O1881" s="20">
        <v>0.112</v>
      </c>
      <c r="P1881" s="20">
        <v>0.113</v>
      </c>
      <c r="R1881" s="20">
        <v>0.1145</v>
      </c>
      <c r="U1881" s="20">
        <v>0.1148</v>
      </c>
      <c r="W1881" s="20">
        <v>0.13450000000000001</v>
      </c>
      <c r="X1881" s="20">
        <v>0.13250000000000001</v>
      </c>
    </row>
    <row r="1882" spans="9:24" x14ac:dyDescent="0.3">
      <c r="I1882" s="7">
        <v>43574</v>
      </c>
      <c r="J1882" s="20">
        <v>8.0799999999999997E-2</v>
      </c>
      <c r="K1882" s="20">
        <v>0.1024</v>
      </c>
      <c r="L1882" s="20">
        <v>0.10440000000000001</v>
      </c>
      <c r="M1882" s="20">
        <v>0.1065</v>
      </c>
      <c r="N1882" s="20">
        <v>0.1075</v>
      </c>
      <c r="O1882" s="20">
        <v>0.1125</v>
      </c>
      <c r="P1882" s="20">
        <v>0.1135</v>
      </c>
      <c r="R1882" s="20">
        <v>0.1148</v>
      </c>
      <c r="U1882" s="20">
        <v>0.11550000000000001</v>
      </c>
      <c r="W1882" s="20">
        <v>0.13300000000000001</v>
      </c>
      <c r="X1882" s="20">
        <v>0.13250000000000001</v>
      </c>
    </row>
    <row r="1883" spans="9:24" x14ac:dyDescent="0.3">
      <c r="I1883" s="7">
        <v>43573</v>
      </c>
      <c r="J1883" s="20">
        <v>8.0799999999999997E-2</v>
      </c>
      <c r="K1883" s="20">
        <v>0.1024</v>
      </c>
      <c r="L1883" s="20">
        <v>0.10440000000000001</v>
      </c>
      <c r="M1883" s="20">
        <v>0.1065</v>
      </c>
      <c r="N1883" s="20">
        <v>0.1075</v>
      </c>
      <c r="O1883" s="20">
        <v>0.113</v>
      </c>
      <c r="P1883" s="20">
        <v>0.114</v>
      </c>
      <c r="R1883" s="20">
        <v>0.115</v>
      </c>
      <c r="U1883" s="20">
        <v>0.11650000000000001</v>
      </c>
      <c r="W1883" s="20">
        <v>0.13300000000000001</v>
      </c>
      <c r="X1883" s="20">
        <v>0.13250000000000001</v>
      </c>
    </row>
    <row r="1884" spans="9:24" x14ac:dyDescent="0.3">
      <c r="I1884" s="7">
        <v>43572</v>
      </c>
      <c r="J1884" s="20">
        <v>8.0799999999999997E-2</v>
      </c>
      <c r="K1884" s="20">
        <v>0.1024</v>
      </c>
      <c r="L1884" s="20">
        <v>0.10440000000000001</v>
      </c>
      <c r="M1884" s="20">
        <v>0.1065</v>
      </c>
      <c r="N1884" s="20">
        <v>0.1075</v>
      </c>
      <c r="O1884" s="20">
        <v>0.1133</v>
      </c>
      <c r="P1884" s="20">
        <v>0.1143</v>
      </c>
      <c r="R1884" s="20">
        <v>0.1148</v>
      </c>
      <c r="U1884" s="20">
        <v>0.11600000000000001</v>
      </c>
      <c r="W1884" s="20">
        <v>0.13200000000000001</v>
      </c>
      <c r="X1884" s="20">
        <v>0.13250000000000001</v>
      </c>
    </row>
    <row r="1885" spans="9:24" x14ac:dyDescent="0.3">
      <c r="I1885" s="7">
        <v>43571</v>
      </c>
      <c r="J1885" s="20">
        <v>8.0799999999999997E-2</v>
      </c>
      <c r="K1885" s="20">
        <v>0.1024</v>
      </c>
      <c r="L1885" s="20">
        <v>0.10440000000000001</v>
      </c>
      <c r="M1885" s="20">
        <v>0.107</v>
      </c>
      <c r="N1885" s="20">
        <v>0.1075</v>
      </c>
      <c r="O1885" s="20">
        <v>0.1138</v>
      </c>
      <c r="P1885" s="20">
        <v>0.1145</v>
      </c>
      <c r="R1885" s="20">
        <v>0.1138</v>
      </c>
      <c r="U1885" s="20">
        <v>0.1148</v>
      </c>
      <c r="W1885" s="20">
        <v>0.13200000000000001</v>
      </c>
      <c r="X1885" s="20">
        <v>0.13250000000000001</v>
      </c>
    </row>
    <row r="1886" spans="9:24" x14ac:dyDescent="0.3">
      <c r="I1886" s="7">
        <v>43570</v>
      </c>
      <c r="J1886" s="20">
        <v>8.0799999999999997E-2</v>
      </c>
      <c r="K1886" s="20">
        <v>0.1024</v>
      </c>
      <c r="L1886" s="20">
        <v>0.10440000000000001</v>
      </c>
      <c r="M1886" s="20">
        <v>0.1065</v>
      </c>
      <c r="N1886" s="20">
        <v>0.1075</v>
      </c>
      <c r="O1886" s="20">
        <v>0.1133</v>
      </c>
      <c r="P1886" s="20">
        <v>0.114</v>
      </c>
      <c r="R1886" s="20">
        <v>0.1138</v>
      </c>
      <c r="U1886" s="20">
        <v>0.1148</v>
      </c>
      <c r="W1886" s="20">
        <v>0.13150000000000001</v>
      </c>
      <c r="X1886" s="20">
        <v>0.13250000000000001</v>
      </c>
    </row>
    <row r="1887" spans="9:24" x14ac:dyDescent="0.3">
      <c r="I1887" s="7">
        <v>43569</v>
      </c>
      <c r="J1887" s="20">
        <v>8.0799999999999997E-2</v>
      </c>
      <c r="K1887" s="20">
        <v>0.10199999999999999</v>
      </c>
      <c r="L1887" s="20">
        <v>0.1045</v>
      </c>
      <c r="M1887" s="20">
        <v>0.1055</v>
      </c>
      <c r="N1887" s="20">
        <v>0.1075</v>
      </c>
      <c r="O1887" s="20">
        <v>0.1125</v>
      </c>
      <c r="P1887" s="20">
        <v>0.1133</v>
      </c>
      <c r="R1887" s="20">
        <v>0.1143</v>
      </c>
      <c r="U1887" s="20">
        <v>0.1153</v>
      </c>
      <c r="W1887" s="20">
        <v>0.13150000000000001</v>
      </c>
      <c r="X1887" s="2">
        <v>0.13250000000000001</v>
      </c>
    </row>
    <row r="1888" spans="9:24" x14ac:dyDescent="0.3">
      <c r="I1888" s="7">
        <v>43568</v>
      </c>
      <c r="J1888" s="20">
        <v>8.0799999999999997E-2</v>
      </c>
      <c r="K1888" s="20">
        <v>0.1023</v>
      </c>
      <c r="L1888" s="20">
        <v>0.105</v>
      </c>
      <c r="M1888" s="20">
        <v>0.1055</v>
      </c>
      <c r="N1888" s="20">
        <v>0.108</v>
      </c>
      <c r="O1888" s="20">
        <v>0.1128</v>
      </c>
      <c r="P1888" s="20">
        <v>0.1138</v>
      </c>
      <c r="R1888" s="20">
        <v>0.1145</v>
      </c>
      <c r="U1888" s="20">
        <v>0.1153</v>
      </c>
      <c r="W1888" s="2">
        <v>0.1313</v>
      </c>
      <c r="X1888" s="2">
        <v>0.1313</v>
      </c>
    </row>
    <row r="1889" spans="9:24" x14ac:dyDescent="0.3">
      <c r="I1889" s="7">
        <v>43567</v>
      </c>
      <c r="J1889" s="20">
        <v>8.0799999999999997E-2</v>
      </c>
      <c r="K1889" s="20">
        <v>0.1023</v>
      </c>
      <c r="L1889" s="20">
        <v>0.105</v>
      </c>
      <c r="M1889" s="20">
        <v>0.1065</v>
      </c>
      <c r="N1889" s="20">
        <v>0.1085</v>
      </c>
      <c r="O1889" s="20">
        <v>0.113</v>
      </c>
      <c r="P1889" s="20">
        <v>0.114</v>
      </c>
      <c r="R1889" s="20">
        <v>0.1153</v>
      </c>
      <c r="U1889" s="20">
        <v>0.11600000000000001</v>
      </c>
      <c r="W1889" s="2">
        <v>0.1308</v>
      </c>
      <c r="X1889" s="2">
        <v>0.1313</v>
      </c>
    </row>
    <row r="1890" spans="9:24" x14ac:dyDescent="0.3">
      <c r="I1890" s="7">
        <v>43566</v>
      </c>
      <c r="J1890" s="20">
        <v>8.0799999999999997E-2</v>
      </c>
      <c r="K1890" s="20">
        <v>0.1023</v>
      </c>
      <c r="L1890" s="20">
        <v>0.105</v>
      </c>
      <c r="M1890" s="20">
        <v>0.1065</v>
      </c>
      <c r="N1890" s="20">
        <v>0.1085</v>
      </c>
      <c r="O1890" s="20">
        <v>0.1133</v>
      </c>
      <c r="P1890" s="20">
        <v>0.114</v>
      </c>
      <c r="R1890" s="20">
        <v>0.1145</v>
      </c>
      <c r="U1890" s="20">
        <v>0.115</v>
      </c>
      <c r="W1890" s="2">
        <v>0.1308</v>
      </c>
      <c r="X1890" s="2">
        <v>0.1313</v>
      </c>
    </row>
    <row r="1891" spans="9:24" x14ac:dyDescent="0.3">
      <c r="I1891" s="7">
        <v>43565</v>
      </c>
      <c r="J1891" s="20">
        <v>8.0799999999999997E-2</v>
      </c>
      <c r="K1891" s="20">
        <v>0.1023</v>
      </c>
      <c r="L1891" s="20">
        <v>0.105</v>
      </c>
      <c r="M1891" s="20">
        <v>0.1075</v>
      </c>
      <c r="N1891" s="20">
        <v>0.109</v>
      </c>
      <c r="O1891" s="20">
        <v>0.113</v>
      </c>
      <c r="P1891" s="20">
        <v>0.1145</v>
      </c>
      <c r="R1891" s="20">
        <v>0.1145</v>
      </c>
      <c r="U1891" s="20">
        <v>0.115</v>
      </c>
      <c r="W1891" s="2">
        <v>0.1308</v>
      </c>
      <c r="X1891" s="2">
        <v>0.1313</v>
      </c>
    </row>
    <row r="1892" spans="9:24" x14ac:dyDescent="0.3">
      <c r="I1892" s="7">
        <v>43564</v>
      </c>
      <c r="J1892" s="20">
        <v>8.0799999999999997E-2</v>
      </c>
      <c r="K1892" s="20">
        <v>0.1023</v>
      </c>
      <c r="L1892" s="20">
        <v>0.105</v>
      </c>
      <c r="M1892" s="20">
        <v>0.1065</v>
      </c>
      <c r="N1892" s="20">
        <v>0.1085</v>
      </c>
      <c r="O1892" s="20">
        <v>0.1125</v>
      </c>
      <c r="P1892" s="20">
        <v>0.114</v>
      </c>
      <c r="R1892" s="20">
        <v>0.114</v>
      </c>
      <c r="U1892" s="20">
        <v>0.115</v>
      </c>
      <c r="W1892" s="2">
        <v>0.1308</v>
      </c>
      <c r="X1892" s="2" t="e">
        <v>#N/A</v>
      </c>
    </row>
    <row r="1893" spans="9:24" x14ac:dyDescent="0.3">
      <c r="I1893" s="7">
        <v>43563</v>
      </c>
      <c r="J1893" s="20">
        <v>8.0799999999999997E-2</v>
      </c>
      <c r="K1893" s="20">
        <v>0.1023</v>
      </c>
      <c r="L1893" s="20">
        <v>0.1065</v>
      </c>
      <c r="M1893" s="20">
        <v>0.1055</v>
      </c>
      <c r="N1893" s="20">
        <v>0.1075</v>
      </c>
      <c r="O1893" s="20">
        <v>0.1125</v>
      </c>
      <c r="P1893" s="20">
        <v>0.1138</v>
      </c>
      <c r="R1893" s="20">
        <v>0.1153</v>
      </c>
      <c r="U1893" s="20">
        <v>0.1158</v>
      </c>
      <c r="W1893" s="2" t="e">
        <v>#N/A</v>
      </c>
      <c r="X1893" s="2">
        <v>0.1313</v>
      </c>
    </row>
    <row r="1894" spans="9:24" x14ac:dyDescent="0.3">
      <c r="I1894" s="7">
        <v>43562</v>
      </c>
      <c r="J1894" s="20">
        <v>8.0799999999999997E-2</v>
      </c>
      <c r="K1894" s="20">
        <v>0.1023</v>
      </c>
      <c r="L1894" s="20">
        <v>0.1045</v>
      </c>
      <c r="M1894" s="20">
        <v>0.1065</v>
      </c>
      <c r="N1894" s="20">
        <v>0.108</v>
      </c>
      <c r="O1894" s="20">
        <v>0.112</v>
      </c>
      <c r="P1894" s="20">
        <v>0.113</v>
      </c>
      <c r="R1894" s="20">
        <v>0.1153</v>
      </c>
      <c r="U1894" s="20">
        <v>0.1158</v>
      </c>
      <c r="W1894" s="2">
        <v>0.13</v>
      </c>
      <c r="X1894" s="2">
        <v>0.1313</v>
      </c>
    </row>
    <row r="1895" spans="9:24" x14ac:dyDescent="0.3">
      <c r="I1895" s="7">
        <v>43561</v>
      </c>
      <c r="J1895" s="20">
        <v>8.0799999999999997E-2</v>
      </c>
      <c r="K1895" s="20">
        <v>0.1023</v>
      </c>
      <c r="L1895" s="20">
        <v>0.1045</v>
      </c>
      <c r="M1895" s="20">
        <v>0.1065</v>
      </c>
      <c r="N1895" s="20">
        <v>0.1085</v>
      </c>
      <c r="O1895" s="20">
        <v>0.113</v>
      </c>
      <c r="P1895" s="20">
        <v>0.1145</v>
      </c>
      <c r="R1895" s="20">
        <v>0.11600000000000001</v>
      </c>
      <c r="U1895" s="20">
        <v>0.1163</v>
      </c>
      <c r="W1895" s="2">
        <v>0.13</v>
      </c>
      <c r="X1895" s="20">
        <v>0.1265</v>
      </c>
    </row>
    <row r="1896" spans="9:24" x14ac:dyDescent="0.3">
      <c r="I1896" s="7">
        <v>43560</v>
      </c>
      <c r="J1896" s="20">
        <v>8.0799999999999997E-2</v>
      </c>
      <c r="K1896" s="20">
        <v>0.10249999999999999</v>
      </c>
      <c r="L1896" s="20">
        <v>0.10349999999999999</v>
      </c>
      <c r="M1896" s="20">
        <v>0.1065</v>
      </c>
      <c r="N1896" s="20">
        <v>0.1085</v>
      </c>
      <c r="O1896" s="20">
        <v>0.113</v>
      </c>
      <c r="P1896" s="20">
        <v>0.1145</v>
      </c>
      <c r="R1896" s="20">
        <v>0.1168</v>
      </c>
      <c r="U1896" s="20">
        <v>0.11700000000000001</v>
      </c>
      <c r="W1896" s="20">
        <v>0.127</v>
      </c>
      <c r="X1896" s="20">
        <v>0.1265</v>
      </c>
    </row>
    <row r="1897" spans="9:24" x14ac:dyDescent="0.3">
      <c r="I1897" s="7">
        <v>43559</v>
      </c>
      <c r="J1897" s="20">
        <v>8.0799999999999997E-2</v>
      </c>
      <c r="K1897" s="20">
        <v>0.10249999999999999</v>
      </c>
      <c r="L1897" s="20">
        <v>0.10349999999999999</v>
      </c>
      <c r="M1897" s="20">
        <v>0.107</v>
      </c>
      <c r="N1897" s="20">
        <v>0.109</v>
      </c>
      <c r="O1897" s="20">
        <v>0.114</v>
      </c>
      <c r="P1897" s="20">
        <v>0.11550000000000001</v>
      </c>
      <c r="R1897" s="20">
        <v>0.1168</v>
      </c>
      <c r="U1897" s="20">
        <v>0.11700000000000001</v>
      </c>
      <c r="W1897" s="20">
        <v>0.1255</v>
      </c>
      <c r="X1897" s="20">
        <v>0.1265</v>
      </c>
    </row>
    <row r="1898" spans="9:24" x14ac:dyDescent="0.3">
      <c r="I1898" s="7">
        <v>43558</v>
      </c>
      <c r="J1898" s="20">
        <v>8.0799999999999997E-2</v>
      </c>
      <c r="K1898" s="20">
        <v>0.10249999999999999</v>
      </c>
      <c r="L1898" s="20">
        <v>0.10349999999999999</v>
      </c>
      <c r="M1898" s="20">
        <v>0.1075</v>
      </c>
      <c r="N1898" s="20">
        <v>0.1095</v>
      </c>
      <c r="O1898" s="20">
        <v>0.1145</v>
      </c>
      <c r="P1898" s="20">
        <v>0.11600000000000001</v>
      </c>
      <c r="R1898" s="20">
        <v>0.1168</v>
      </c>
      <c r="U1898" s="20">
        <v>0.11700000000000001</v>
      </c>
      <c r="W1898" s="20">
        <v>0.1255</v>
      </c>
      <c r="X1898" s="20">
        <v>0.1265</v>
      </c>
    </row>
    <row r="1899" spans="9:24" x14ac:dyDescent="0.3">
      <c r="I1899" s="7">
        <v>43557</v>
      </c>
      <c r="J1899" s="20">
        <v>8.0799999999999997E-2</v>
      </c>
      <c r="K1899" s="20">
        <v>0.10249999999999999</v>
      </c>
      <c r="L1899" s="20">
        <v>0.10349999999999999</v>
      </c>
      <c r="M1899" s="20">
        <v>0.108</v>
      </c>
      <c r="N1899" s="20">
        <v>0.1105</v>
      </c>
      <c r="O1899" s="20">
        <v>0.1145</v>
      </c>
      <c r="P1899" s="20">
        <v>0.11550000000000001</v>
      </c>
      <c r="R1899" s="20">
        <v>0.1168</v>
      </c>
      <c r="U1899" s="20">
        <v>0.11700000000000001</v>
      </c>
      <c r="W1899" s="20">
        <v>0.1255</v>
      </c>
      <c r="X1899" s="20">
        <v>0.1285</v>
      </c>
    </row>
    <row r="1900" spans="9:24" x14ac:dyDescent="0.3">
      <c r="I1900" s="7">
        <v>43556</v>
      </c>
      <c r="J1900" s="20">
        <v>8.0799999999999997E-2</v>
      </c>
      <c r="K1900" s="20">
        <v>0.10249999999999999</v>
      </c>
      <c r="L1900" s="20">
        <v>0.1043</v>
      </c>
      <c r="M1900" s="20">
        <v>0.108</v>
      </c>
      <c r="N1900" s="20">
        <v>0.111</v>
      </c>
      <c r="O1900" s="20">
        <v>0.1145</v>
      </c>
      <c r="P1900" s="20">
        <v>0.11550000000000001</v>
      </c>
      <c r="R1900" s="20">
        <v>0.1168</v>
      </c>
      <c r="U1900" s="20">
        <v>0.11700000000000001</v>
      </c>
      <c r="W1900" s="20">
        <v>0.1265</v>
      </c>
      <c r="X1900" s="20">
        <v>0.1283</v>
      </c>
    </row>
    <row r="1901" spans="9:24" x14ac:dyDescent="0.3">
      <c r="I1901" s="7">
        <v>43555</v>
      </c>
      <c r="J1901" s="20">
        <v>8.0799999999999997E-2</v>
      </c>
      <c r="K1901" s="20">
        <v>0.10299999999999999</v>
      </c>
      <c r="L1901" s="20">
        <v>0.1055</v>
      </c>
      <c r="M1901" s="20">
        <v>0.108</v>
      </c>
      <c r="N1901" s="20">
        <v>0.111</v>
      </c>
      <c r="O1901" s="20">
        <v>0.1145</v>
      </c>
      <c r="P1901" s="20">
        <v>0.11550000000000001</v>
      </c>
      <c r="R1901" s="20">
        <v>0.1168</v>
      </c>
      <c r="U1901" s="20">
        <v>0.11700000000000001</v>
      </c>
      <c r="W1901" s="20">
        <v>0.1265</v>
      </c>
      <c r="X1901" s="20">
        <v>0.12770000000000001</v>
      </c>
    </row>
    <row r="1902" spans="9:24" x14ac:dyDescent="0.3">
      <c r="I1902" s="7">
        <v>43554</v>
      </c>
      <c r="J1902" s="20">
        <v>8.0799999999999997E-2</v>
      </c>
      <c r="K1902" s="20">
        <v>0.10299999999999999</v>
      </c>
      <c r="L1902" s="20">
        <v>0.1055</v>
      </c>
      <c r="M1902" s="20">
        <v>0.108</v>
      </c>
      <c r="N1902" s="20">
        <v>0.1105</v>
      </c>
      <c r="O1902" s="20">
        <v>0.1145</v>
      </c>
      <c r="P1902" s="20">
        <v>0.11550000000000001</v>
      </c>
      <c r="R1902" s="20">
        <v>0.1168</v>
      </c>
      <c r="U1902" s="20">
        <v>0.11700000000000001</v>
      </c>
      <c r="W1902" s="20">
        <v>0.12620000000000001</v>
      </c>
      <c r="X1902" s="20">
        <v>0.12770000000000001</v>
      </c>
    </row>
    <row r="1903" spans="9:24" x14ac:dyDescent="0.3">
      <c r="I1903" s="7">
        <v>43553</v>
      </c>
      <c r="J1903" s="20">
        <v>8.0799999999999997E-2</v>
      </c>
      <c r="K1903" s="20">
        <v>0.10299999999999999</v>
      </c>
      <c r="L1903" s="20">
        <v>0.1055</v>
      </c>
      <c r="M1903" s="20">
        <v>0.1085</v>
      </c>
      <c r="N1903" s="20">
        <v>0.111</v>
      </c>
      <c r="O1903" s="20">
        <v>0.1145</v>
      </c>
      <c r="P1903" s="20">
        <v>0.11550000000000001</v>
      </c>
      <c r="R1903" s="20">
        <v>0.1163</v>
      </c>
      <c r="U1903" s="20">
        <v>0.11650000000000001</v>
      </c>
      <c r="W1903" s="20">
        <v>0.12620000000000001</v>
      </c>
      <c r="X1903" s="20">
        <v>0.12770000000000001</v>
      </c>
    </row>
    <row r="1904" spans="9:24" x14ac:dyDescent="0.3">
      <c r="I1904" s="7">
        <v>43552</v>
      </c>
      <c r="J1904" s="20">
        <v>8.0799999999999997E-2</v>
      </c>
      <c r="K1904" s="20">
        <v>0.10299999999999999</v>
      </c>
      <c r="L1904" s="20">
        <v>0.1055</v>
      </c>
      <c r="M1904" s="20">
        <v>0.1085</v>
      </c>
      <c r="N1904" s="20">
        <v>0.111</v>
      </c>
      <c r="O1904" s="20">
        <v>0.1145</v>
      </c>
      <c r="P1904" s="20">
        <v>0.11550000000000001</v>
      </c>
      <c r="R1904" s="20">
        <v>0.1163</v>
      </c>
      <c r="U1904" s="20">
        <v>0.11650000000000001</v>
      </c>
      <c r="W1904" s="20">
        <v>0.12640000000000001</v>
      </c>
      <c r="X1904">
        <v>0.12770000000000001</v>
      </c>
    </row>
    <row r="1905" spans="9:24" x14ac:dyDescent="0.3">
      <c r="I1905" s="7">
        <v>43551</v>
      </c>
      <c r="J1905" s="20">
        <v>8.0799999999999997E-2</v>
      </c>
      <c r="K1905" s="20">
        <v>0.10299999999999999</v>
      </c>
      <c r="L1905" s="20">
        <v>0.106</v>
      </c>
      <c r="M1905" s="20">
        <v>0.1085</v>
      </c>
      <c r="N1905" s="20">
        <v>0.111</v>
      </c>
      <c r="O1905" s="20">
        <v>0.1135</v>
      </c>
      <c r="P1905" s="20">
        <v>0.11550000000000001</v>
      </c>
      <c r="R1905" s="20">
        <v>0.11650000000000001</v>
      </c>
      <c r="U1905" s="20">
        <v>0.11650000000000001</v>
      </c>
      <c r="W1905">
        <v>0.12640000000000001</v>
      </c>
      <c r="X1905">
        <v>0.12770000000000001</v>
      </c>
    </row>
    <row r="1906" spans="9:24" x14ac:dyDescent="0.3">
      <c r="I1906" s="7">
        <v>43550</v>
      </c>
      <c r="J1906" s="20">
        <v>8.0799999999999997E-2</v>
      </c>
      <c r="K1906" s="20">
        <v>0.10299999999999999</v>
      </c>
      <c r="L1906" s="20">
        <v>0.1065</v>
      </c>
      <c r="M1906" s="20">
        <v>0.1085</v>
      </c>
      <c r="N1906" s="20">
        <v>0.111</v>
      </c>
      <c r="O1906" s="20">
        <v>0.1135</v>
      </c>
      <c r="P1906" s="20">
        <v>0.11550000000000001</v>
      </c>
      <c r="R1906" s="20">
        <v>0.11700000000000001</v>
      </c>
      <c r="U1906" s="20">
        <v>0.11749999999999999</v>
      </c>
      <c r="W1906">
        <v>0.1265</v>
      </c>
      <c r="X1906">
        <v>0.12770000000000001</v>
      </c>
    </row>
    <row r="1907" spans="9:24" x14ac:dyDescent="0.3">
      <c r="I1907" s="7">
        <v>43549</v>
      </c>
      <c r="J1907" s="20">
        <v>8.0799999999999997E-2</v>
      </c>
      <c r="K1907" s="20">
        <v>0.10299999999999999</v>
      </c>
      <c r="L1907" s="20">
        <v>0.1065</v>
      </c>
      <c r="M1907" s="20">
        <v>0.109</v>
      </c>
      <c r="N1907" s="20">
        <v>0.1115</v>
      </c>
      <c r="O1907" s="20">
        <v>0.114</v>
      </c>
      <c r="P1907" s="20">
        <v>0.11550000000000001</v>
      </c>
      <c r="R1907" s="20">
        <v>0.11700000000000001</v>
      </c>
      <c r="U1907" s="20">
        <v>0.11749999999999999</v>
      </c>
      <c r="W1907">
        <v>0.12640000000000001</v>
      </c>
      <c r="X1907">
        <v>0.12770000000000001</v>
      </c>
    </row>
    <row r="1908" spans="9:24" x14ac:dyDescent="0.3">
      <c r="I1908" s="7">
        <v>43548</v>
      </c>
      <c r="J1908" s="20">
        <v>8.0799999999999997E-2</v>
      </c>
      <c r="K1908" s="20">
        <v>0.10299999999999999</v>
      </c>
      <c r="L1908" s="20">
        <v>0.1065</v>
      </c>
      <c r="M1908" s="20">
        <v>0.109</v>
      </c>
      <c r="N1908" s="20">
        <v>0.1125</v>
      </c>
      <c r="O1908" s="20">
        <v>0.115</v>
      </c>
      <c r="P1908" s="20">
        <v>0.11600000000000001</v>
      </c>
      <c r="R1908" s="20">
        <v>0.11700000000000001</v>
      </c>
      <c r="U1908" s="20">
        <v>0.11749999999999999</v>
      </c>
      <c r="W1908">
        <v>0.1265</v>
      </c>
      <c r="X1908">
        <v>0.12770000000000001</v>
      </c>
    </row>
    <row r="1909" spans="9:24" x14ac:dyDescent="0.3">
      <c r="I1909" s="7">
        <v>43547</v>
      </c>
      <c r="J1909" s="20">
        <v>8.0799999999999997E-2</v>
      </c>
      <c r="K1909" s="20">
        <v>0.10299999999999999</v>
      </c>
      <c r="L1909" s="20">
        <v>0.1065</v>
      </c>
      <c r="M1909" s="20">
        <v>0.109</v>
      </c>
      <c r="N1909" s="20">
        <v>0.1125</v>
      </c>
      <c r="O1909" s="20">
        <v>0.115</v>
      </c>
      <c r="P1909" s="20">
        <v>0.11600000000000001</v>
      </c>
      <c r="R1909" s="20">
        <v>0.11700000000000001</v>
      </c>
      <c r="U1909" s="20">
        <v>0.11749999999999999</v>
      </c>
      <c r="W1909">
        <v>0.12640000000000001</v>
      </c>
      <c r="X1909">
        <v>0.12770000000000001</v>
      </c>
    </row>
    <row r="1910" spans="9:24" x14ac:dyDescent="0.3">
      <c r="I1910" s="7">
        <v>43546</v>
      </c>
      <c r="J1910" s="20">
        <v>8.0799999999999997E-2</v>
      </c>
      <c r="K1910" s="20">
        <v>0.10299999999999999</v>
      </c>
      <c r="L1910" s="20">
        <v>0.1065</v>
      </c>
      <c r="M1910" s="20">
        <v>0.109</v>
      </c>
      <c r="N1910" s="20">
        <v>0.1125</v>
      </c>
      <c r="O1910" s="20">
        <v>0.115</v>
      </c>
      <c r="P1910" s="20">
        <v>0.11600000000000001</v>
      </c>
      <c r="R1910" s="20">
        <v>0.1168</v>
      </c>
      <c r="U1910" s="20">
        <v>0.1169</v>
      </c>
      <c r="W1910">
        <v>0.1265</v>
      </c>
      <c r="X1910">
        <v>0.12770000000000001</v>
      </c>
    </row>
    <row r="1911" spans="9:24" x14ac:dyDescent="0.3">
      <c r="I1911" s="7">
        <v>43545</v>
      </c>
      <c r="J1911" s="20">
        <v>8.0799999999999997E-2</v>
      </c>
      <c r="K1911" s="20">
        <v>0.10299999999999999</v>
      </c>
      <c r="L1911" s="20">
        <v>0.1065</v>
      </c>
      <c r="M1911" s="20">
        <v>0.109</v>
      </c>
      <c r="N1911" s="20">
        <v>0.1125</v>
      </c>
      <c r="O1911" s="20">
        <v>0.115</v>
      </c>
      <c r="P1911" s="20">
        <v>0.11600000000000001</v>
      </c>
      <c r="R1911" s="20">
        <v>0.11550000000000001</v>
      </c>
      <c r="U1911" s="20">
        <v>0.1163</v>
      </c>
      <c r="W1911">
        <v>0.1263</v>
      </c>
      <c r="X1911">
        <v>0.12770000000000001</v>
      </c>
    </row>
    <row r="1912" spans="9:24" x14ac:dyDescent="0.3">
      <c r="I1912" s="7">
        <v>43544</v>
      </c>
      <c r="J1912" s="20">
        <v>8.0799999999999997E-2</v>
      </c>
      <c r="K1912" s="20">
        <v>0.10299999999999999</v>
      </c>
      <c r="L1912" s="20">
        <v>0.1065</v>
      </c>
      <c r="M1912" s="20">
        <v>0.109</v>
      </c>
      <c r="N1912" s="20">
        <v>0.1123</v>
      </c>
      <c r="O1912" s="20">
        <v>0.1145</v>
      </c>
      <c r="P1912" s="20">
        <v>0.1153</v>
      </c>
      <c r="R1912" s="20">
        <v>0.1153</v>
      </c>
      <c r="U1912" s="20">
        <v>0.11600000000000001</v>
      </c>
      <c r="W1912">
        <v>0.12620000000000001</v>
      </c>
      <c r="X1912">
        <v>0.12770000000000001</v>
      </c>
    </row>
    <row r="1913" spans="9:24" x14ac:dyDescent="0.3">
      <c r="I1913" s="7">
        <v>43543</v>
      </c>
      <c r="J1913" s="20">
        <v>8.0799999999999997E-2</v>
      </c>
      <c r="K1913" s="20">
        <v>0.10299999999999999</v>
      </c>
      <c r="L1913" s="20">
        <v>0.1065</v>
      </c>
      <c r="M1913" s="20">
        <v>0.109</v>
      </c>
      <c r="N1913" s="20">
        <v>0.1115</v>
      </c>
      <c r="O1913" s="20">
        <v>0.1143</v>
      </c>
      <c r="P1913" s="20">
        <v>0.115</v>
      </c>
      <c r="R1913" s="20">
        <v>0.1153</v>
      </c>
      <c r="U1913" s="20">
        <v>0.11550000000000001</v>
      </c>
      <c r="W1913">
        <v>0.12609999999999999</v>
      </c>
      <c r="X1913">
        <v>0.12670000000000001</v>
      </c>
    </row>
    <row r="1914" spans="9:24" x14ac:dyDescent="0.3">
      <c r="I1914" s="7">
        <v>43542</v>
      </c>
      <c r="J1914" s="20">
        <v>8.0799999999999997E-2</v>
      </c>
      <c r="K1914" s="20">
        <v>0.10199999999999999</v>
      </c>
      <c r="L1914" s="20">
        <v>0.10680000000000001</v>
      </c>
      <c r="M1914" s="20">
        <v>0.10929999999999999</v>
      </c>
      <c r="N1914" s="20">
        <v>0.1115</v>
      </c>
      <c r="O1914" s="20">
        <v>0.1133</v>
      </c>
      <c r="P1914" s="20">
        <v>0.1145</v>
      </c>
      <c r="R1914" s="20">
        <v>0.11550000000000001</v>
      </c>
      <c r="U1914" s="20">
        <v>0.1168</v>
      </c>
      <c r="W1914">
        <v>0.12540000000000001</v>
      </c>
      <c r="X1914">
        <v>0.12670000000000001</v>
      </c>
    </row>
    <row r="1915" spans="9:24" x14ac:dyDescent="0.3">
      <c r="I1915" s="7">
        <v>43541</v>
      </c>
      <c r="J1915" s="20">
        <v>8.0799999999999997E-2</v>
      </c>
      <c r="K1915" s="20">
        <v>0.10199999999999999</v>
      </c>
      <c r="L1915" s="20">
        <v>0.106</v>
      </c>
      <c r="M1915" s="20">
        <v>0.10929999999999999</v>
      </c>
      <c r="N1915" s="20">
        <v>0.1108</v>
      </c>
      <c r="O1915" s="20">
        <v>0.1145</v>
      </c>
      <c r="P1915" s="20">
        <v>0.115</v>
      </c>
      <c r="R1915" s="20">
        <v>0.1158</v>
      </c>
      <c r="U1915" s="20">
        <v>0.11650000000000001</v>
      </c>
      <c r="W1915">
        <v>0.12529999999999999</v>
      </c>
      <c r="X1915">
        <v>0.12670000000000001</v>
      </c>
    </row>
    <row r="1916" spans="9:24" x14ac:dyDescent="0.3">
      <c r="I1916" s="7">
        <v>43540</v>
      </c>
      <c r="J1916" s="20">
        <v>8.0799999999999997E-2</v>
      </c>
      <c r="K1916" s="20">
        <v>0.10199999999999999</v>
      </c>
      <c r="L1916" s="20">
        <v>0.106</v>
      </c>
      <c r="M1916" s="20">
        <v>0.10929999999999999</v>
      </c>
      <c r="N1916" s="20">
        <v>0.112</v>
      </c>
      <c r="O1916" s="20">
        <v>0.1145</v>
      </c>
      <c r="P1916" s="20">
        <v>0.115</v>
      </c>
      <c r="R1916" s="20">
        <v>0.114</v>
      </c>
      <c r="U1916" s="20">
        <v>0.115</v>
      </c>
      <c r="W1916">
        <v>0.12529999999999999</v>
      </c>
      <c r="X1916">
        <v>0.12670000000000001</v>
      </c>
    </row>
    <row r="1917" spans="9:24" x14ac:dyDescent="0.3">
      <c r="I1917" s="7">
        <v>43539</v>
      </c>
      <c r="J1917" s="20">
        <v>8.0799999999999997E-2</v>
      </c>
      <c r="K1917" s="20">
        <v>0.10199999999999999</v>
      </c>
      <c r="L1917" s="20">
        <v>0.106</v>
      </c>
      <c r="M1917" s="20">
        <v>0.107</v>
      </c>
      <c r="N1917" s="20">
        <v>0.1103</v>
      </c>
      <c r="O1917" s="20">
        <v>0.113</v>
      </c>
      <c r="P1917" s="20">
        <v>0.113</v>
      </c>
      <c r="R1917" s="20">
        <v>0.1145</v>
      </c>
      <c r="U1917" s="20">
        <v>0.115</v>
      </c>
      <c r="W1917">
        <v>0.12529999999999999</v>
      </c>
      <c r="X1917">
        <v>0.12670000000000001</v>
      </c>
    </row>
    <row r="1918" spans="9:24" x14ac:dyDescent="0.3">
      <c r="I1918" s="7">
        <v>43538</v>
      </c>
      <c r="J1918" s="20">
        <v>8.0799999999999997E-2</v>
      </c>
      <c r="K1918" s="20">
        <v>0.10199999999999999</v>
      </c>
      <c r="L1918" s="20">
        <v>0.106</v>
      </c>
      <c r="M1918" s="20">
        <v>0.107</v>
      </c>
      <c r="N1918" s="20">
        <v>0.1095</v>
      </c>
      <c r="O1918" s="20">
        <v>0.1115</v>
      </c>
      <c r="P1918" s="20">
        <v>0.113</v>
      </c>
      <c r="R1918" s="20">
        <v>0.1178</v>
      </c>
      <c r="U1918" s="20">
        <v>0.11899999999999999</v>
      </c>
      <c r="W1918">
        <v>0.12529999999999999</v>
      </c>
      <c r="X1918">
        <v>0.12670000000000001</v>
      </c>
    </row>
    <row r="1919" spans="9:24" x14ac:dyDescent="0.3">
      <c r="I1919" s="7">
        <v>43537</v>
      </c>
      <c r="J1919" s="20">
        <v>8.0799999999999997E-2</v>
      </c>
      <c r="K1919" s="20">
        <v>0.10199999999999999</v>
      </c>
      <c r="L1919" s="20">
        <v>0.106</v>
      </c>
      <c r="M1919" s="20">
        <v>0.107</v>
      </c>
      <c r="N1919" s="20">
        <v>0.1095</v>
      </c>
      <c r="O1919" s="20">
        <v>0.1125</v>
      </c>
      <c r="P1919" s="20">
        <v>0.113</v>
      </c>
      <c r="R1919" s="20">
        <v>0.11899999999999999</v>
      </c>
      <c r="U1919" s="20">
        <v>0.12180000000000001</v>
      </c>
      <c r="W1919">
        <v>0.12529999999999999</v>
      </c>
      <c r="X1919">
        <v>0.12659999999999999</v>
      </c>
    </row>
    <row r="1920" spans="9:24" x14ac:dyDescent="0.3">
      <c r="I1920" s="7">
        <v>43536</v>
      </c>
      <c r="J1920" s="20">
        <v>8.0799999999999997E-2</v>
      </c>
      <c r="K1920" s="20">
        <v>0.10199999999999999</v>
      </c>
      <c r="L1920" s="20">
        <v>0.107</v>
      </c>
      <c r="M1920" s="20">
        <v>0.111</v>
      </c>
      <c r="N1920" s="20">
        <v>0.1145</v>
      </c>
      <c r="O1920" s="20">
        <v>0.11650000000000001</v>
      </c>
      <c r="P1920" s="20">
        <v>0.11749999999999999</v>
      </c>
      <c r="R1920" s="20">
        <v>0.11799999999999999</v>
      </c>
      <c r="U1920" s="20">
        <v>0.1205</v>
      </c>
      <c r="W1920">
        <v>0.12539999999999998</v>
      </c>
      <c r="X1920">
        <v>0.1275</v>
      </c>
    </row>
    <row r="1921" spans="9:24" x14ac:dyDescent="0.3">
      <c r="I1921" s="7">
        <v>43535</v>
      </c>
      <c r="J1921" s="20">
        <v>8.0799999999999997E-2</v>
      </c>
      <c r="K1921" s="20">
        <v>0.10199999999999999</v>
      </c>
      <c r="L1921" s="20">
        <v>0.107</v>
      </c>
      <c r="M1921" s="20">
        <v>0.111</v>
      </c>
      <c r="N1921" s="20">
        <v>0.1153</v>
      </c>
      <c r="O1921" s="20">
        <v>0.1183</v>
      </c>
      <c r="P1921" s="20">
        <v>0.11849999999999999</v>
      </c>
      <c r="R1921" s="20">
        <v>0.11600000000000001</v>
      </c>
      <c r="U1921" s="20">
        <v>0.11849999999999999</v>
      </c>
      <c r="W1921">
        <v>0.1255</v>
      </c>
      <c r="X1921">
        <v>0.12759999999999999</v>
      </c>
    </row>
    <row r="1922" spans="9:24" x14ac:dyDescent="0.3">
      <c r="I1922" s="7">
        <v>43534</v>
      </c>
      <c r="J1922" s="20">
        <v>8.0799999999999997E-2</v>
      </c>
      <c r="K1922" s="20">
        <v>0.10199999999999999</v>
      </c>
      <c r="L1922" s="20">
        <v>0.1075</v>
      </c>
      <c r="M1922" s="20">
        <v>0.11</v>
      </c>
      <c r="N1922" s="20">
        <v>0.1145</v>
      </c>
      <c r="O1922" s="20">
        <v>0.11700000000000001</v>
      </c>
      <c r="P1922" s="20">
        <v>0.11749999999999999</v>
      </c>
      <c r="R1922" s="20">
        <v>0.1195</v>
      </c>
      <c r="U1922" s="20">
        <v>0.12130000000000001</v>
      </c>
      <c r="W1922">
        <v>0.12539999999999998</v>
      </c>
      <c r="X1922">
        <v>0.12745777777777778</v>
      </c>
    </row>
    <row r="1923" spans="9:24" x14ac:dyDescent="0.3">
      <c r="I1923" s="7">
        <v>43533</v>
      </c>
      <c r="J1923" s="20">
        <v>8.0799999999999997E-2</v>
      </c>
      <c r="K1923" s="20">
        <v>0.10199999999999999</v>
      </c>
      <c r="L1923" s="20">
        <v>0.1075</v>
      </c>
      <c r="M1923" s="20">
        <v>0.107</v>
      </c>
      <c r="N1923" s="20">
        <v>0.1125</v>
      </c>
      <c r="O1923" s="20">
        <v>0.11550000000000001</v>
      </c>
      <c r="P1923" s="20">
        <v>0.11600000000000001</v>
      </c>
      <c r="R1923" s="20">
        <v>0.122</v>
      </c>
      <c r="U1923" s="20">
        <v>0.1245</v>
      </c>
      <c r="W1923">
        <v>0.12534781746031748</v>
      </c>
      <c r="X1923">
        <v>0.1275</v>
      </c>
    </row>
    <row r="1924" spans="9:24" x14ac:dyDescent="0.3">
      <c r="I1924" s="7">
        <v>43532</v>
      </c>
      <c r="J1924" s="20">
        <v>8.0799999999999997E-2</v>
      </c>
      <c r="K1924" s="20">
        <v>0.10199999999999999</v>
      </c>
      <c r="L1924" s="20">
        <v>0.1075</v>
      </c>
      <c r="M1924" s="20">
        <v>0.113</v>
      </c>
      <c r="N1924" s="20">
        <v>0.11550000000000001</v>
      </c>
      <c r="O1924" s="20">
        <v>0.1183</v>
      </c>
      <c r="P1924" s="20">
        <v>0.1195</v>
      </c>
      <c r="R1924" s="20">
        <v>0.124</v>
      </c>
      <c r="U1924" s="20">
        <v>0.1265</v>
      </c>
      <c r="W1924">
        <v>0.12529999999999999</v>
      </c>
      <c r="X1924">
        <v>0.1275</v>
      </c>
    </row>
    <row r="1925" spans="9:24" x14ac:dyDescent="0.3">
      <c r="I1925" s="7">
        <v>43531</v>
      </c>
      <c r="J1925" s="20">
        <v>8.0799999999999997E-2</v>
      </c>
      <c r="K1925" s="20">
        <v>0.1018</v>
      </c>
      <c r="L1925" s="20">
        <v>0.104</v>
      </c>
      <c r="M1925" s="20">
        <v>0.114</v>
      </c>
      <c r="N1925" s="20">
        <v>0.11700000000000001</v>
      </c>
      <c r="O1925" s="20">
        <v>0.1195</v>
      </c>
      <c r="P1925" s="20">
        <v>0.1215</v>
      </c>
      <c r="R1925" s="20">
        <v>0.124</v>
      </c>
      <c r="U1925" s="20">
        <v>0.1265</v>
      </c>
      <c r="W1925">
        <v>0.12529999999999999</v>
      </c>
      <c r="X1925">
        <v>0.1275</v>
      </c>
    </row>
    <row r="1926" spans="9:24" x14ac:dyDescent="0.3">
      <c r="I1926" s="7">
        <v>43530</v>
      </c>
      <c r="J1926" s="20">
        <v>8.0799999999999997E-2</v>
      </c>
      <c r="K1926" s="20">
        <v>0.10299999999999999</v>
      </c>
      <c r="L1926" s="20">
        <v>0.105</v>
      </c>
      <c r="M1926" s="20">
        <v>0.114</v>
      </c>
      <c r="N1926" s="20">
        <v>0.11749999999999999</v>
      </c>
      <c r="O1926" s="20">
        <v>0.1215</v>
      </c>
      <c r="P1926" s="20">
        <v>0.1235</v>
      </c>
      <c r="R1926" s="20">
        <v>0.124</v>
      </c>
      <c r="U1926" s="20">
        <v>0.126</v>
      </c>
      <c r="W1926">
        <v>0.12540000000000001</v>
      </c>
      <c r="X1926">
        <v>0.1275</v>
      </c>
    </row>
    <row r="1927" spans="9:24" x14ac:dyDescent="0.3">
      <c r="I1927" s="7">
        <v>43529</v>
      </c>
      <c r="J1927" s="20">
        <v>8.0799999999999997E-2</v>
      </c>
      <c r="K1927" s="20">
        <v>0.1045</v>
      </c>
      <c r="L1927" s="20">
        <v>0.10680000000000001</v>
      </c>
      <c r="M1927" s="20">
        <v>0.114</v>
      </c>
      <c r="N1927" s="20">
        <v>0.11749999999999999</v>
      </c>
      <c r="O1927" s="20">
        <v>0.1215</v>
      </c>
      <c r="P1927" s="20">
        <v>0.1235</v>
      </c>
      <c r="R1927" s="20">
        <v>0.124</v>
      </c>
      <c r="U1927" s="20">
        <v>0.1275</v>
      </c>
      <c r="W1927">
        <v>0.12540000000000001</v>
      </c>
      <c r="X1927">
        <v>0.1298</v>
      </c>
    </row>
    <row r="1928" spans="9:24" x14ac:dyDescent="0.3">
      <c r="I1928" s="7">
        <v>43528</v>
      </c>
      <c r="J1928" s="20">
        <v>8.0799999999999997E-2</v>
      </c>
      <c r="K1928" s="20">
        <v>0.10299999999999999</v>
      </c>
      <c r="L1928" s="20">
        <v>0.106</v>
      </c>
      <c r="M1928" s="20">
        <v>0.114</v>
      </c>
      <c r="N1928" s="20">
        <v>0.11749999999999999</v>
      </c>
      <c r="O1928" s="20">
        <v>0.1215</v>
      </c>
      <c r="P1928" s="20">
        <v>0.1235</v>
      </c>
      <c r="R1928" s="20">
        <v>0.124</v>
      </c>
      <c r="U1928" s="20">
        <v>0.1275</v>
      </c>
      <c r="W1928">
        <v>0.1273</v>
      </c>
      <c r="X1928">
        <v>0.13070000000000001</v>
      </c>
    </row>
    <row r="1929" spans="9:24" x14ac:dyDescent="0.3">
      <c r="I1929" s="7">
        <v>43527</v>
      </c>
      <c r="J1929" s="20">
        <v>8.0799999999999997E-2</v>
      </c>
      <c r="K1929" s="20">
        <v>0.10299999999999999</v>
      </c>
      <c r="L1929" s="20">
        <v>0.10580000000000001</v>
      </c>
      <c r="M1929" s="20">
        <v>0.1145</v>
      </c>
      <c r="N1929" s="20">
        <v>0.11799999999999999</v>
      </c>
      <c r="O1929" s="20">
        <v>0.1225</v>
      </c>
      <c r="P1929" s="20">
        <v>0.1235</v>
      </c>
      <c r="R1929" s="20">
        <v>0.124</v>
      </c>
      <c r="U1929" s="20">
        <v>0.1275</v>
      </c>
      <c r="W1929">
        <v>0.128</v>
      </c>
      <c r="X1929">
        <v>0.13070000000000001</v>
      </c>
    </row>
    <row r="1930" spans="9:24" x14ac:dyDescent="0.3">
      <c r="I1930" s="7">
        <v>43526</v>
      </c>
      <c r="J1930" s="20">
        <v>8.0799999999999997E-2</v>
      </c>
      <c r="K1930" s="20">
        <v>0.10299999999999999</v>
      </c>
      <c r="L1930" s="20">
        <v>0.10580000000000001</v>
      </c>
      <c r="M1930" s="20">
        <v>0.1145</v>
      </c>
      <c r="N1930" s="20">
        <v>0.11799999999999999</v>
      </c>
      <c r="O1930" s="20">
        <v>0.1225</v>
      </c>
      <c r="P1930" s="20">
        <v>0.1235</v>
      </c>
      <c r="R1930" s="20">
        <v>0.124</v>
      </c>
      <c r="U1930" s="20">
        <v>0.1275</v>
      </c>
      <c r="W1930">
        <v>0.12809999999999999</v>
      </c>
      <c r="X1930">
        <v>0.129</v>
      </c>
    </row>
    <row r="1931" spans="9:24" x14ac:dyDescent="0.3">
      <c r="I1931" s="7">
        <v>43525</v>
      </c>
      <c r="J1931" s="20">
        <v>8.0799999999999997E-2</v>
      </c>
      <c r="K1931" s="20">
        <v>0.106</v>
      </c>
      <c r="L1931" s="20">
        <v>0.10879999999999999</v>
      </c>
      <c r="M1931" s="20">
        <v>0.1145</v>
      </c>
      <c r="N1931" s="20">
        <v>0.11799999999999999</v>
      </c>
      <c r="O1931" s="20">
        <v>0.1225</v>
      </c>
      <c r="P1931" s="20">
        <v>0.1235</v>
      </c>
      <c r="R1931" s="20">
        <v>0.124</v>
      </c>
      <c r="U1931" s="20">
        <v>0.1275</v>
      </c>
      <c r="W1931">
        <v>0.127</v>
      </c>
    </row>
    <row r="1932" spans="9:24" x14ac:dyDescent="0.3">
      <c r="I1932" s="7">
        <v>43524</v>
      </c>
      <c r="J1932" s="20">
        <v>8.0799999999999997E-2</v>
      </c>
      <c r="K1932" s="20">
        <v>0.108</v>
      </c>
      <c r="L1932" s="20">
        <v>0.1108</v>
      </c>
      <c r="M1932" s="20">
        <v>0.1145</v>
      </c>
      <c r="N1932" s="20">
        <v>0.11799999999999999</v>
      </c>
      <c r="O1932" s="20">
        <v>0.1225</v>
      </c>
      <c r="P1932" s="20">
        <v>0.1235</v>
      </c>
      <c r="R1932" s="20">
        <v>0.124</v>
      </c>
      <c r="U1932" s="20">
        <v>0.1263</v>
      </c>
    </row>
    <row r="1933" spans="9:24" x14ac:dyDescent="0.3">
      <c r="I1933" s="7">
        <v>43523</v>
      </c>
      <c r="J1933" s="20">
        <v>8.0799999999999997E-2</v>
      </c>
      <c r="K1933" s="20">
        <v>0.108</v>
      </c>
      <c r="L1933" s="20">
        <v>0.1108</v>
      </c>
      <c r="M1933" s="20">
        <v>0.1145</v>
      </c>
      <c r="N1933" s="20">
        <v>0.11700000000000001</v>
      </c>
      <c r="O1933" s="20">
        <v>0.1225</v>
      </c>
      <c r="P1933" s="20">
        <v>0.1235</v>
      </c>
      <c r="R1933" s="20">
        <v>0.124</v>
      </c>
      <c r="U1933" s="20">
        <v>0.1263</v>
      </c>
    </row>
    <row r="1934" spans="9:24" x14ac:dyDescent="0.3">
      <c r="I1934" s="7">
        <v>43522</v>
      </c>
      <c r="J1934" s="20">
        <v>8.0799999999999997E-2</v>
      </c>
      <c r="K1934" s="20">
        <v>0.108</v>
      </c>
      <c r="L1934" s="20">
        <v>0.1108</v>
      </c>
      <c r="M1934" s="20">
        <v>0.1145</v>
      </c>
      <c r="N1934" s="20">
        <v>0.11700000000000001</v>
      </c>
      <c r="O1934" s="20">
        <v>0.1225</v>
      </c>
      <c r="P1934" s="20">
        <v>0.1235</v>
      </c>
      <c r="R1934" s="20">
        <v>0.1268</v>
      </c>
      <c r="U1934" s="20">
        <v>0.1275</v>
      </c>
    </row>
    <row r="1935" spans="9:24" x14ac:dyDescent="0.3">
      <c r="I1935" s="7">
        <v>43521</v>
      </c>
      <c r="J1935" s="20">
        <v>8.0799999999999997E-2</v>
      </c>
      <c r="K1935" s="20">
        <v>0.108</v>
      </c>
      <c r="L1935" s="20">
        <v>0.1108</v>
      </c>
      <c r="M1935" s="20">
        <v>0.1145</v>
      </c>
      <c r="N1935" s="20">
        <v>0.11700000000000001</v>
      </c>
      <c r="O1935" s="20">
        <v>0.12180000000000001</v>
      </c>
      <c r="P1935" s="20">
        <v>0.1235</v>
      </c>
      <c r="R1935" s="20">
        <v>0.128</v>
      </c>
      <c r="U1935" s="20">
        <v>0.1295</v>
      </c>
    </row>
    <row r="1936" spans="9:24" x14ac:dyDescent="0.3">
      <c r="I1936" s="7">
        <v>43520</v>
      </c>
      <c r="J1936" s="20">
        <v>8.0799999999999997E-2</v>
      </c>
      <c r="K1936" s="20">
        <v>0.108</v>
      </c>
      <c r="L1936" s="20">
        <v>0.1108</v>
      </c>
      <c r="M1936" s="20">
        <v>0.1148</v>
      </c>
      <c r="N1936" s="20">
        <v>0.1188</v>
      </c>
      <c r="O1936" s="20">
        <v>0.124</v>
      </c>
      <c r="P1936" s="20">
        <v>0.1263</v>
      </c>
      <c r="R1936" s="20">
        <v>0.128</v>
      </c>
      <c r="U1936" s="20">
        <v>0.1295</v>
      </c>
    </row>
    <row r="1937" spans="9:21" x14ac:dyDescent="0.3">
      <c r="I1937" s="7">
        <v>43519</v>
      </c>
      <c r="J1937" s="20">
        <v>8.0799999999999997E-2</v>
      </c>
      <c r="K1937" s="20">
        <v>0.108</v>
      </c>
      <c r="L1937" s="20">
        <v>0.1108</v>
      </c>
      <c r="M1937" s="20">
        <v>0.1158</v>
      </c>
      <c r="N1937" s="20">
        <v>0.1195</v>
      </c>
      <c r="O1937" s="20">
        <v>0.124</v>
      </c>
      <c r="P1937" s="20">
        <v>0.1268</v>
      </c>
      <c r="R1937" s="20">
        <v>0.128</v>
      </c>
      <c r="U1937" s="20">
        <v>0.1283</v>
      </c>
    </row>
    <row r="1938" spans="9:21" x14ac:dyDescent="0.3">
      <c r="I1938" s="7">
        <v>43518</v>
      </c>
      <c r="J1938" s="20">
        <v>8.0799999999999997E-2</v>
      </c>
      <c r="K1938" s="20">
        <v>0.108</v>
      </c>
      <c r="L1938" s="20">
        <v>0.1108</v>
      </c>
      <c r="M1938" s="20">
        <v>0.1158</v>
      </c>
      <c r="N1938" s="20">
        <v>0.1195</v>
      </c>
      <c r="O1938" s="20">
        <v>0.1255</v>
      </c>
      <c r="P1938" s="20">
        <v>0.1268</v>
      </c>
      <c r="R1938" s="20">
        <v>0.128</v>
      </c>
      <c r="U1938" s="20">
        <v>0.1283</v>
      </c>
    </row>
    <row r="1939" spans="9:21" x14ac:dyDescent="0.3">
      <c r="I1939" s="7">
        <v>43517</v>
      </c>
      <c r="J1939" s="20">
        <v>8.0799999999999997E-2</v>
      </c>
      <c r="K1939" s="20">
        <v>0.108</v>
      </c>
      <c r="L1939" s="20">
        <v>0.1108</v>
      </c>
      <c r="M1939" s="20">
        <v>0.1158</v>
      </c>
      <c r="N1939" s="20">
        <v>0.1195</v>
      </c>
      <c r="O1939" s="20">
        <v>0.1255</v>
      </c>
      <c r="P1939" s="20">
        <v>0.1275</v>
      </c>
      <c r="R1939" s="20">
        <v>0.128</v>
      </c>
      <c r="U1939" s="20">
        <v>0.12770000000000001</v>
      </c>
    </row>
    <row r="1940" spans="9:21" x14ac:dyDescent="0.3">
      <c r="I1940" s="7">
        <v>43516</v>
      </c>
      <c r="J1940" s="20">
        <v>8.0799999999999997E-2</v>
      </c>
      <c r="K1940" s="20">
        <v>0.108</v>
      </c>
      <c r="L1940" s="20">
        <v>0.1108</v>
      </c>
      <c r="M1940" s="20">
        <v>0.11550000000000001</v>
      </c>
      <c r="N1940" s="20">
        <v>0.11749999999999999</v>
      </c>
      <c r="O1940" s="20">
        <v>0.1255</v>
      </c>
      <c r="P1940" s="20">
        <v>0.1275</v>
      </c>
      <c r="R1940" s="20">
        <v>0.128</v>
      </c>
      <c r="U1940" s="20">
        <v>0.128</v>
      </c>
    </row>
    <row r="1941" spans="9:21" x14ac:dyDescent="0.3">
      <c r="I1941" s="7">
        <v>43515</v>
      </c>
      <c r="J1941" s="20">
        <v>8.0799999999999997E-2</v>
      </c>
      <c r="K1941" s="20">
        <v>0.108</v>
      </c>
      <c r="L1941" s="20">
        <v>0.1108</v>
      </c>
      <c r="M1941" s="20">
        <v>0.11550000000000001</v>
      </c>
      <c r="N1941" s="20">
        <v>0.11749999999999999</v>
      </c>
      <c r="O1941" s="20">
        <v>0.1255</v>
      </c>
      <c r="P1941" s="20">
        <v>0.1275</v>
      </c>
      <c r="R1941" s="20">
        <v>0.128</v>
      </c>
      <c r="U1941" s="20">
        <v>0.1295</v>
      </c>
    </row>
    <row r="1942" spans="9:21" x14ac:dyDescent="0.3">
      <c r="I1942" s="7">
        <v>43514</v>
      </c>
      <c r="J1942" s="20">
        <v>8.0799999999999997E-2</v>
      </c>
      <c r="K1942" s="20">
        <v>0.10730000000000001</v>
      </c>
      <c r="L1942" s="20">
        <v>0.1103</v>
      </c>
      <c r="M1942" s="20">
        <v>0.1145</v>
      </c>
      <c r="N1942" s="20">
        <v>0.11849999999999999</v>
      </c>
      <c r="O1942" s="20">
        <v>0.1245</v>
      </c>
      <c r="P1942" s="20">
        <v>0.1275</v>
      </c>
      <c r="R1942" s="20">
        <v>0.1308</v>
      </c>
      <c r="U1942" s="20">
        <v>0.13100000000000001</v>
      </c>
    </row>
    <row r="1943" spans="9:21" x14ac:dyDescent="0.3">
      <c r="I1943" s="7">
        <v>43513</v>
      </c>
      <c r="J1943" s="20">
        <v>8.0799999999999997E-2</v>
      </c>
      <c r="K1943" s="20">
        <v>0.10730000000000001</v>
      </c>
      <c r="L1943" s="20">
        <v>0.1103</v>
      </c>
      <c r="M1943" s="20">
        <v>0.1163</v>
      </c>
      <c r="N1943" s="20">
        <v>0.11849999999999999</v>
      </c>
      <c r="O1943" s="20">
        <v>0.127</v>
      </c>
      <c r="P1943" s="20">
        <v>0.1275</v>
      </c>
      <c r="R1943" s="20">
        <v>0.1308</v>
      </c>
      <c r="U1943" s="20">
        <v>0.13200000000000001</v>
      </c>
    </row>
    <row r="1944" spans="9:21" x14ac:dyDescent="0.3">
      <c r="I1944" s="7">
        <v>43512</v>
      </c>
      <c r="J1944" s="20">
        <v>8.0799999999999997E-2</v>
      </c>
      <c r="K1944" s="20">
        <v>0.10680000000000001</v>
      </c>
      <c r="L1944" s="20">
        <v>0.1103</v>
      </c>
      <c r="M1944" s="20">
        <v>0.1168</v>
      </c>
      <c r="N1944" s="20">
        <v>0.1205</v>
      </c>
      <c r="O1944" s="20">
        <v>0.1278</v>
      </c>
      <c r="P1944" s="20">
        <v>0.1298</v>
      </c>
      <c r="R1944" s="20">
        <v>0.13100000000000001</v>
      </c>
      <c r="U1944" s="20">
        <v>0.13300000000000001</v>
      </c>
    </row>
    <row r="1945" spans="9:21" x14ac:dyDescent="0.3">
      <c r="I1945" s="7">
        <v>43511</v>
      </c>
      <c r="J1945" s="20">
        <v>8.0799999999999997E-2</v>
      </c>
      <c r="K1945" s="20">
        <v>0.10680000000000001</v>
      </c>
      <c r="L1945" s="20">
        <v>0.1103</v>
      </c>
      <c r="M1945" s="20">
        <v>0.1188</v>
      </c>
      <c r="N1945" s="20">
        <v>0.123</v>
      </c>
      <c r="O1945" s="20">
        <v>0.129</v>
      </c>
      <c r="P1945" s="20">
        <v>0.1305</v>
      </c>
      <c r="R1945" s="20">
        <v>0.13100000000000001</v>
      </c>
      <c r="U1945" s="20">
        <v>0.13300000000000001</v>
      </c>
    </row>
    <row r="1946" spans="9:21" x14ac:dyDescent="0.3">
      <c r="I1946" s="7">
        <v>43510</v>
      </c>
      <c r="J1946" s="20">
        <v>8.0799999999999997E-2</v>
      </c>
      <c r="K1946" s="20">
        <v>0.10680000000000001</v>
      </c>
      <c r="L1946" s="20">
        <v>0.1103</v>
      </c>
      <c r="M1946" s="20">
        <v>0.1188</v>
      </c>
      <c r="N1946" s="20">
        <v>0.12429999999999999</v>
      </c>
      <c r="O1946" s="20">
        <v>0.1305</v>
      </c>
      <c r="P1946" s="20">
        <v>0.1308</v>
      </c>
      <c r="R1946" s="20">
        <v>0.13100000000000001</v>
      </c>
      <c r="U1946" s="20">
        <v>0.13300000000000001</v>
      </c>
    </row>
    <row r="1947" spans="9:21" x14ac:dyDescent="0.3">
      <c r="I1947" s="7">
        <v>43509</v>
      </c>
      <c r="J1947" s="20">
        <v>8.0799999999999997E-2</v>
      </c>
      <c r="K1947" s="20">
        <v>0.10680000000000001</v>
      </c>
      <c r="L1947" s="20">
        <v>0.1103</v>
      </c>
      <c r="M1947" s="20">
        <v>0.1188</v>
      </c>
      <c r="N1947" s="20">
        <v>0.12429999999999999</v>
      </c>
      <c r="O1947" s="20">
        <v>0.1305</v>
      </c>
      <c r="P1947" s="20">
        <v>0.1308</v>
      </c>
      <c r="R1947" s="20">
        <v>0.13100000000000001</v>
      </c>
      <c r="U1947" s="20">
        <v>0.13300000000000001</v>
      </c>
    </row>
    <row r="1948" spans="9:21" x14ac:dyDescent="0.3">
      <c r="I1948" s="7">
        <v>43508</v>
      </c>
      <c r="J1948" s="20">
        <v>8.0799999999999997E-2</v>
      </c>
      <c r="K1948" s="20">
        <v>0.10680000000000001</v>
      </c>
      <c r="L1948" s="20">
        <v>0.1103</v>
      </c>
      <c r="M1948" s="20">
        <v>0.1188</v>
      </c>
      <c r="N1948" s="20">
        <v>0.12429999999999999</v>
      </c>
      <c r="O1948" s="20">
        <v>0.1305</v>
      </c>
      <c r="P1948" s="20">
        <v>0.1308</v>
      </c>
      <c r="R1948" s="20">
        <v>0.13100000000000001</v>
      </c>
      <c r="U1948" s="20">
        <v>0.13350000000000001</v>
      </c>
    </row>
    <row r="1949" spans="9:21" x14ac:dyDescent="0.3">
      <c r="I1949" s="7">
        <v>43507</v>
      </c>
      <c r="J1949" s="20">
        <v>8.0799999999999997E-2</v>
      </c>
      <c r="K1949" s="20">
        <v>0.105</v>
      </c>
      <c r="L1949" s="20">
        <v>0.107</v>
      </c>
      <c r="M1949" s="20">
        <v>0.1188</v>
      </c>
      <c r="N1949" s="20">
        <v>0.12429999999999999</v>
      </c>
      <c r="O1949" s="20">
        <v>0.1305</v>
      </c>
      <c r="P1949" s="20">
        <v>0.1308</v>
      </c>
      <c r="R1949" s="20">
        <v>0.1313</v>
      </c>
      <c r="U1949" s="20">
        <v>0.13300000000000001</v>
      </c>
    </row>
    <row r="1950" spans="9:21" x14ac:dyDescent="0.3">
      <c r="I1950" s="7">
        <v>43506</v>
      </c>
      <c r="J1950" s="20">
        <v>8.0799999999999997E-2</v>
      </c>
      <c r="K1950" s="20">
        <v>0.105</v>
      </c>
      <c r="L1950" s="20">
        <v>0.107</v>
      </c>
      <c r="M1950" s="20">
        <v>0.1195</v>
      </c>
      <c r="N1950" s="20">
        <v>0.1245</v>
      </c>
      <c r="O1950" s="20">
        <v>0.1305</v>
      </c>
      <c r="P1950" s="20">
        <v>0.1308</v>
      </c>
      <c r="R1950" s="20">
        <v>0.1313</v>
      </c>
      <c r="U1950" s="20">
        <v>0.13300000000000001</v>
      </c>
    </row>
    <row r="1951" spans="9:21" x14ac:dyDescent="0.3">
      <c r="I1951" s="7">
        <v>43505</v>
      </c>
      <c r="J1951" s="20">
        <v>8.0799999999999997E-2</v>
      </c>
      <c r="K1951" s="20">
        <v>0.105</v>
      </c>
      <c r="L1951" s="20">
        <v>0.107</v>
      </c>
      <c r="M1951" s="20">
        <v>0.1195</v>
      </c>
      <c r="N1951" s="20">
        <v>0.125</v>
      </c>
      <c r="O1951" s="20">
        <v>0.1295</v>
      </c>
      <c r="P1951" s="20">
        <v>0.1305</v>
      </c>
      <c r="R1951" s="20">
        <v>0.1313</v>
      </c>
      <c r="U1951" s="20">
        <v>0.13200000000000001</v>
      </c>
    </row>
    <row r="1952" spans="9:21" x14ac:dyDescent="0.3">
      <c r="I1952" s="7">
        <v>43504</v>
      </c>
      <c r="J1952" s="20">
        <v>8.0799999999999997E-2</v>
      </c>
      <c r="K1952" s="20">
        <v>0.105</v>
      </c>
      <c r="L1952" s="20">
        <v>0.107</v>
      </c>
      <c r="M1952" s="20">
        <v>0.1195</v>
      </c>
      <c r="N1952" s="20">
        <v>0.125</v>
      </c>
      <c r="O1952" s="20">
        <v>0.1295</v>
      </c>
      <c r="P1952" s="20">
        <v>0.1305</v>
      </c>
      <c r="R1952" s="20">
        <v>0.1313</v>
      </c>
      <c r="U1952" s="20">
        <v>0.1323</v>
      </c>
    </row>
    <row r="1953" spans="9:21" x14ac:dyDescent="0.3">
      <c r="I1953" s="7">
        <v>43503</v>
      </c>
      <c r="J1953" s="20">
        <v>8.0799999999999997E-2</v>
      </c>
      <c r="K1953" s="20">
        <v>0.10299999999999999</v>
      </c>
      <c r="L1953" s="20">
        <v>0.107</v>
      </c>
      <c r="M1953" s="20">
        <v>0.1195</v>
      </c>
      <c r="N1953" s="20">
        <v>0.125</v>
      </c>
      <c r="O1953" s="20">
        <v>0.128</v>
      </c>
      <c r="P1953" s="20">
        <v>0.1298</v>
      </c>
      <c r="R1953" s="20">
        <v>0.1305</v>
      </c>
      <c r="U1953" s="20">
        <v>0.13200000000000001</v>
      </c>
    </row>
    <row r="1954" spans="9:21" x14ac:dyDescent="0.3">
      <c r="I1954" s="7">
        <v>43502</v>
      </c>
      <c r="J1954" s="20">
        <v>8.0799999999999997E-2</v>
      </c>
      <c r="K1954" s="20">
        <v>0.10299999999999999</v>
      </c>
      <c r="L1954" s="20">
        <v>0.107</v>
      </c>
      <c r="M1954" s="20">
        <v>0.11749999999999999</v>
      </c>
      <c r="N1954" s="20">
        <v>0.1235</v>
      </c>
      <c r="O1954" s="20">
        <v>0.13</v>
      </c>
      <c r="P1954" s="20">
        <v>0.1298</v>
      </c>
      <c r="R1954" s="20">
        <v>0.1305</v>
      </c>
      <c r="U1954" s="20">
        <v>0.13200000000000001</v>
      </c>
    </row>
    <row r="1955" spans="9:21" x14ac:dyDescent="0.3">
      <c r="I1955" s="7">
        <v>43501</v>
      </c>
      <c r="J1955" s="20">
        <v>8.0799999999999997E-2</v>
      </c>
      <c r="K1955" s="20">
        <v>0.10299999999999999</v>
      </c>
      <c r="L1955" s="20">
        <v>0.107</v>
      </c>
      <c r="M1955" s="20">
        <v>0.11700000000000001</v>
      </c>
      <c r="N1955" s="20">
        <v>0.122</v>
      </c>
      <c r="O1955" s="20">
        <v>0.13</v>
      </c>
      <c r="P1955" s="20">
        <v>0.1298</v>
      </c>
      <c r="R1955" s="2">
        <v>0.1305</v>
      </c>
      <c r="U1955" s="143">
        <v>0.13150000000000001</v>
      </c>
    </row>
    <row r="1956" spans="9:21" x14ac:dyDescent="0.3">
      <c r="I1956" s="7">
        <v>43500</v>
      </c>
      <c r="J1956" s="20">
        <v>8.0799999999999997E-2</v>
      </c>
      <c r="K1956" s="20">
        <v>0.10299999999999999</v>
      </c>
      <c r="L1956" s="20">
        <v>0.107</v>
      </c>
      <c r="M1956" s="20">
        <v>0.11700000000000001</v>
      </c>
      <c r="N1956" s="20">
        <v>0.122</v>
      </c>
      <c r="O1956" s="20">
        <v>0.13</v>
      </c>
      <c r="P1956" s="20">
        <v>0.1298</v>
      </c>
      <c r="R1956" s="2">
        <v>0.1295</v>
      </c>
      <c r="U1956" s="143">
        <v>0.1305</v>
      </c>
    </row>
    <row r="1957" spans="9:21" x14ac:dyDescent="0.3">
      <c r="I1957" s="7">
        <v>43499</v>
      </c>
      <c r="J1957" s="20">
        <v>8.0799999999999997E-2</v>
      </c>
      <c r="K1957" s="20">
        <v>0.10299999999999999</v>
      </c>
      <c r="L1957" s="20">
        <v>0.107</v>
      </c>
      <c r="M1957" s="2">
        <v>0.1178</v>
      </c>
      <c r="N1957" s="2">
        <v>0.122</v>
      </c>
      <c r="O1957" s="2">
        <v>0.1295</v>
      </c>
      <c r="P1957" s="143">
        <v>0.1295</v>
      </c>
      <c r="R1957" s="2">
        <v>0.1295</v>
      </c>
      <c r="U1957" s="143">
        <v>0.1305</v>
      </c>
    </row>
    <row r="1958" spans="9:21" x14ac:dyDescent="0.3">
      <c r="I1958" s="7">
        <v>43498</v>
      </c>
      <c r="J1958" s="20">
        <v>8.0799999999999997E-2</v>
      </c>
      <c r="K1958" s="20">
        <v>0.10299999999999999</v>
      </c>
      <c r="L1958" s="20">
        <v>0.107</v>
      </c>
      <c r="M1958" s="2">
        <v>0.11799999999999999</v>
      </c>
      <c r="N1958" s="2">
        <v>0.1215</v>
      </c>
      <c r="O1958" s="2">
        <v>0.129</v>
      </c>
      <c r="P1958" s="143">
        <v>0.1295</v>
      </c>
      <c r="R1958" s="2">
        <v>0.1285</v>
      </c>
      <c r="U1958" s="143">
        <v>0.13150000000000001</v>
      </c>
    </row>
    <row r="1959" spans="9:21" x14ac:dyDescent="0.3">
      <c r="I1959" s="7">
        <v>43497</v>
      </c>
      <c r="J1959" s="20">
        <v>8.0799999999999997E-2</v>
      </c>
      <c r="K1959" s="20">
        <v>0.10299999999999999</v>
      </c>
      <c r="L1959" s="20">
        <v>0.107</v>
      </c>
      <c r="M1959" s="2">
        <v>0.11799999999999999</v>
      </c>
      <c r="N1959" s="2">
        <v>0.1215</v>
      </c>
      <c r="O1959" s="2">
        <v>0.129</v>
      </c>
      <c r="P1959" s="143">
        <v>0.1295</v>
      </c>
      <c r="R1959" s="2">
        <v>0.1285</v>
      </c>
      <c r="U1959" s="143">
        <v>0.1305</v>
      </c>
    </row>
    <row r="1960" spans="9:21" x14ac:dyDescent="0.3">
      <c r="I1960" s="7">
        <v>43496</v>
      </c>
      <c r="J1960" s="20">
        <v>8.0799999999999997E-2</v>
      </c>
      <c r="K1960" s="20">
        <v>0.10299999999999999</v>
      </c>
      <c r="L1960" s="20">
        <v>0.107</v>
      </c>
      <c r="M1960" s="2">
        <v>0.11799999999999999</v>
      </c>
      <c r="N1960" s="2">
        <v>0.1215</v>
      </c>
      <c r="O1960" s="2">
        <v>0.127</v>
      </c>
      <c r="P1960" s="143">
        <v>0.1285</v>
      </c>
      <c r="R1960" s="2" t="e">
        <v>#N/A</v>
      </c>
      <c r="U1960" s="143" t="e">
        <v>#N/A</v>
      </c>
    </row>
    <row r="1961" spans="9:21" x14ac:dyDescent="0.3">
      <c r="I1961" s="7">
        <v>43495</v>
      </c>
      <c r="J1961" s="20">
        <v>8.0799999999999997E-2</v>
      </c>
      <c r="K1961" s="20">
        <v>0.10299999999999999</v>
      </c>
      <c r="L1961" s="20">
        <v>0.107</v>
      </c>
      <c r="M1961" s="2">
        <v>0.11799999999999999</v>
      </c>
      <c r="N1961" s="2">
        <v>0.1215</v>
      </c>
      <c r="O1961" s="2">
        <v>0.126</v>
      </c>
      <c r="P1961" s="143">
        <v>0.1285</v>
      </c>
      <c r="R1961" s="2">
        <v>0.1288</v>
      </c>
      <c r="U1961" s="143">
        <v>0.1288</v>
      </c>
    </row>
    <row r="1962" spans="9:21" x14ac:dyDescent="0.3">
      <c r="I1962" s="7">
        <v>43494</v>
      </c>
      <c r="J1962" s="20">
        <v>8.0799999999999997E-2</v>
      </c>
      <c r="K1962" s="20">
        <v>0.10299999999999999</v>
      </c>
      <c r="L1962" s="20">
        <v>0.107</v>
      </c>
      <c r="M1962" s="2" t="e">
        <v>#N/A</v>
      </c>
      <c r="N1962" s="2" t="e">
        <v>#N/A</v>
      </c>
      <c r="O1962" s="2" t="e">
        <v>#N/A</v>
      </c>
      <c r="P1962" s="143" t="e">
        <v>#N/A</v>
      </c>
      <c r="R1962" s="2">
        <v>0.1288</v>
      </c>
      <c r="U1962" s="143">
        <v>0.1288</v>
      </c>
    </row>
    <row r="1963" spans="9:21" x14ac:dyDescent="0.3">
      <c r="I1963" s="7">
        <v>43493</v>
      </c>
      <c r="J1963" s="20">
        <v>8.0799999999999997E-2</v>
      </c>
      <c r="K1963" s="20">
        <v>0.10299999999999999</v>
      </c>
      <c r="L1963" s="20">
        <v>0.107</v>
      </c>
      <c r="M1963" s="2">
        <v>0.11799999999999999</v>
      </c>
      <c r="N1963" s="2">
        <v>0.123</v>
      </c>
      <c r="O1963" s="2">
        <v>0.127</v>
      </c>
      <c r="P1963" s="143">
        <v>0.1288</v>
      </c>
      <c r="R1963" s="20">
        <v>0.1265</v>
      </c>
      <c r="U1963" s="20">
        <v>0.125</v>
      </c>
    </row>
    <row r="1964" spans="9:21" x14ac:dyDescent="0.3">
      <c r="I1964" s="7">
        <v>43492</v>
      </c>
      <c r="J1964" s="20">
        <v>8.0799999999999997E-2</v>
      </c>
      <c r="K1964" s="2">
        <v>0.10299999999999999</v>
      </c>
      <c r="L1964" s="143">
        <v>0.107</v>
      </c>
      <c r="M1964" s="2">
        <v>0.11799999999999999</v>
      </c>
      <c r="N1964" s="2">
        <v>0.123</v>
      </c>
      <c r="O1964" s="2">
        <v>0.127</v>
      </c>
      <c r="P1964" s="143">
        <v>0.1288</v>
      </c>
      <c r="R1964" s="20">
        <v>0.1255</v>
      </c>
      <c r="U1964" s="20">
        <v>0.125</v>
      </c>
    </row>
    <row r="1965" spans="9:21" x14ac:dyDescent="0.3">
      <c r="I1965" s="7">
        <v>43491</v>
      </c>
      <c r="J1965" s="20">
        <v>8.0799999999999997E-2</v>
      </c>
      <c r="K1965" s="2">
        <v>0.10299999999999999</v>
      </c>
      <c r="L1965" s="143">
        <v>0.107</v>
      </c>
      <c r="M1965" s="20">
        <v>0.1163</v>
      </c>
      <c r="N1965" s="20">
        <v>0.1208</v>
      </c>
      <c r="O1965" s="20">
        <v>0.12330000000000001</v>
      </c>
      <c r="P1965" s="20">
        <v>0.126</v>
      </c>
      <c r="R1965" s="20">
        <v>0.1255</v>
      </c>
      <c r="U1965" s="20">
        <v>0.125</v>
      </c>
    </row>
    <row r="1966" spans="9:21" x14ac:dyDescent="0.3">
      <c r="I1966" s="7">
        <v>43490</v>
      </c>
      <c r="J1966" s="20">
        <v>8.0799999999999997E-2</v>
      </c>
      <c r="K1966" s="2">
        <v>0.10299999999999999</v>
      </c>
      <c r="L1966" s="143">
        <v>0.107</v>
      </c>
      <c r="M1966" s="20">
        <v>0.1163</v>
      </c>
      <c r="N1966" s="20">
        <v>0.12</v>
      </c>
      <c r="O1966" s="20">
        <v>0.12330000000000001</v>
      </c>
      <c r="P1966" s="20">
        <v>0.1255</v>
      </c>
      <c r="R1966" s="20">
        <v>0.1255</v>
      </c>
      <c r="U1966" s="20">
        <v>0.125</v>
      </c>
    </row>
    <row r="1967" spans="9:21" x14ac:dyDescent="0.3">
      <c r="I1967" s="7">
        <v>43489</v>
      </c>
      <c r="J1967" s="20">
        <v>8.0799999999999997E-2</v>
      </c>
      <c r="K1967" s="2">
        <v>0.10299999999999999</v>
      </c>
      <c r="L1967" s="143">
        <v>0.107</v>
      </c>
      <c r="M1967" s="20">
        <v>0.1163</v>
      </c>
      <c r="N1967" s="20">
        <v>0.12</v>
      </c>
      <c r="O1967" s="20">
        <v>0.12330000000000001</v>
      </c>
      <c r="P1967" s="20">
        <v>0.1255</v>
      </c>
      <c r="R1967" s="20">
        <v>0.1255</v>
      </c>
      <c r="U1967" s="20">
        <v>0.1255</v>
      </c>
    </row>
    <row r="1968" spans="9:21" x14ac:dyDescent="0.3">
      <c r="I1968" s="7">
        <v>43488</v>
      </c>
      <c r="J1968" s="20">
        <v>8.0799999999999997E-2</v>
      </c>
      <c r="K1968" s="2">
        <v>0.10299999999999999</v>
      </c>
      <c r="L1968" s="143">
        <v>0.107</v>
      </c>
      <c r="M1968" s="20">
        <v>0.1163</v>
      </c>
      <c r="N1968" s="20">
        <v>0.12</v>
      </c>
      <c r="O1968" s="20">
        <v>0.12330000000000001</v>
      </c>
      <c r="P1968" s="20">
        <v>0.1255</v>
      </c>
      <c r="R1968" s="20">
        <v>0.12429999999999999</v>
      </c>
      <c r="U1968" s="20">
        <v>0.12520000000000001</v>
      </c>
    </row>
    <row r="1969" spans="9:21" x14ac:dyDescent="0.3">
      <c r="I1969" s="7">
        <v>43487</v>
      </c>
      <c r="J1969" s="20">
        <v>8.0799999999999997E-2</v>
      </c>
      <c r="K1969" s="2" t="e">
        <v>#N/A</v>
      </c>
      <c r="L1969" s="143" t="e">
        <v>#N/A</v>
      </c>
      <c r="M1969" s="20">
        <v>0.11550000000000001</v>
      </c>
      <c r="N1969" s="20">
        <v>0.12</v>
      </c>
      <c r="O1969" s="20">
        <v>0.12330000000000001</v>
      </c>
      <c r="P1969" s="20">
        <v>0.1255</v>
      </c>
      <c r="R1969" s="20">
        <v>0.12379999999999999</v>
      </c>
      <c r="U1969" s="20">
        <v>0.1249</v>
      </c>
    </row>
    <row r="1970" spans="9:21" x14ac:dyDescent="0.3">
      <c r="I1970" s="7">
        <v>43486</v>
      </c>
      <c r="J1970" s="20">
        <v>8.0799999999999997E-2</v>
      </c>
      <c r="K1970" s="2">
        <v>0.10299999999999999</v>
      </c>
      <c r="L1970" s="143">
        <v>0.107</v>
      </c>
      <c r="M1970" s="20">
        <v>0.1159</v>
      </c>
      <c r="N1970" s="20">
        <v>0.1198</v>
      </c>
      <c r="O1970" s="20">
        <v>0.1222</v>
      </c>
      <c r="P1970" s="20">
        <v>0.124</v>
      </c>
      <c r="R1970" s="20">
        <v>0.1239</v>
      </c>
      <c r="U1970" s="20">
        <v>0.125</v>
      </c>
    </row>
    <row r="1971" spans="9:21" x14ac:dyDescent="0.3">
      <c r="I1971" s="7">
        <v>43485</v>
      </c>
      <c r="J1971" s="20">
        <v>8.0799999999999997E-2</v>
      </c>
      <c r="K1971" s="2">
        <v>0.10299999999999999</v>
      </c>
      <c r="L1971" s="143">
        <v>0.107</v>
      </c>
      <c r="M1971" s="20">
        <v>0.1157</v>
      </c>
      <c r="N1971" s="20">
        <v>0.11940000000000001</v>
      </c>
      <c r="O1971" s="20">
        <v>0.12180000000000001</v>
      </c>
      <c r="P1971" s="20">
        <v>0.1232</v>
      </c>
      <c r="R1971" s="20">
        <v>0.124</v>
      </c>
      <c r="U1971" s="20">
        <v>0.12509999999999999</v>
      </c>
    </row>
    <row r="1972" spans="9:21" x14ac:dyDescent="0.3">
      <c r="I1972" s="7">
        <v>43484</v>
      </c>
      <c r="J1972" s="20">
        <v>8.0799999999999997E-2</v>
      </c>
      <c r="K1972" s="20">
        <v>0.10150000000000001</v>
      </c>
      <c r="L1972" s="20">
        <v>0.106</v>
      </c>
      <c r="M1972" s="20">
        <v>0.1157</v>
      </c>
      <c r="N1972" s="20">
        <v>0.1195</v>
      </c>
      <c r="O1972" s="20">
        <v>0.1217</v>
      </c>
      <c r="P1972" s="20">
        <v>0.12330000000000001</v>
      </c>
      <c r="R1972">
        <v>0.124</v>
      </c>
      <c r="U1972">
        <v>0.12509999999999999</v>
      </c>
    </row>
    <row r="1973" spans="9:21" x14ac:dyDescent="0.3">
      <c r="I1973" s="7">
        <v>43483</v>
      </c>
      <c r="J1973" s="20">
        <v>8.0799999999999997E-2</v>
      </c>
      <c r="K1973" s="20">
        <v>0.10150000000000001</v>
      </c>
      <c r="L1973" s="20">
        <v>0.106</v>
      </c>
      <c r="M1973" s="20">
        <v>0.11559999999999999</v>
      </c>
      <c r="N1973" s="20">
        <v>0.11940000000000001</v>
      </c>
      <c r="O1973" s="20">
        <v>0.122</v>
      </c>
      <c r="P1973" s="20">
        <v>0.1236</v>
      </c>
      <c r="R1973">
        <v>0.12429999999999999</v>
      </c>
      <c r="U1973">
        <v>0.12520000000000001</v>
      </c>
    </row>
    <row r="1974" spans="9:21" x14ac:dyDescent="0.3">
      <c r="I1974" s="7">
        <v>43482</v>
      </c>
      <c r="J1974" s="20">
        <v>8.0799999999999997E-2</v>
      </c>
      <c r="K1974" s="20">
        <v>0.10150000000000001</v>
      </c>
      <c r="L1974" s="20">
        <v>0.106</v>
      </c>
      <c r="M1974">
        <v>0.1157</v>
      </c>
      <c r="N1974">
        <v>0.1195</v>
      </c>
      <c r="O1974">
        <v>0.1221</v>
      </c>
      <c r="P1974">
        <v>0.1237</v>
      </c>
      <c r="R1974">
        <v>0.12429999999999999</v>
      </c>
      <c r="U1974">
        <v>0.12520000000000001</v>
      </c>
    </row>
    <row r="1975" spans="9:21" x14ac:dyDescent="0.3">
      <c r="I1975" s="7">
        <v>43481</v>
      </c>
      <c r="J1975" s="20">
        <v>8.0799999999999997E-2</v>
      </c>
      <c r="K1975" s="20">
        <v>0.10150000000000001</v>
      </c>
      <c r="L1975" s="20">
        <v>0.106</v>
      </c>
      <c r="M1975">
        <v>0.11600000000000001</v>
      </c>
      <c r="N1975">
        <v>0.1197</v>
      </c>
      <c r="O1975">
        <v>0.1225</v>
      </c>
      <c r="P1975">
        <v>0.1242</v>
      </c>
      <c r="R1975">
        <v>0.1244</v>
      </c>
      <c r="U1975">
        <v>0.12520000000000001</v>
      </c>
    </row>
    <row r="1976" spans="9:21" x14ac:dyDescent="0.3">
      <c r="I1976" s="7">
        <v>43480</v>
      </c>
      <c r="J1976" s="20">
        <v>8.0799999999999997E-2</v>
      </c>
      <c r="K1976" s="20">
        <v>0.10150000000000001</v>
      </c>
      <c r="L1976" s="20">
        <v>0.106</v>
      </c>
      <c r="M1976">
        <v>0.11609999999999999</v>
      </c>
      <c r="N1976">
        <v>0.1198</v>
      </c>
      <c r="O1976">
        <v>0.1225</v>
      </c>
      <c r="P1976">
        <v>0.124</v>
      </c>
      <c r="R1976">
        <v>0.12429999999999999</v>
      </c>
      <c r="U1976">
        <v>0.12520000000000001</v>
      </c>
    </row>
    <row r="1977" spans="9:21" x14ac:dyDescent="0.3">
      <c r="I1977" s="7">
        <v>43479</v>
      </c>
      <c r="J1977" s="20">
        <v>8.0799999999999997E-2</v>
      </c>
      <c r="K1977" s="20">
        <v>9.9900000000000003E-2</v>
      </c>
      <c r="L1977" s="20">
        <v>0.1037</v>
      </c>
      <c r="M1977">
        <v>0.1163</v>
      </c>
      <c r="N1977">
        <v>0.1201</v>
      </c>
      <c r="O1977">
        <v>0.1229</v>
      </c>
      <c r="P1977">
        <v>0.1242</v>
      </c>
      <c r="R1977">
        <v>0.1242</v>
      </c>
      <c r="U1977">
        <v>0.12520000000000001</v>
      </c>
    </row>
    <row r="1978" spans="9:21" x14ac:dyDescent="0.3">
      <c r="I1978" s="7">
        <v>43478</v>
      </c>
      <c r="J1978" s="20">
        <v>8.0799999999999997E-2</v>
      </c>
      <c r="K1978" s="20">
        <v>9.9900000000000003E-2</v>
      </c>
      <c r="L1978" s="20">
        <v>0.1037</v>
      </c>
      <c r="M1978">
        <v>0.11600000000000001</v>
      </c>
      <c r="N1978">
        <v>0.1193</v>
      </c>
      <c r="O1978">
        <v>0.1225</v>
      </c>
      <c r="P1978">
        <v>0.1242</v>
      </c>
      <c r="R1978">
        <v>0.1237</v>
      </c>
      <c r="U1978">
        <v>0.1249</v>
      </c>
    </row>
    <row r="1979" spans="9:21" x14ac:dyDescent="0.3">
      <c r="I1979" s="7">
        <v>43477</v>
      </c>
      <c r="J1979" s="20">
        <v>8.0799999999999997E-2</v>
      </c>
      <c r="K1979" s="20">
        <v>9.9900000000000003E-2</v>
      </c>
      <c r="L1979" s="20">
        <v>0.1037</v>
      </c>
      <c r="M1979">
        <v>0.1159</v>
      </c>
      <c r="N1979">
        <v>0.1193</v>
      </c>
      <c r="O1979">
        <v>0.12230000000000001</v>
      </c>
      <c r="P1979">
        <v>0.12429999999999999</v>
      </c>
      <c r="R1979">
        <v>0.1235</v>
      </c>
      <c r="U1979">
        <v>0.12479999999999999</v>
      </c>
    </row>
    <row r="1980" spans="9:21" x14ac:dyDescent="0.3">
      <c r="I1980" s="7">
        <v>43476</v>
      </c>
      <c r="J1980" s="20">
        <v>8.0799999999999997E-2</v>
      </c>
      <c r="K1980" s="20">
        <v>9.9900000000000003E-2</v>
      </c>
      <c r="L1980" s="20">
        <v>0.1038</v>
      </c>
      <c r="M1980">
        <v>0.11509999999999999</v>
      </c>
      <c r="N1980">
        <v>0.1188</v>
      </c>
      <c r="O1980">
        <v>0.1208</v>
      </c>
      <c r="P1980">
        <v>0.12239999999999999</v>
      </c>
      <c r="R1980">
        <v>0.1229</v>
      </c>
      <c r="U1980">
        <v>0.1246</v>
      </c>
    </row>
    <row r="1981" spans="9:21" x14ac:dyDescent="0.3">
      <c r="I1981" s="7">
        <v>43475</v>
      </c>
      <c r="J1981">
        <v>8.0799999999999997E-2</v>
      </c>
      <c r="K1981">
        <v>9.98E-2</v>
      </c>
      <c r="L1981">
        <v>0.10390000000000001</v>
      </c>
      <c r="M1981">
        <v>0.1153</v>
      </c>
      <c r="N1981">
        <v>0.11890000000000001</v>
      </c>
      <c r="O1981">
        <v>0.12139999999999999</v>
      </c>
      <c r="P1981">
        <v>0.1227</v>
      </c>
      <c r="R1981">
        <v>0.12239999999999999</v>
      </c>
      <c r="U1981">
        <v>0.124</v>
      </c>
    </row>
    <row r="1982" spans="9:21" x14ac:dyDescent="0.3">
      <c r="I1982" s="7">
        <v>43474</v>
      </c>
      <c r="J1982">
        <v>8.0799999999999997E-2</v>
      </c>
      <c r="K1982">
        <v>9.98E-2</v>
      </c>
      <c r="L1982">
        <v>0.1038</v>
      </c>
      <c r="M1982">
        <v>0.115</v>
      </c>
      <c r="N1982">
        <v>0.11840000000000001</v>
      </c>
      <c r="O1982">
        <v>0.1205</v>
      </c>
      <c r="P1982">
        <v>0.12239999999999999</v>
      </c>
      <c r="R1982">
        <v>0.12180000000000001</v>
      </c>
      <c r="U1982">
        <v>0.12379999999999999</v>
      </c>
    </row>
    <row r="1983" spans="9:21" x14ac:dyDescent="0.3">
      <c r="I1983" s="7">
        <v>43473</v>
      </c>
      <c r="J1983">
        <v>8.0799999999999997E-2</v>
      </c>
      <c r="K1983">
        <v>9.9900000000000003E-2</v>
      </c>
      <c r="L1983">
        <v>0.10390000000000001</v>
      </c>
      <c r="M1983">
        <v>0.11459999999999999</v>
      </c>
      <c r="N1983">
        <v>0.1181</v>
      </c>
      <c r="O1983">
        <v>0.1202</v>
      </c>
      <c r="P1983">
        <v>0.1217</v>
      </c>
      <c r="R1983">
        <v>0.12179999999999999</v>
      </c>
      <c r="U1983">
        <v>0.12380000000000001</v>
      </c>
    </row>
    <row r="1984" spans="9:21" x14ac:dyDescent="0.3">
      <c r="I1984" s="7">
        <v>43472</v>
      </c>
      <c r="J1984">
        <v>8.0799999999999997E-2</v>
      </c>
      <c r="K1984">
        <v>9.9699999999999997E-2</v>
      </c>
      <c r="L1984">
        <v>0.10390000000000001</v>
      </c>
      <c r="M1984">
        <v>0.1142</v>
      </c>
      <c r="N1984">
        <v>0.1178</v>
      </c>
      <c r="O1984">
        <v>0.1196</v>
      </c>
      <c r="P1984">
        <v>0.1212</v>
      </c>
      <c r="R1984">
        <v>0.12179999999999999</v>
      </c>
      <c r="U1984">
        <v>0.12380000000000001</v>
      </c>
    </row>
    <row r="1985" spans="9:21" x14ac:dyDescent="0.3">
      <c r="I1985" s="7">
        <v>43471</v>
      </c>
      <c r="J1985">
        <v>8.0799999999999997E-2</v>
      </c>
      <c r="K1985">
        <v>0.1</v>
      </c>
      <c r="L1985">
        <v>0.10390000000000001</v>
      </c>
      <c r="M1985">
        <v>0.11410000000000001</v>
      </c>
      <c r="N1985">
        <v>0.11779999999999999</v>
      </c>
      <c r="O1985">
        <v>0.1195</v>
      </c>
      <c r="P1985">
        <v>0.12119999999999999</v>
      </c>
      <c r="R1985">
        <v>0.1217</v>
      </c>
      <c r="U1985">
        <v>0.12380000000000001</v>
      </c>
    </row>
    <row r="1986" spans="9:21" x14ac:dyDescent="0.3">
      <c r="I1986" s="7">
        <v>43470</v>
      </c>
      <c r="J1986">
        <v>8.0799999999999997E-2</v>
      </c>
      <c r="K1986">
        <v>9.9900000000000003E-2</v>
      </c>
      <c r="L1986">
        <v>0.1038</v>
      </c>
      <c r="M1986">
        <v>0.114</v>
      </c>
      <c r="N1986">
        <v>0.11779999999999999</v>
      </c>
      <c r="O1986">
        <v>0.1195</v>
      </c>
      <c r="P1986">
        <v>0.1211</v>
      </c>
      <c r="R1986">
        <v>0.1217</v>
      </c>
      <c r="U1986">
        <v>0.12380000000000001</v>
      </c>
    </row>
    <row r="1987" spans="9:21" x14ac:dyDescent="0.3">
      <c r="I1987" s="7">
        <v>43469</v>
      </c>
      <c r="J1987">
        <v>8.0799999999999997E-2</v>
      </c>
      <c r="K1987">
        <v>9.9500000000000005E-2</v>
      </c>
      <c r="L1987">
        <v>0.1033</v>
      </c>
      <c r="M1987">
        <v>0.1139</v>
      </c>
      <c r="N1987">
        <v>0.11779999999999999</v>
      </c>
      <c r="O1987">
        <v>0.1195</v>
      </c>
      <c r="P1987">
        <v>0.1211</v>
      </c>
      <c r="R1987">
        <v>0.12179999999999999</v>
      </c>
      <c r="U1987">
        <v>0.12390000000000001</v>
      </c>
    </row>
    <row r="1988" spans="9:21" x14ac:dyDescent="0.3">
      <c r="I1988" s="7">
        <v>43468</v>
      </c>
      <c r="J1988">
        <v>8.0799999999999997E-2</v>
      </c>
      <c r="K1988">
        <v>9.9500000000000005E-2</v>
      </c>
      <c r="L1988">
        <v>0.1033</v>
      </c>
      <c r="M1988">
        <v>0.11359999999999999</v>
      </c>
      <c r="N1988">
        <v>0.1176</v>
      </c>
      <c r="O1988">
        <v>0.11939999999999999</v>
      </c>
      <c r="P1988">
        <v>0.12089999999999999</v>
      </c>
      <c r="R1988">
        <v>0.1217</v>
      </c>
      <c r="U1988">
        <v>0.12390000000000001</v>
      </c>
    </row>
    <row r="1989" spans="9:21" x14ac:dyDescent="0.3">
      <c r="I1989" s="7">
        <v>43467</v>
      </c>
      <c r="J1989">
        <v>8.0799999999999997E-2</v>
      </c>
      <c r="K1989">
        <v>9.9299999999999999E-2</v>
      </c>
      <c r="L1989">
        <v>0.1032</v>
      </c>
      <c r="M1989">
        <v>0.11349999999999999</v>
      </c>
      <c r="N1989">
        <v>0.11749999999999999</v>
      </c>
      <c r="O1989">
        <v>0.11939999999999999</v>
      </c>
      <c r="P1989">
        <v>0.1208</v>
      </c>
      <c r="R1989">
        <v>0.12179999999999999</v>
      </c>
      <c r="U1989">
        <v>0.12390000000000001</v>
      </c>
    </row>
    <row r="1990" spans="9:21" x14ac:dyDescent="0.3">
      <c r="I1990" s="7">
        <v>43466</v>
      </c>
      <c r="J1990">
        <v>8.0799999999999997E-2</v>
      </c>
      <c r="K1990">
        <v>9.9000000000000005E-2</v>
      </c>
      <c r="L1990">
        <v>0.1028</v>
      </c>
      <c r="M1990">
        <v>0.11320000000000001</v>
      </c>
      <c r="N1990">
        <v>0.1174</v>
      </c>
      <c r="O1990">
        <v>0.1191</v>
      </c>
      <c r="P1990">
        <v>0.1207</v>
      </c>
      <c r="R1990">
        <v>0.12161597222222222</v>
      </c>
      <c r="U1990">
        <v>0.12352501082251081</v>
      </c>
    </row>
    <row r="1991" spans="9:21" x14ac:dyDescent="0.3">
      <c r="I1991" s="7">
        <v>43465</v>
      </c>
      <c r="J1991">
        <v>8.0799999999999997E-2</v>
      </c>
      <c r="K1991">
        <v>9.8699999999999996E-2</v>
      </c>
      <c r="L1991">
        <v>0.1027</v>
      </c>
      <c r="M1991">
        <v>0.1128</v>
      </c>
      <c r="N1991">
        <v>0.1173</v>
      </c>
      <c r="O1991">
        <v>0.11900000000000001</v>
      </c>
      <c r="P1991">
        <v>0.1206</v>
      </c>
      <c r="R1991">
        <v>0.1216</v>
      </c>
      <c r="U1991">
        <v>0.1234</v>
      </c>
    </row>
    <row r="1992" spans="9:21" x14ac:dyDescent="0.3">
      <c r="I1992" s="7">
        <v>43464</v>
      </c>
      <c r="J1992">
        <v>8.0799999999999997E-2</v>
      </c>
      <c r="K1992">
        <v>9.8800000000000013E-2</v>
      </c>
      <c r="L1992">
        <v>0.1027</v>
      </c>
      <c r="M1992">
        <v>0.11259684523809524</v>
      </c>
      <c r="N1992">
        <v>0.11725914772727274</v>
      </c>
      <c r="O1992">
        <v>0.11896499999999999</v>
      </c>
      <c r="P1992">
        <v>0.12042601851851852</v>
      </c>
      <c r="R1992">
        <v>0.1215</v>
      </c>
      <c r="U1992">
        <v>0.12330000000000001</v>
      </c>
    </row>
    <row r="1993" spans="9:21" x14ac:dyDescent="0.3">
      <c r="I1993" s="7">
        <v>43463</v>
      </c>
      <c r="J1993">
        <v>8.0799999999999997E-2</v>
      </c>
      <c r="K1993">
        <v>9.8900000000000002E-2</v>
      </c>
      <c r="L1993">
        <v>0.1027</v>
      </c>
      <c r="M1993">
        <v>0.11260000000000001</v>
      </c>
      <c r="N1993">
        <v>0.1172</v>
      </c>
      <c r="O1993">
        <v>0.11899999999999999</v>
      </c>
      <c r="P1993">
        <v>0.12039999999999999</v>
      </c>
      <c r="R1993">
        <v>0.1215</v>
      </c>
      <c r="U1993">
        <v>0.12330000000000001</v>
      </c>
    </row>
    <row r="1994" spans="9:21" x14ac:dyDescent="0.3">
      <c r="I1994" s="7">
        <v>43462</v>
      </c>
      <c r="J1994">
        <v>8.0799999999999997E-2</v>
      </c>
      <c r="K1994">
        <v>9.8800000000000013E-2</v>
      </c>
      <c r="L1994">
        <v>0.1026</v>
      </c>
      <c r="M1994">
        <v>0.1125</v>
      </c>
      <c r="N1994">
        <v>0.1172</v>
      </c>
      <c r="O1994">
        <v>0.11890000000000001</v>
      </c>
      <c r="P1994">
        <v>0.12039999999999999</v>
      </c>
      <c r="R1994">
        <v>0.1215</v>
      </c>
      <c r="U1994">
        <v>0.12330000000000001</v>
      </c>
    </row>
    <row r="1995" spans="9:21" x14ac:dyDescent="0.3">
      <c r="I1995" s="7">
        <v>43461</v>
      </c>
      <c r="J1995">
        <v>8.0799999999999997E-2</v>
      </c>
      <c r="K1995">
        <v>9.849999999999999E-2</v>
      </c>
      <c r="L1995">
        <v>0.10249999999999999</v>
      </c>
      <c r="M1995">
        <v>0.11260000000000001</v>
      </c>
      <c r="N1995">
        <v>0.1173</v>
      </c>
      <c r="O1995">
        <v>0.11890000000000001</v>
      </c>
      <c r="P1995">
        <v>0.1205</v>
      </c>
      <c r="R1995">
        <v>0.12230000000000001</v>
      </c>
      <c r="U1995">
        <v>0.12470000000000001</v>
      </c>
    </row>
    <row r="1996" spans="9:21" x14ac:dyDescent="0.3">
      <c r="I1996" s="7">
        <v>43460</v>
      </c>
      <c r="J1996">
        <v>8.0799999999999997E-2</v>
      </c>
      <c r="K1996">
        <v>9.8299999999999998E-2</v>
      </c>
      <c r="L1996">
        <v>0.1024</v>
      </c>
      <c r="M1996">
        <v>0.11260000000000001</v>
      </c>
      <c r="N1996">
        <v>0.1171</v>
      </c>
      <c r="O1996">
        <v>0.11899999999999999</v>
      </c>
      <c r="P1996">
        <v>0.1205</v>
      </c>
      <c r="R1996">
        <v>0.12239999999999999</v>
      </c>
      <c r="U1996">
        <v>0.12520000000000001</v>
      </c>
    </row>
    <row r="1997" spans="9:21" x14ac:dyDescent="0.3">
      <c r="I1997" s="7">
        <v>43459</v>
      </c>
      <c r="J1997">
        <v>8.0799999999999997E-2</v>
      </c>
      <c r="K1997">
        <v>9.820000000000001E-2</v>
      </c>
      <c r="L1997">
        <v>0.1024</v>
      </c>
      <c r="M1997">
        <v>0.1128</v>
      </c>
      <c r="N1997">
        <v>0.1174</v>
      </c>
      <c r="O1997">
        <v>0.1198</v>
      </c>
      <c r="P1997">
        <v>0.1216</v>
      </c>
      <c r="R1997">
        <v>0.12239999999999999</v>
      </c>
      <c r="U1997">
        <v>0.12540000000000001</v>
      </c>
    </row>
    <row r="1998" spans="9:21" x14ac:dyDescent="0.3">
      <c r="I1998" s="7">
        <v>43458</v>
      </c>
      <c r="J1998">
        <v>8.0799999999999997E-2</v>
      </c>
      <c r="K1998">
        <v>9.7699999999999995E-2</v>
      </c>
      <c r="L1998">
        <v>0.10220000000000001</v>
      </c>
      <c r="M1998">
        <v>0.11310000000000001</v>
      </c>
      <c r="N1998">
        <v>0.1176</v>
      </c>
      <c r="O1998">
        <v>0.1202</v>
      </c>
      <c r="P1998">
        <v>0.1221</v>
      </c>
      <c r="R1998">
        <v>0.12189999999999999</v>
      </c>
      <c r="U1998">
        <v>0.12429999999999999</v>
      </c>
    </row>
    <row r="1999" spans="9:21" x14ac:dyDescent="0.3">
      <c r="I1999" s="7">
        <v>43457</v>
      </c>
      <c r="J1999">
        <v>8.0799999999999997E-2</v>
      </c>
      <c r="K1999">
        <v>9.7287041579410385E-2</v>
      </c>
      <c r="L1999">
        <v>0.10214270261143352</v>
      </c>
      <c r="M1999">
        <v>0.1133</v>
      </c>
      <c r="N1999">
        <v>0.1178</v>
      </c>
      <c r="O1999">
        <v>0.1203</v>
      </c>
      <c r="P1999">
        <v>0.122</v>
      </c>
    </row>
    <row r="2000" spans="9:21" x14ac:dyDescent="0.3">
      <c r="I2000" s="7">
        <v>43456</v>
      </c>
      <c r="J2000">
        <v>8.0799999999999997E-2</v>
      </c>
      <c r="K2000">
        <v>9.7199999999999995E-2</v>
      </c>
      <c r="L2000">
        <v>0.1022</v>
      </c>
      <c r="M2000">
        <v>0.11210000000000001</v>
      </c>
      <c r="N2000">
        <v>0.1173</v>
      </c>
      <c r="O2000">
        <v>0.1195</v>
      </c>
      <c r="P2000">
        <v>0.121</v>
      </c>
    </row>
    <row r="2001" spans="9:12" x14ac:dyDescent="0.3">
      <c r="I2001" s="7">
        <v>43455</v>
      </c>
      <c r="J2001">
        <v>8.0799999999999997E-2</v>
      </c>
      <c r="K2001">
        <v>9.6799999999999997E-2</v>
      </c>
      <c r="L2001">
        <v>0.1019</v>
      </c>
    </row>
    <row r="2002" spans="9:12" x14ac:dyDescent="0.3">
      <c r="I2002" s="7">
        <v>43454</v>
      </c>
      <c r="J2002">
        <v>8.0799999999999997E-2</v>
      </c>
      <c r="K2002">
        <v>9.6799999999999997E-2</v>
      </c>
      <c r="L2002">
        <v>0.1019</v>
      </c>
    </row>
    <row r="2003" spans="9:12" x14ac:dyDescent="0.3">
      <c r="I2003" s="7">
        <v>43453</v>
      </c>
      <c r="J2003">
        <v>8.0799999999999997E-2</v>
      </c>
      <c r="K2003">
        <v>9.6799999999999997E-2</v>
      </c>
      <c r="L2003">
        <v>0.10199999999999999</v>
      </c>
    </row>
    <row r="2004" spans="9:12" x14ac:dyDescent="0.3">
      <c r="I2004" s="7">
        <v>43452</v>
      </c>
      <c r="J2004">
        <v>8.0799999999999997E-2</v>
      </c>
      <c r="K2004">
        <v>9.6199999999999994E-2</v>
      </c>
      <c r="L2004">
        <v>0.1018</v>
      </c>
    </row>
    <row r="2005" spans="9:12" x14ac:dyDescent="0.3">
      <c r="I2005" s="7">
        <v>43451</v>
      </c>
      <c r="J2005">
        <v>8.0799999999999997E-2</v>
      </c>
      <c r="K2005">
        <v>9.6000000000000002E-2</v>
      </c>
      <c r="L2005">
        <v>0.1017</v>
      </c>
    </row>
    <row r="2006" spans="9:12" x14ac:dyDescent="0.3">
      <c r="I2006" s="7">
        <v>43450</v>
      </c>
      <c r="J2006">
        <v>8.0799999999999997E-2</v>
      </c>
      <c r="K2006">
        <v>9.6000000000000002E-2</v>
      </c>
      <c r="L2006">
        <v>0.1017</v>
      </c>
    </row>
    <row r="2007" spans="9:12" x14ac:dyDescent="0.3">
      <c r="I2007" s="7">
        <v>43449</v>
      </c>
      <c r="J2007">
        <v>8.0799999999999997E-2</v>
      </c>
      <c r="K2007">
        <v>9.5799999999999996E-2</v>
      </c>
      <c r="L2007">
        <v>0.1016</v>
      </c>
    </row>
  </sheetData>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rgb="FFFFC000"/>
  </sheetPr>
  <dimension ref="A1:T30"/>
  <sheetViews>
    <sheetView zoomScaleNormal="100" workbookViewId="0">
      <selection activeCell="B2" sqref="B2"/>
    </sheetView>
  </sheetViews>
  <sheetFormatPr defaultRowHeight="14.4" x14ac:dyDescent="0.3"/>
  <cols>
    <col min="1" max="1" width="18.44140625" customWidth="1"/>
    <col min="2" max="2" width="11.5546875" bestFit="1" customWidth="1"/>
    <col min="3" max="3" width="11.44140625" customWidth="1"/>
    <col min="7" max="7" width="32.33203125" customWidth="1"/>
    <col min="8" max="8" width="14.33203125" bestFit="1" customWidth="1"/>
    <col min="9" max="9" width="14.5546875" bestFit="1" customWidth="1"/>
    <col min="10" max="10" width="17.6640625" bestFit="1" customWidth="1"/>
    <col min="11" max="11" width="13.44140625" bestFit="1" customWidth="1"/>
    <col min="12" max="12" width="15.44140625" bestFit="1" customWidth="1"/>
    <col min="13" max="13" width="14.44140625" bestFit="1" customWidth="1"/>
    <col min="14" max="14" width="17.6640625" bestFit="1" customWidth="1"/>
    <col min="15" max="15" width="13.44140625" bestFit="1" customWidth="1"/>
  </cols>
  <sheetData>
    <row r="1" spans="1:20" x14ac:dyDescent="0.3">
      <c r="A1" s="6">
        <f ca="1">TODAY()</f>
        <v>45777</v>
      </c>
      <c r="B1" s="6">
        <f ca="1">A1</f>
        <v>45777</v>
      </c>
    </row>
    <row r="2" spans="1:20" x14ac:dyDescent="0.3">
      <c r="B2" t="s">
        <v>119</v>
      </c>
      <c r="C2" t="s">
        <v>120</v>
      </c>
      <c r="D2" t="s">
        <v>121</v>
      </c>
      <c r="E2" t="s">
        <v>88</v>
      </c>
    </row>
    <row r="3" spans="1:20" ht="15" thickBot="1" x14ac:dyDescent="0.35">
      <c r="A3" t="s">
        <v>122</v>
      </c>
      <c r="B3" s="32" t="e">
        <f ca="1">VLOOKUP($B$1,$G$4:$O$23,3,FALSE)</f>
        <v>#N/A</v>
      </c>
      <c r="C3" s="32" t="e">
        <f ca="1">VLOOKUP($B$1,$G$4:$O$23,2,FALSE)</f>
        <v>#N/A</v>
      </c>
      <c r="D3" s="32" t="e">
        <f ca="1">VLOOKUP($B$1,$G$4:$O$23,4,FALSE)</f>
        <v>#N/A</v>
      </c>
      <c r="E3" s="31" t="e">
        <f ca="1">VLOOKUP($B$1,$G$4:$O$23,5,FALSE)</f>
        <v>#N/A</v>
      </c>
    </row>
    <row r="4" spans="1:20" ht="15" thickBot="1" x14ac:dyDescent="0.35">
      <c r="A4" t="s">
        <v>123</v>
      </c>
      <c r="B4" s="32" t="e">
        <f ca="1">VLOOKUP($A$1,$G$4:$O$23,7,FALSE)</f>
        <v>#N/A</v>
      </c>
      <c r="C4" s="32" t="e">
        <f ca="1">VLOOKUP($A$1,$G$4:$O$23,6,FALSE)</f>
        <v>#N/A</v>
      </c>
      <c r="D4" s="32" t="e">
        <f ca="1">VLOOKUP($A$1,$G$4:$O$23,8,FALSE)</f>
        <v>#N/A</v>
      </c>
      <c r="E4" s="31" t="e">
        <f ca="1">VLOOKUP($A$1,$G$4:$O$23,9,FALSE)</f>
        <v>#N/A</v>
      </c>
      <c r="G4" s="285" t="s">
        <v>61</v>
      </c>
      <c r="H4" s="287" t="s">
        <v>124</v>
      </c>
      <c r="I4" s="288"/>
      <c r="J4" s="288"/>
      <c r="K4" s="289"/>
      <c r="L4" s="287" t="s">
        <v>125</v>
      </c>
      <c r="M4" s="288"/>
      <c r="N4" s="288"/>
      <c r="O4" s="289"/>
    </row>
    <row r="5" spans="1:20" ht="16.5" customHeight="1" thickBot="1" x14ac:dyDescent="0.35">
      <c r="G5" s="286"/>
      <c r="H5" s="61" t="s">
        <v>126</v>
      </c>
      <c r="I5" s="61" t="s">
        <v>127</v>
      </c>
      <c r="J5" s="61" t="s">
        <v>128</v>
      </c>
      <c r="K5" s="61" t="s">
        <v>129</v>
      </c>
      <c r="L5" s="61" t="s">
        <v>126</v>
      </c>
      <c r="M5" s="61" t="s">
        <v>127</v>
      </c>
      <c r="N5" s="61" t="s">
        <v>128</v>
      </c>
      <c r="O5" s="61" t="s">
        <v>129</v>
      </c>
    </row>
    <row r="6" spans="1:20" ht="18.600000000000001" thickBot="1" x14ac:dyDescent="0.35">
      <c r="A6" s="13" t="s">
        <v>93</v>
      </c>
      <c r="F6" s="4" t="s">
        <v>130</v>
      </c>
      <c r="G6" s="62">
        <v>44922</v>
      </c>
      <c r="H6" s="63">
        <v>15.5</v>
      </c>
      <c r="I6" s="63">
        <v>15.5</v>
      </c>
      <c r="J6" s="63">
        <v>15.5</v>
      </c>
      <c r="K6" s="63">
        <v>1.25</v>
      </c>
      <c r="L6" s="63">
        <v>15.5</v>
      </c>
      <c r="M6" s="63">
        <v>15.5</v>
      </c>
      <c r="N6" s="63">
        <v>15.5</v>
      </c>
      <c r="O6" s="63">
        <v>1.25</v>
      </c>
      <c r="P6">
        <v>5.5</v>
      </c>
      <c r="Q6">
        <v>626.99</v>
      </c>
      <c r="R6">
        <v>6.5</v>
      </c>
      <c r="S6">
        <v>-540.25</v>
      </c>
      <c r="T6" s="10">
        <v>1536.37</v>
      </c>
    </row>
    <row r="7" spans="1:20" ht="18.600000000000001" thickBot="1" x14ac:dyDescent="0.35">
      <c r="F7" s="4"/>
      <c r="G7" s="62">
        <v>44918</v>
      </c>
      <c r="H7" s="63">
        <v>15.5</v>
      </c>
      <c r="I7" s="63">
        <v>15.5</v>
      </c>
      <c r="J7" s="63">
        <v>15.5</v>
      </c>
      <c r="K7" s="63">
        <v>3</v>
      </c>
      <c r="L7" s="63">
        <v>15.5</v>
      </c>
      <c r="M7" s="63">
        <v>15.5</v>
      </c>
      <c r="N7" s="63">
        <v>15.5</v>
      </c>
      <c r="O7" s="63">
        <v>1.2</v>
      </c>
      <c r="P7">
        <v>5.5</v>
      </c>
      <c r="Q7">
        <v>634.25</v>
      </c>
      <c r="R7">
        <v>6.5</v>
      </c>
      <c r="S7">
        <v>-539.13</v>
      </c>
      <c r="T7" s="10">
        <v>1536.37</v>
      </c>
    </row>
    <row r="8" spans="1:20" ht="18.600000000000001" thickBot="1" x14ac:dyDescent="0.35">
      <c r="A8" s="61" t="s">
        <v>9</v>
      </c>
      <c r="C8" s="6">
        <v>44922</v>
      </c>
      <c r="F8" s="4"/>
      <c r="G8" s="62">
        <v>44917</v>
      </c>
      <c r="H8" s="63">
        <v>15.5</v>
      </c>
      <c r="I8" s="63">
        <v>15.5</v>
      </c>
      <c r="J8" s="63">
        <v>15.5</v>
      </c>
      <c r="K8" s="63">
        <v>2</v>
      </c>
      <c r="L8" s="63"/>
      <c r="M8" s="63"/>
      <c r="N8" s="63"/>
      <c r="O8" s="63">
        <v>0</v>
      </c>
      <c r="P8">
        <v>5.5</v>
      </c>
      <c r="Q8">
        <v>655.11</v>
      </c>
      <c r="R8">
        <v>6.5</v>
      </c>
      <c r="S8">
        <v>-537.36</v>
      </c>
      <c r="T8" s="10">
        <v>1541.53</v>
      </c>
    </row>
    <row r="9" spans="1:20" ht="18.600000000000001" thickBot="1" x14ac:dyDescent="0.35">
      <c r="A9" t="s">
        <v>131</v>
      </c>
      <c r="B9" t="s">
        <v>132</v>
      </c>
      <c r="C9" s="32">
        <v>363.1</v>
      </c>
      <c r="F9" s="4"/>
      <c r="G9" s="62">
        <v>44916</v>
      </c>
      <c r="H9" s="63">
        <v>15.5</v>
      </c>
      <c r="I9" s="63">
        <v>15.5</v>
      </c>
      <c r="J9" s="63">
        <v>15.5</v>
      </c>
      <c r="K9" s="63">
        <v>3</v>
      </c>
      <c r="L9" s="63">
        <v>15.5</v>
      </c>
      <c r="M9" s="63">
        <v>15.5</v>
      </c>
      <c r="N9" s="63">
        <v>15.5</v>
      </c>
      <c r="O9" s="63">
        <v>1</v>
      </c>
      <c r="P9">
        <v>5.5</v>
      </c>
      <c r="Q9">
        <v>639.14</v>
      </c>
      <c r="R9">
        <v>6.5</v>
      </c>
      <c r="S9">
        <v>-517.99</v>
      </c>
      <c r="T9" s="10">
        <v>1541.53</v>
      </c>
    </row>
    <row r="10" spans="1:20" ht="18.600000000000001" thickBot="1" x14ac:dyDescent="0.35">
      <c r="A10" t="s">
        <v>133</v>
      </c>
      <c r="B10" t="s">
        <v>134</v>
      </c>
      <c r="C10" s="32">
        <v>439.11500000000001</v>
      </c>
      <c r="F10" s="4"/>
      <c r="G10" s="62">
        <v>44915</v>
      </c>
      <c r="H10" s="63">
        <v>15.5</v>
      </c>
      <c r="I10" s="63">
        <v>15.5</v>
      </c>
      <c r="J10" s="63">
        <v>15.5</v>
      </c>
      <c r="K10" s="63">
        <v>0.5</v>
      </c>
      <c r="L10" s="63"/>
      <c r="M10" s="63"/>
      <c r="N10" s="63"/>
      <c r="O10" s="63">
        <v>0</v>
      </c>
      <c r="P10">
        <v>5.5</v>
      </c>
      <c r="Q10">
        <v>630.72</v>
      </c>
      <c r="R10">
        <v>6.5</v>
      </c>
      <c r="S10">
        <v>-503.96</v>
      </c>
      <c r="T10" s="10">
        <v>1562.64</v>
      </c>
    </row>
    <row r="11" spans="1:20" ht="18.600000000000001" thickBot="1" x14ac:dyDescent="0.35">
      <c r="A11" t="s">
        <v>135</v>
      </c>
      <c r="B11" t="s">
        <v>136</v>
      </c>
      <c r="C11" s="32">
        <v>386.52</v>
      </c>
      <c r="D11" s="32"/>
      <c r="F11" s="4"/>
      <c r="G11" s="62">
        <v>44914</v>
      </c>
      <c r="H11" s="63">
        <v>15.5</v>
      </c>
      <c r="I11" s="63">
        <v>15.5</v>
      </c>
      <c r="J11" s="63">
        <v>15.5</v>
      </c>
      <c r="K11" s="63">
        <v>1</v>
      </c>
      <c r="L11" s="63">
        <v>15.5</v>
      </c>
      <c r="M11" s="63">
        <v>15.5</v>
      </c>
      <c r="N11" s="63">
        <v>15.5</v>
      </c>
      <c r="O11" s="63">
        <v>1</v>
      </c>
      <c r="P11">
        <v>5.5</v>
      </c>
      <c r="Q11">
        <v>636.25</v>
      </c>
      <c r="R11">
        <v>6.5</v>
      </c>
      <c r="S11">
        <v>-500.41</v>
      </c>
      <c r="T11" s="10">
        <v>1562.64</v>
      </c>
    </row>
    <row r="12" spans="1:20" ht="18.600000000000001" thickBot="1" x14ac:dyDescent="0.35">
      <c r="A12" t="s">
        <v>137</v>
      </c>
      <c r="B12" t="s">
        <v>138</v>
      </c>
      <c r="C12" s="32">
        <v>2.7330000000000001</v>
      </c>
      <c r="F12" s="4"/>
      <c r="G12" s="62">
        <v>44911</v>
      </c>
      <c r="H12" s="63"/>
      <c r="I12" s="63"/>
      <c r="J12" s="63"/>
      <c r="K12" s="63">
        <v>0</v>
      </c>
      <c r="L12" s="63">
        <v>15.5</v>
      </c>
      <c r="M12" s="63">
        <v>15.5</v>
      </c>
      <c r="N12" s="63">
        <v>15.5</v>
      </c>
      <c r="O12" s="63">
        <v>1.75</v>
      </c>
      <c r="P12">
        <v>5.5</v>
      </c>
      <c r="Q12">
        <v>640.48</v>
      </c>
      <c r="R12">
        <v>6.5</v>
      </c>
      <c r="S12">
        <v>-499.37</v>
      </c>
      <c r="T12" s="10">
        <v>1562.64</v>
      </c>
    </row>
    <row r="13" spans="1:20" ht="18.600000000000001" thickBot="1" x14ac:dyDescent="0.35">
      <c r="A13" t="s">
        <v>139</v>
      </c>
      <c r="B13" t="s">
        <v>132</v>
      </c>
      <c r="C13" s="32">
        <v>245.0925</v>
      </c>
      <c r="E13" t="s">
        <v>59</v>
      </c>
      <c r="F13" s="4"/>
      <c r="G13" s="62">
        <v>44910</v>
      </c>
      <c r="H13" s="63">
        <v>15.5</v>
      </c>
      <c r="I13" s="63">
        <v>15.5</v>
      </c>
      <c r="J13" s="63">
        <v>15.5</v>
      </c>
      <c r="K13" s="63">
        <v>0.35</v>
      </c>
      <c r="L13" s="63">
        <v>15.5</v>
      </c>
      <c r="M13" s="63">
        <v>15.5</v>
      </c>
      <c r="N13" s="63">
        <v>15.5</v>
      </c>
      <c r="O13" s="63">
        <v>14.75</v>
      </c>
      <c r="P13">
        <v>5.5</v>
      </c>
      <c r="Q13">
        <v>621.35</v>
      </c>
      <c r="R13">
        <v>6.5</v>
      </c>
      <c r="S13">
        <v>-480.9</v>
      </c>
      <c r="T13" s="10">
        <v>1562.64</v>
      </c>
    </row>
    <row r="14" spans="1:20" ht="18.600000000000001" thickBot="1" x14ac:dyDescent="0.35">
      <c r="C14" s="32"/>
      <c r="F14" s="4"/>
      <c r="G14" s="62">
        <v>44909</v>
      </c>
      <c r="H14" s="63">
        <v>15.5</v>
      </c>
      <c r="I14" s="63">
        <v>15.5</v>
      </c>
      <c r="J14" s="63">
        <v>15.5</v>
      </c>
      <c r="K14" s="63">
        <v>1</v>
      </c>
      <c r="L14" s="63">
        <v>15.5</v>
      </c>
      <c r="M14" s="63">
        <v>15.5</v>
      </c>
      <c r="N14" s="63">
        <v>15.5</v>
      </c>
      <c r="O14" s="63">
        <v>1</v>
      </c>
      <c r="P14">
        <v>5.5</v>
      </c>
      <c r="Q14">
        <v>598.02</v>
      </c>
      <c r="R14">
        <v>6.5</v>
      </c>
      <c r="S14">
        <v>-479.36</v>
      </c>
      <c r="T14" s="10">
        <v>1566.13</v>
      </c>
    </row>
    <row r="15" spans="1:20" ht="18.600000000000001" thickBot="1" x14ac:dyDescent="0.35">
      <c r="A15" t="s">
        <v>21</v>
      </c>
      <c r="F15" s="4"/>
      <c r="G15" s="62">
        <v>44908</v>
      </c>
      <c r="H15" s="63"/>
      <c r="I15" s="63"/>
      <c r="J15" s="63"/>
      <c r="K15" s="63">
        <v>0</v>
      </c>
      <c r="L15" s="63"/>
      <c r="M15" s="63"/>
      <c r="N15" s="63"/>
      <c r="O15" s="63">
        <v>0</v>
      </c>
      <c r="P15">
        <v>5.5</v>
      </c>
      <c r="Q15">
        <v>605.29999999999995</v>
      </c>
      <c r="R15">
        <v>6.5</v>
      </c>
      <c r="S15">
        <v>-476.35</v>
      </c>
      <c r="T15" s="10">
        <v>1566.13</v>
      </c>
    </row>
    <row r="16" spans="1:20" ht="18.600000000000001" thickBot="1" x14ac:dyDescent="0.35">
      <c r="A16" t="s">
        <v>131</v>
      </c>
      <c r="B16" t="s">
        <v>132</v>
      </c>
      <c r="F16" s="4"/>
      <c r="G16" s="62">
        <v>44907</v>
      </c>
      <c r="H16" s="63">
        <v>15.5</v>
      </c>
      <c r="I16" s="63">
        <v>15.5</v>
      </c>
      <c r="J16" s="63">
        <v>15.5</v>
      </c>
      <c r="K16" s="63">
        <v>1</v>
      </c>
      <c r="L16" s="63"/>
      <c r="M16" s="63"/>
      <c r="N16" s="63"/>
      <c r="O16" s="63">
        <v>0</v>
      </c>
      <c r="P16">
        <v>5.5</v>
      </c>
      <c r="Q16">
        <v>599.42999999999995</v>
      </c>
      <c r="R16">
        <v>6.5</v>
      </c>
      <c r="S16">
        <v>-473.67</v>
      </c>
      <c r="T16" s="10">
        <v>1566.13</v>
      </c>
    </row>
    <row r="17" spans="1:20" ht="18.600000000000001" thickBot="1" x14ac:dyDescent="0.35">
      <c r="F17" s="4"/>
      <c r="G17" s="62">
        <v>44904</v>
      </c>
      <c r="H17" s="63">
        <v>15.5</v>
      </c>
      <c r="I17" s="63">
        <v>15.5</v>
      </c>
      <c r="J17" s="63">
        <v>15.5</v>
      </c>
      <c r="K17" s="63">
        <v>1</v>
      </c>
      <c r="L17" s="63">
        <v>15.5</v>
      </c>
      <c r="M17" s="63">
        <v>15.5</v>
      </c>
      <c r="N17" s="63">
        <v>15.5</v>
      </c>
      <c r="O17" s="63">
        <v>1.2</v>
      </c>
      <c r="P17">
        <v>5.5</v>
      </c>
      <c r="Q17">
        <v>597</v>
      </c>
      <c r="R17">
        <v>6.5</v>
      </c>
      <c r="S17">
        <v>-464.96</v>
      </c>
      <c r="T17" s="10">
        <v>1566.13</v>
      </c>
    </row>
    <row r="18" spans="1:20" ht="18.600000000000001" thickBot="1" x14ac:dyDescent="0.35">
      <c r="F18" s="4"/>
      <c r="G18" s="62">
        <v>44903</v>
      </c>
      <c r="H18" s="63"/>
      <c r="I18" s="63"/>
      <c r="J18" s="63"/>
      <c r="K18" s="63">
        <v>0</v>
      </c>
      <c r="L18" s="63"/>
      <c r="M18" s="63"/>
      <c r="N18" s="63"/>
      <c r="O18" s="63">
        <v>0</v>
      </c>
      <c r="P18">
        <v>5.5</v>
      </c>
      <c r="Q18">
        <v>581.94000000000005</v>
      </c>
      <c r="R18">
        <v>6.5</v>
      </c>
      <c r="S18">
        <v>-458.96</v>
      </c>
      <c r="T18" s="10">
        <v>1566.13</v>
      </c>
    </row>
    <row r="19" spans="1:20" ht="18.600000000000001" thickBot="1" x14ac:dyDescent="0.35">
      <c r="A19" t="s">
        <v>40</v>
      </c>
      <c r="C19" s="6">
        <v>44895</v>
      </c>
      <c r="F19" s="4"/>
      <c r="G19" s="62">
        <v>44901</v>
      </c>
      <c r="H19" s="63">
        <v>15.5</v>
      </c>
      <c r="I19" s="63">
        <v>15.5</v>
      </c>
      <c r="J19" s="63">
        <v>15.5</v>
      </c>
      <c r="K19" s="63">
        <v>1.5</v>
      </c>
      <c r="L19" s="63">
        <v>15.5</v>
      </c>
      <c r="M19" s="63">
        <v>15.5</v>
      </c>
      <c r="N19" s="63">
        <v>15.5</v>
      </c>
      <c r="O19" s="63">
        <v>0.55000000000000004</v>
      </c>
      <c r="P19">
        <v>5.5</v>
      </c>
      <c r="Q19">
        <v>584.87</v>
      </c>
      <c r="R19">
        <v>6.5</v>
      </c>
      <c r="S19">
        <v>-452.19</v>
      </c>
      <c r="T19" s="10">
        <v>1573.79</v>
      </c>
    </row>
    <row r="20" spans="1:20" ht="18.600000000000001" thickBot="1" x14ac:dyDescent="0.35">
      <c r="A20" t="s">
        <v>131</v>
      </c>
      <c r="B20" t="s">
        <v>132</v>
      </c>
      <c r="C20" s="32">
        <v>363.1875</v>
      </c>
      <c r="F20" s="4"/>
      <c r="G20" s="62">
        <v>44900</v>
      </c>
      <c r="H20" s="63">
        <v>15.5</v>
      </c>
      <c r="I20" s="63">
        <v>15.5</v>
      </c>
      <c r="J20" s="63">
        <v>15.5</v>
      </c>
      <c r="K20" s="63">
        <v>1</v>
      </c>
      <c r="L20" s="63"/>
      <c r="M20" s="63"/>
      <c r="N20" s="63"/>
      <c r="O20" s="63">
        <v>0</v>
      </c>
      <c r="P20">
        <v>5.5</v>
      </c>
      <c r="Q20">
        <v>573.79999999999995</v>
      </c>
      <c r="R20">
        <v>6.5</v>
      </c>
      <c r="S20">
        <v>-466.49</v>
      </c>
      <c r="T20" s="10">
        <v>1573.79</v>
      </c>
    </row>
    <row r="21" spans="1:20" ht="18.600000000000001" thickBot="1" x14ac:dyDescent="0.35">
      <c r="A21" t="s">
        <v>133</v>
      </c>
      <c r="B21" t="s">
        <v>134</v>
      </c>
      <c r="C21" s="32">
        <v>434.84440000000001</v>
      </c>
      <c r="F21" s="4"/>
      <c r="G21" s="62">
        <v>44897</v>
      </c>
      <c r="H21" s="63">
        <v>15.5</v>
      </c>
      <c r="I21" s="63">
        <v>15.5</v>
      </c>
      <c r="J21" s="63">
        <v>15.5</v>
      </c>
      <c r="K21" s="63">
        <v>0.5</v>
      </c>
      <c r="L21" s="63">
        <v>15.5</v>
      </c>
      <c r="M21" s="63">
        <v>15.5</v>
      </c>
      <c r="N21" s="63">
        <v>15.5</v>
      </c>
      <c r="O21" s="63">
        <v>2.25</v>
      </c>
      <c r="P21">
        <v>5.5</v>
      </c>
      <c r="Q21">
        <v>579.19000000000005</v>
      </c>
      <c r="R21">
        <v>6.5</v>
      </c>
      <c r="S21">
        <v>-466.34</v>
      </c>
      <c r="T21" s="10">
        <v>1573.79</v>
      </c>
    </row>
    <row r="22" spans="1:20" ht="18.600000000000001" thickBot="1" x14ac:dyDescent="0.35">
      <c r="A22" t="s">
        <v>135</v>
      </c>
      <c r="B22" t="s">
        <v>136</v>
      </c>
      <c r="C22" s="32">
        <v>375.60849999999999</v>
      </c>
      <c r="F22" s="4"/>
      <c r="G22" s="62">
        <v>44896</v>
      </c>
      <c r="H22" s="63"/>
      <c r="I22" s="63"/>
      <c r="J22" s="63"/>
      <c r="K22" s="63">
        <v>0</v>
      </c>
      <c r="L22" s="63">
        <v>15.5</v>
      </c>
      <c r="M22" s="63">
        <v>15.5</v>
      </c>
      <c r="N22" s="63">
        <v>15.5</v>
      </c>
      <c r="O22" s="63">
        <v>15.5</v>
      </c>
      <c r="P22">
        <v>5.5</v>
      </c>
      <c r="Q22">
        <v>585.54</v>
      </c>
      <c r="R22">
        <v>6.5</v>
      </c>
      <c r="S22">
        <v>-457.19</v>
      </c>
      <c r="T22" s="10">
        <v>1573.79</v>
      </c>
    </row>
    <row r="23" spans="1:20" ht="18.600000000000001" thickBot="1" x14ac:dyDescent="0.35">
      <c r="A23" t="s">
        <v>137</v>
      </c>
      <c r="B23" t="s">
        <v>138</v>
      </c>
      <c r="C23" s="32">
        <v>2.6187999999999998</v>
      </c>
      <c r="F23" s="4"/>
      <c r="G23" s="62">
        <v>44895</v>
      </c>
      <c r="H23" s="63">
        <v>15.5</v>
      </c>
      <c r="I23" s="63">
        <v>15.5</v>
      </c>
      <c r="J23" s="63">
        <v>15.5</v>
      </c>
      <c r="K23" s="63">
        <v>1.75</v>
      </c>
      <c r="L23" s="63">
        <v>15.5</v>
      </c>
      <c r="M23" s="63">
        <v>15.5</v>
      </c>
      <c r="N23" s="63">
        <v>15.5</v>
      </c>
      <c r="O23" s="63">
        <v>6.15</v>
      </c>
      <c r="P23">
        <v>5.5</v>
      </c>
      <c r="Q23">
        <v>576.61</v>
      </c>
      <c r="R23">
        <v>6.5</v>
      </c>
      <c r="S23">
        <v>-448.37</v>
      </c>
      <c r="T23" s="10">
        <v>1547.82</v>
      </c>
    </row>
    <row r="24" spans="1:20" ht="18.600000000000001" thickBot="1" x14ac:dyDescent="0.35">
      <c r="A24" t="s">
        <v>139</v>
      </c>
      <c r="B24" t="s">
        <v>132</v>
      </c>
      <c r="C24" s="32">
        <v>242.84530000000001</v>
      </c>
      <c r="F24" s="4"/>
      <c r="G24" s="62">
        <v>44894</v>
      </c>
      <c r="H24" s="63">
        <v>15.5</v>
      </c>
      <c r="I24" s="63">
        <v>15.5</v>
      </c>
      <c r="J24" s="63">
        <v>15.5</v>
      </c>
      <c r="K24" s="63">
        <v>2</v>
      </c>
      <c r="L24" s="63">
        <v>15.5</v>
      </c>
      <c r="M24" s="63">
        <v>15.5</v>
      </c>
      <c r="N24" s="63">
        <v>15.5</v>
      </c>
      <c r="O24" s="63">
        <v>3.35</v>
      </c>
      <c r="P24">
        <v>5.5</v>
      </c>
      <c r="Q24">
        <v>571.4</v>
      </c>
      <c r="R24">
        <v>6.5</v>
      </c>
      <c r="S24">
        <v>-440.99</v>
      </c>
      <c r="T24" s="10">
        <v>1547.41</v>
      </c>
    </row>
    <row r="25" spans="1:20" ht="18.600000000000001" thickBot="1" x14ac:dyDescent="0.35">
      <c r="A25" s="50"/>
      <c r="F25" s="4"/>
      <c r="G25" s="62">
        <v>44893</v>
      </c>
      <c r="H25" s="63"/>
      <c r="I25" s="63"/>
      <c r="J25" s="63"/>
      <c r="K25" s="63">
        <v>0</v>
      </c>
      <c r="L25" s="63">
        <v>15.5</v>
      </c>
      <c r="M25" s="63">
        <v>15.5</v>
      </c>
      <c r="N25" s="63">
        <v>15.5</v>
      </c>
      <c r="O25" s="63">
        <v>1.3</v>
      </c>
      <c r="P25">
        <v>5</v>
      </c>
      <c r="Q25">
        <v>559.80999999999995</v>
      </c>
      <c r="R25">
        <v>6</v>
      </c>
      <c r="S25">
        <v>-414.54</v>
      </c>
      <c r="T25" s="10">
        <v>1531.79</v>
      </c>
    </row>
    <row r="26" spans="1:20" ht="18.600000000000001" thickBot="1" x14ac:dyDescent="0.35">
      <c r="F26" s="4"/>
      <c r="G26" s="64">
        <v>44889</v>
      </c>
      <c r="H26" s="65"/>
      <c r="I26" s="65"/>
      <c r="J26" s="65"/>
      <c r="K26" s="65">
        <v>0</v>
      </c>
      <c r="L26" s="65">
        <v>15.5</v>
      </c>
      <c r="M26" s="65">
        <v>15.5</v>
      </c>
      <c r="N26" s="65">
        <v>15.5</v>
      </c>
      <c r="O26" s="66">
        <v>0.4</v>
      </c>
      <c r="P26">
        <v>5</v>
      </c>
      <c r="Q26">
        <v>510.03</v>
      </c>
      <c r="R26">
        <v>6</v>
      </c>
      <c r="S26">
        <v>-382.63</v>
      </c>
      <c r="T26" s="10">
        <v>1531.79</v>
      </c>
    </row>
    <row r="27" spans="1:20" ht="18.600000000000001" thickBot="1" x14ac:dyDescent="0.35">
      <c r="G27" s="64">
        <v>44888</v>
      </c>
      <c r="H27" s="65"/>
      <c r="I27" s="65"/>
      <c r="J27" s="65"/>
      <c r="K27" s="65">
        <v>0</v>
      </c>
      <c r="L27" s="65"/>
      <c r="M27" s="65"/>
      <c r="N27" s="65"/>
      <c r="O27" s="66">
        <v>0</v>
      </c>
      <c r="P27">
        <v>5</v>
      </c>
      <c r="Q27">
        <v>368.43</v>
      </c>
      <c r="R27">
        <v>6</v>
      </c>
      <c r="S27">
        <v>-220.3</v>
      </c>
      <c r="T27" s="10">
        <v>1433.91</v>
      </c>
    </row>
    <row r="28" spans="1:20" x14ac:dyDescent="0.3">
      <c r="G28" s="67"/>
      <c r="H28" s="68"/>
      <c r="I28" s="68"/>
      <c r="J28" s="68"/>
      <c r="K28" s="68"/>
      <c r="L28" s="68"/>
      <c r="M28" s="68"/>
      <c r="N28" s="68"/>
      <c r="O28" s="68"/>
      <c r="P28">
        <v>5</v>
      </c>
      <c r="Q28">
        <v>313.14999999999998</v>
      </c>
      <c r="R28">
        <v>6</v>
      </c>
      <c r="S28">
        <v>-159.31</v>
      </c>
      <c r="T28" s="10">
        <v>1433.91</v>
      </c>
    </row>
    <row r="29" spans="1:20" ht="18.600000000000001" thickBot="1" x14ac:dyDescent="0.35">
      <c r="G29" s="69"/>
      <c r="H29" s="70"/>
      <c r="I29" s="70"/>
      <c r="J29" s="70"/>
      <c r="K29" s="70"/>
      <c r="L29" s="70"/>
      <c r="M29" s="70"/>
      <c r="N29" s="70"/>
      <c r="O29" s="70"/>
    </row>
    <row r="30" spans="1:20" x14ac:dyDescent="0.3">
      <c r="G30" s="68"/>
      <c r="H30" s="68"/>
      <c r="I30" s="68"/>
      <c r="J30" s="68"/>
      <c r="K30" s="68"/>
      <c r="L30" s="68"/>
      <c r="M30" s="68"/>
      <c r="N30" s="68"/>
      <c r="O30" s="68"/>
    </row>
  </sheetData>
  <mergeCells count="3">
    <mergeCell ref="G4:G5"/>
    <mergeCell ref="H4:K4"/>
    <mergeCell ref="L4:O4"/>
  </mergeCells>
  <pageMargins left="0.7" right="0.7" top="0.75" bottom="0.75" header="0.3" footer="0.3"/>
  <pageSetup orientation="portrait" r:id="rId1"/>
  <drawing r:id="rId2"/>
  <legacyDrawing r:id="rId3"/>
  <controls>
    <mc:AlternateContent xmlns:mc="http://schemas.openxmlformats.org/markup-compatibility/2006">
      <mc:Choice Requires="x14">
        <control shapeId="4097" r:id="rId4" name="Control 1">
          <controlPr defaultSize="0" r:id="rId5">
            <anchor moveWithCells="1">
              <from>
                <xdr:col>2</xdr:col>
                <xdr:colOff>327660</xdr:colOff>
                <xdr:row>144</xdr:row>
                <xdr:rowOff>22860</xdr:rowOff>
              </from>
              <to>
                <xdr:col>3</xdr:col>
                <xdr:colOff>548640</xdr:colOff>
                <xdr:row>145</xdr:row>
                <xdr:rowOff>144780</xdr:rowOff>
              </to>
            </anchor>
          </controlPr>
        </control>
      </mc:Choice>
      <mc:Fallback>
        <control shapeId="4097" r:id="rId4" name="Control 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rgb="FF00B050"/>
  </sheetPr>
  <dimension ref="A1:Y1981"/>
  <sheetViews>
    <sheetView topLeftCell="A2" zoomScale="80" zoomScaleNormal="100" workbookViewId="0">
      <selection activeCell="C17" sqref="C17"/>
    </sheetView>
  </sheetViews>
  <sheetFormatPr defaultRowHeight="14.4" x14ac:dyDescent="0.3"/>
  <cols>
    <col min="1" max="1" width="25.88671875" bestFit="1" customWidth="1"/>
    <col min="2" max="2" width="10.5546875" bestFit="1" customWidth="1"/>
    <col min="3" max="3" width="13.33203125" bestFit="1" customWidth="1"/>
    <col min="4" max="4" width="3.44140625" customWidth="1"/>
    <col min="5" max="5" width="13.33203125" customWidth="1"/>
    <col min="6" max="6" width="15" customWidth="1"/>
    <col min="7" max="7" width="17.33203125" style="27" bestFit="1" customWidth="1"/>
    <col min="8" max="8" width="3.44140625" customWidth="1"/>
    <col min="9" max="9" width="28.44140625" customWidth="1"/>
    <col min="10" max="10" width="7.88671875" bestFit="1" customWidth="1"/>
    <col min="11" max="11" width="14.5546875" bestFit="1" customWidth="1"/>
    <col min="12" max="13" width="9.6640625" bestFit="1" customWidth="1"/>
    <col min="14" max="14" width="12.44140625" bestFit="1" customWidth="1"/>
    <col min="15" max="15" width="13.109375" bestFit="1" customWidth="1"/>
    <col min="16" max="16" width="10.5546875" bestFit="1" customWidth="1"/>
    <col min="17" max="17" width="8.5546875" bestFit="1" customWidth="1"/>
    <col min="18" max="18" width="9.44140625" bestFit="1" customWidth="1"/>
    <col min="19" max="19" width="8.109375" bestFit="1" customWidth="1"/>
    <col min="20" max="20" width="9.44140625" bestFit="1" customWidth="1"/>
    <col min="21" max="21" width="29.6640625" bestFit="1" customWidth="1"/>
    <col min="22" max="22" width="12" bestFit="1" customWidth="1"/>
  </cols>
  <sheetData>
    <row r="1" spans="1:25" ht="19.5" customHeight="1" thickBot="1" x14ac:dyDescent="0.35">
      <c r="A1" s="6">
        <f ca="1">TODAY()</f>
        <v>45777</v>
      </c>
      <c r="B1" s="6">
        <f ca="1">A1</f>
        <v>45777</v>
      </c>
      <c r="C1" s="6"/>
      <c r="D1" s="4"/>
      <c r="E1" s="140" t="s">
        <v>60</v>
      </c>
      <c r="H1" s="4"/>
      <c r="I1" s="291" t="s">
        <v>61</v>
      </c>
      <c r="J1" s="292" t="s">
        <v>62</v>
      </c>
      <c r="K1" s="292"/>
      <c r="L1" s="292"/>
      <c r="M1" s="292"/>
      <c r="N1" s="292"/>
      <c r="O1" s="292"/>
      <c r="P1" s="292"/>
      <c r="Q1" s="292" t="s">
        <v>63</v>
      </c>
      <c r="R1" s="292"/>
      <c r="S1" s="292"/>
      <c r="T1" s="292"/>
      <c r="U1" s="291" t="s">
        <v>64</v>
      </c>
      <c r="V1" s="291" t="s">
        <v>65</v>
      </c>
    </row>
    <row r="2" spans="1:25" ht="28.5" customHeight="1" thickBot="1" x14ac:dyDescent="0.35">
      <c r="A2" t="s">
        <v>66</v>
      </c>
      <c r="B2" t="s">
        <v>67</v>
      </c>
      <c r="C2" t="s">
        <v>68</v>
      </c>
      <c r="D2" s="4"/>
      <c r="E2" s="28" t="s">
        <v>61</v>
      </c>
      <c r="F2" s="28" t="s">
        <v>69</v>
      </c>
      <c r="G2" s="29" t="s">
        <v>70</v>
      </c>
      <c r="H2" s="4"/>
      <c r="I2" s="291"/>
      <c r="J2" s="293" t="s">
        <v>71</v>
      </c>
      <c r="K2" s="293"/>
      <c r="L2" s="30" t="s">
        <v>72</v>
      </c>
      <c r="M2" s="30" t="s">
        <v>25</v>
      </c>
      <c r="N2" s="293" t="s">
        <v>73</v>
      </c>
      <c r="O2" s="293"/>
      <c r="P2" s="30" t="s">
        <v>74</v>
      </c>
      <c r="Q2" s="293" t="s">
        <v>75</v>
      </c>
      <c r="R2" s="293"/>
      <c r="S2" s="293" t="s">
        <v>76</v>
      </c>
      <c r="T2" s="293"/>
      <c r="U2" s="291"/>
      <c r="V2" s="291"/>
      <c r="X2" t="e">
        <f>#REF!+X3</f>
        <v>#REF!</v>
      </c>
    </row>
    <row r="3" spans="1:25" ht="42" thickBot="1" x14ac:dyDescent="0.35">
      <c r="A3" t="s">
        <v>23</v>
      </c>
      <c r="B3" s="31" t="e">
        <f ca="1">VLOOKUP($B$1,$I$6:$V$73,2,FALSE)</f>
        <v>#N/A</v>
      </c>
      <c r="C3" s="31" t="e">
        <f ca="1">VLOOKUP($B$1,$I$6:$V$73,3,FALSE)</f>
        <v>#N/A</v>
      </c>
      <c r="D3" s="4"/>
      <c r="E3" s="6">
        <v>45777</v>
      </c>
      <c r="F3" s="32">
        <v>168.88</v>
      </c>
      <c r="G3" s="27">
        <v>2511.92</v>
      </c>
      <c r="H3" s="4"/>
      <c r="I3" s="291"/>
      <c r="J3" s="30" t="s">
        <v>67</v>
      </c>
      <c r="K3" s="30" t="s">
        <v>68</v>
      </c>
      <c r="L3" s="30" t="s">
        <v>77</v>
      </c>
      <c r="M3" s="30" t="s">
        <v>78</v>
      </c>
      <c r="N3" s="30" t="s">
        <v>79</v>
      </c>
      <c r="O3" s="30" t="s">
        <v>80</v>
      </c>
      <c r="P3" s="30" t="s">
        <v>81</v>
      </c>
      <c r="Q3" s="30" t="s">
        <v>82</v>
      </c>
      <c r="R3" s="30" t="s">
        <v>83</v>
      </c>
      <c r="S3" s="30" t="s">
        <v>82</v>
      </c>
      <c r="T3" s="30" t="s">
        <v>83</v>
      </c>
      <c r="U3" s="291"/>
      <c r="V3" s="291"/>
      <c r="X3" t="e">
        <f>#REF!-#REF!+#REF!+5</f>
        <v>#REF!</v>
      </c>
    </row>
    <row r="4" spans="1:25" ht="15" thickBot="1" x14ac:dyDescent="0.35">
      <c r="A4" t="s">
        <v>24</v>
      </c>
      <c r="B4" s="31" t="e">
        <f ca="1">IF($B$3&gt;0,VLOOKUP($B$1,$I$6:$V$63,4,FALSE),"N/A")</f>
        <v>#N/A</v>
      </c>
      <c r="C4" s="31" t="e">
        <f ca="1">IF($C$3&gt;0,VLOOKUP($B$1,$I$6:$V$63,4,FALSE),"N/A")</f>
        <v>#N/A</v>
      </c>
      <c r="D4" s="4"/>
      <c r="E4" s="6">
        <v>45776</v>
      </c>
      <c r="F4" s="32">
        <v>145.47</v>
      </c>
      <c r="G4" s="27">
        <v>2511.92</v>
      </c>
      <c r="H4" s="4"/>
      <c r="I4" s="227">
        <v>45777</v>
      </c>
      <c r="J4" s="227"/>
      <c r="K4" s="227"/>
      <c r="L4" s="227"/>
      <c r="M4" s="227"/>
      <c r="N4" s="227"/>
      <c r="O4" s="227"/>
      <c r="P4" s="227"/>
      <c r="Q4" s="228">
        <v>170.65</v>
      </c>
      <c r="R4" s="228">
        <v>7.5</v>
      </c>
      <c r="S4" s="228">
        <v>1.78</v>
      </c>
      <c r="T4" s="228">
        <v>8.5</v>
      </c>
      <c r="U4" s="228">
        <v>168.88</v>
      </c>
      <c r="V4" s="229">
        <v>2511.92</v>
      </c>
      <c r="X4">
        <f>S48-Q48+M48</f>
        <v>0</v>
      </c>
    </row>
    <row r="5" spans="1:25" ht="15" thickBot="1" x14ac:dyDescent="0.35">
      <c r="A5" t="s">
        <v>25</v>
      </c>
      <c r="B5" s="31" t="e">
        <f ca="1">IF($B$3&gt;0,VLOOKUP($B$1,$I$6:$V$63,5,FALSE),"N/A")</f>
        <v>#N/A</v>
      </c>
      <c r="C5" s="31" t="e">
        <f ca="1">IF($C$3&gt;0,VLOOKUP($B$1,$I$6:$V$63,5,FALSE),"N/A")</f>
        <v>#N/A</v>
      </c>
      <c r="D5" s="4"/>
      <c r="E5" s="6">
        <v>45775</v>
      </c>
      <c r="F5" s="32">
        <v>144.02000000000001</v>
      </c>
      <c r="G5" s="27">
        <v>2511.92</v>
      </c>
      <c r="H5" s="4"/>
      <c r="I5" s="227">
        <v>45776</v>
      </c>
      <c r="J5" s="228"/>
      <c r="K5" s="228"/>
      <c r="L5" s="228"/>
      <c r="M5" s="228"/>
      <c r="N5" s="228"/>
      <c r="O5" s="228"/>
      <c r="P5" s="228"/>
      <c r="Q5" s="228">
        <v>145.47</v>
      </c>
      <c r="R5" s="228">
        <v>7.5</v>
      </c>
      <c r="S5" s="228">
        <v>0</v>
      </c>
      <c r="T5" s="228">
        <v>8.5</v>
      </c>
      <c r="U5" s="228">
        <v>145.47</v>
      </c>
      <c r="V5" s="229">
        <v>2511.92</v>
      </c>
      <c r="X5" s="36">
        <f>U48+X4</f>
        <v>0</v>
      </c>
    </row>
    <row r="6" spans="1:25" ht="15" thickBot="1" x14ac:dyDescent="0.35">
      <c r="B6" s="31" t="e">
        <f ca="1">IF(B5="N/A",0,B5)</f>
        <v>#N/A</v>
      </c>
      <c r="C6" s="31" t="e">
        <f ca="1">IF(C5="N/A",0,C5)</f>
        <v>#N/A</v>
      </c>
      <c r="D6" s="4"/>
      <c r="E6" s="6">
        <v>45772</v>
      </c>
      <c r="F6" s="32">
        <v>120.76</v>
      </c>
      <c r="G6" s="27">
        <v>2511.92</v>
      </c>
      <c r="H6" s="4"/>
      <c r="I6" s="227">
        <v>45775</v>
      </c>
      <c r="J6" s="228"/>
      <c r="K6" s="228"/>
      <c r="L6" s="228"/>
      <c r="M6" s="228"/>
      <c r="N6" s="228"/>
      <c r="O6" s="228"/>
      <c r="P6" s="228"/>
      <c r="Q6" s="228">
        <v>144.18</v>
      </c>
      <c r="R6" s="228">
        <v>7.5</v>
      </c>
      <c r="S6" s="228">
        <v>0.16</v>
      </c>
      <c r="T6" s="228">
        <v>8.5</v>
      </c>
      <c r="U6" s="228">
        <v>144.02000000000001</v>
      </c>
      <c r="V6" s="229">
        <v>2511.92</v>
      </c>
    </row>
    <row r="7" spans="1:25" ht="15" thickBot="1" x14ac:dyDescent="0.35">
      <c r="A7" t="s">
        <v>84</v>
      </c>
      <c r="B7" s="37" t="e">
        <f ca="1">IF(B3&gt;0,(VLOOKUP($B$1,$I$6:$T$63,8,FALSE))&amp;"%","N/A")</f>
        <v>#N/A</v>
      </c>
      <c r="C7" s="37" t="e">
        <f ca="1">IF(C3&gt;0,(VLOOKUP($B$1,$I$6:$T$63,8,FALSE))&amp;"%","N/A")</f>
        <v>#N/A</v>
      </c>
      <c r="D7" s="4"/>
      <c r="E7" s="6">
        <v>45771</v>
      </c>
      <c r="F7" s="32">
        <v>105.88</v>
      </c>
      <c r="G7" s="27">
        <v>2511.92</v>
      </c>
      <c r="H7" s="4"/>
      <c r="I7" s="227">
        <v>45772</v>
      </c>
      <c r="J7" s="228"/>
      <c r="K7" s="228"/>
      <c r="L7" s="228"/>
      <c r="M7" s="228"/>
      <c r="N7" s="228"/>
      <c r="O7" s="228"/>
      <c r="P7" s="228"/>
      <c r="Q7" s="228">
        <v>120.87</v>
      </c>
      <c r="R7" s="228">
        <v>7.5</v>
      </c>
      <c r="S7" s="228">
        <v>0.11</v>
      </c>
      <c r="T7" s="228">
        <v>8.5</v>
      </c>
      <c r="U7" s="228">
        <v>120.76</v>
      </c>
      <c r="V7" s="229">
        <v>2511.92</v>
      </c>
    </row>
    <row r="8" spans="1:25" ht="15" thickBot="1" x14ac:dyDescent="0.35">
      <c r="D8" s="4"/>
      <c r="E8" s="6">
        <v>45770</v>
      </c>
      <c r="F8" s="32">
        <v>94.66</v>
      </c>
      <c r="G8" s="27">
        <v>2511.92</v>
      </c>
      <c r="H8" s="4"/>
      <c r="I8" s="227">
        <v>45771</v>
      </c>
      <c r="J8" s="228"/>
      <c r="K8" s="228"/>
      <c r="L8" s="228"/>
      <c r="M8" s="228"/>
      <c r="N8" s="228"/>
      <c r="O8" s="228"/>
      <c r="P8" s="228"/>
      <c r="Q8" s="228">
        <v>106.36</v>
      </c>
      <c r="R8" s="228">
        <v>7.5</v>
      </c>
      <c r="S8" s="228">
        <v>0.49</v>
      </c>
      <c r="T8" s="228">
        <v>8.5</v>
      </c>
      <c r="U8" s="228">
        <v>105.88</v>
      </c>
      <c r="V8" s="229">
        <v>2511.92</v>
      </c>
    </row>
    <row r="9" spans="1:25" ht="15" thickBot="1" x14ac:dyDescent="0.35">
      <c r="A9" t="s">
        <v>85</v>
      </c>
      <c r="B9" t="s">
        <v>75</v>
      </c>
      <c r="C9" t="s">
        <v>86</v>
      </c>
      <c r="D9" s="4"/>
      <c r="E9" s="6">
        <v>45769</v>
      </c>
      <c r="F9" s="32">
        <v>83.22</v>
      </c>
      <c r="G9" s="27">
        <v>2511.92</v>
      </c>
      <c r="H9" s="4"/>
      <c r="I9" s="227">
        <v>45770</v>
      </c>
      <c r="J9" s="228"/>
      <c r="K9" s="228"/>
      <c r="L9" s="228"/>
      <c r="M9" s="228"/>
      <c r="N9" s="228"/>
      <c r="O9" s="228"/>
      <c r="P9" s="228"/>
      <c r="Q9" s="228">
        <v>94.81</v>
      </c>
      <c r="R9" s="228">
        <v>7.5</v>
      </c>
      <c r="S9" s="228">
        <v>0.15</v>
      </c>
      <c r="T9" s="228">
        <v>8.5</v>
      </c>
      <c r="U9" s="228">
        <v>94.66</v>
      </c>
      <c r="V9" s="229">
        <v>2511.92</v>
      </c>
      <c r="Y9" s="32" t="e">
        <f>F13+#REF!</f>
        <v>#REF!</v>
      </c>
    </row>
    <row r="10" spans="1:25" ht="15" thickBot="1" x14ac:dyDescent="0.35">
      <c r="A10" t="s">
        <v>87</v>
      </c>
      <c r="B10" s="38" t="e">
        <f ca="1">ROUND(VLOOKUP($B$1,$I$6:$T$63,10,FALSE),3)/100</f>
        <v>#N/A</v>
      </c>
      <c r="C10" s="38" t="e">
        <f ca="1">ROUND(VLOOKUP($B$1,$I$6:$T$63,12,FALSE),3)/100</f>
        <v>#N/A</v>
      </c>
      <c r="D10" s="4"/>
      <c r="E10" s="6">
        <v>45768</v>
      </c>
      <c r="F10" s="32">
        <v>81.489999999999995</v>
      </c>
      <c r="G10" s="27">
        <v>2511.92</v>
      </c>
      <c r="H10" s="4"/>
      <c r="I10" s="227">
        <v>45769</v>
      </c>
      <c r="J10" s="228"/>
      <c r="K10" s="228"/>
      <c r="L10" s="228"/>
      <c r="M10" s="228"/>
      <c r="N10" s="228"/>
      <c r="O10" s="228"/>
      <c r="P10" s="228"/>
      <c r="Q10" s="228">
        <v>94.51</v>
      </c>
      <c r="R10" s="228">
        <v>7.5</v>
      </c>
      <c r="S10" s="228">
        <v>11.3</v>
      </c>
      <c r="T10" s="228">
        <v>8.5</v>
      </c>
      <c r="U10" s="228">
        <v>83.22</v>
      </c>
      <c r="V10" s="229">
        <v>2511.92</v>
      </c>
    </row>
    <row r="11" spans="1:25" ht="15" thickBot="1" x14ac:dyDescent="0.35">
      <c r="A11" t="s">
        <v>88</v>
      </c>
      <c r="B11" s="32" t="e">
        <f ca="1">VLOOKUP($B$1,$I$6:$T$63,9,FALSE)</f>
        <v>#N/A</v>
      </c>
      <c r="C11" s="32" t="e">
        <f ca="1">VLOOKUP($B$1,$I$6:$T$63,11,FALSE)</f>
        <v>#N/A</v>
      </c>
      <c r="D11" s="4"/>
      <c r="E11" s="6">
        <v>45764</v>
      </c>
      <c r="F11" s="32">
        <v>57.33</v>
      </c>
      <c r="G11" s="27">
        <v>2511.92</v>
      </c>
      <c r="H11" s="4"/>
      <c r="I11" s="227">
        <v>45768</v>
      </c>
      <c r="J11" s="228"/>
      <c r="K11" s="228"/>
      <c r="L11" s="228"/>
      <c r="M11" s="228"/>
      <c r="N11" s="228"/>
      <c r="O11" s="228"/>
      <c r="P11" s="228"/>
      <c r="Q11" s="228">
        <v>88.59</v>
      </c>
      <c r="R11" s="228">
        <v>7.5</v>
      </c>
      <c r="S11" s="228">
        <v>7.1</v>
      </c>
      <c r="T11" s="228">
        <v>8.5</v>
      </c>
      <c r="U11" s="228">
        <v>81.489999999999995</v>
      </c>
      <c r="V11" s="229">
        <v>2511.92</v>
      </c>
    </row>
    <row r="12" spans="1:25" ht="15" thickBot="1" x14ac:dyDescent="0.35">
      <c r="B12" s="31"/>
      <c r="C12" s="31"/>
      <c r="D12" s="4"/>
      <c r="E12" s="6"/>
      <c r="H12" s="4"/>
      <c r="I12" s="227">
        <v>45764</v>
      </c>
      <c r="J12" s="228"/>
      <c r="K12" s="228"/>
      <c r="L12" s="228"/>
      <c r="M12" s="228"/>
      <c r="N12" s="228"/>
      <c r="O12" s="228"/>
      <c r="P12" s="228"/>
      <c r="Q12" s="228">
        <v>76.48</v>
      </c>
      <c r="R12" s="228">
        <v>7.5</v>
      </c>
      <c r="S12" s="228">
        <v>19.149999999999999</v>
      </c>
      <c r="T12" s="228">
        <v>8.5</v>
      </c>
      <c r="U12" s="228">
        <v>57.33</v>
      </c>
      <c r="V12" s="229">
        <v>2511.92</v>
      </c>
    </row>
    <row r="13" spans="1:25" ht="15" thickBot="1" x14ac:dyDescent="0.35">
      <c r="B13" s="31"/>
      <c r="C13" s="31"/>
      <c r="D13" s="4"/>
      <c r="E13" s="6">
        <f>I4</f>
        <v>45777</v>
      </c>
      <c r="F13" s="32">
        <f>U4</f>
        <v>168.88</v>
      </c>
      <c r="G13" s="27">
        <f>V4</f>
        <v>2511.92</v>
      </c>
      <c r="H13" s="4"/>
      <c r="I13" s="227">
        <v>45763</v>
      </c>
      <c r="J13" s="228"/>
      <c r="K13" s="228"/>
      <c r="L13" s="228"/>
      <c r="M13" s="228"/>
      <c r="N13" s="228"/>
      <c r="O13" s="228"/>
      <c r="P13" s="228"/>
      <c r="Q13" s="228">
        <v>83.06</v>
      </c>
      <c r="R13" s="228">
        <v>7.5</v>
      </c>
      <c r="S13" s="228">
        <v>26.16</v>
      </c>
      <c r="T13" s="228">
        <v>8.5</v>
      </c>
      <c r="U13" s="228">
        <v>56.9</v>
      </c>
      <c r="V13" s="229">
        <v>2511.92</v>
      </c>
    </row>
    <row r="14" spans="1:25" ht="15" thickBot="1" x14ac:dyDescent="0.35">
      <c r="B14" s="31"/>
      <c r="C14" s="31"/>
      <c r="D14" s="4"/>
      <c r="E14" s="6" t="s">
        <v>61</v>
      </c>
      <c r="F14" s="32" t="s">
        <v>69</v>
      </c>
      <c r="G14" s="27" t="s">
        <v>70</v>
      </c>
      <c r="H14" s="4"/>
      <c r="I14" s="227">
        <v>45758</v>
      </c>
      <c r="J14" s="228"/>
      <c r="K14" s="228"/>
      <c r="L14" s="228"/>
      <c r="M14" s="228"/>
      <c r="N14" s="228"/>
      <c r="O14" s="228"/>
      <c r="P14" s="228"/>
      <c r="Q14" s="228">
        <v>90.39</v>
      </c>
      <c r="R14" s="228">
        <v>7.5</v>
      </c>
      <c r="S14" s="228">
        <v>28.68</v>
      </c>
      <c r="T14" s="228">
        <v>8.5</v>
      </c>
      <c r="U14" s="228">
        <v>61.71</v>
      </c>
      <c r="V14" s="229">
        <v>2511.92</v>
      </c>
    </row>
    <row r="15" spans="1:25" ht="15" thickBot="1" x14ac:dyDescent="0.35">
      <c r="B15" s="31"/>
      <c r="C15" s="31"/>
      <c r="D15" s="41"/>
      <c r="E15" s="6">
        <v>45777</v>
      </c>
      <c r="F15" s="32">
        <v>168.88</v>
      </c>
      <c r="G15" s="27">
        <v>2511.92</v>
      </c>
      <c r="H15" s="41"/>
      <c r="I15" s="227">
        <v>45757</v>
      </c>
      <c r="J15" s="228"/>
      <c r="K15" s="228"/>
      <c r="L15" s="228"/>
      <c r="M15" s="228"/>
      <c r="N15" s="228"/>
      <c r="O15" s="228"/>
      <c r="P15" s="228"/>
      <c r="Q15" s="228">
        <v>135.25</v>
      </c>
      <c r="R15" s="228">
        <v>7.5</v>
      </c>
      <c r="S15" s="228">
        <v>0.04</v>
      </c>
      <c r="T15" s="228">
        <v>8.5</v>
      </c>
      <c r="U15" s="228">
        <v>135.21</v>
      </c>
      <c r="V15" s="229">
        <v>2511.92</v>
      </c>
    </row>
    <row r="16" spans="1:25" ht="15" thickBot="1" x14ac:dyDescent="0.35">
      <c r="B16" s="31"/>
      <c r="C16" s="31"/>
      <c r="D16" s="41"/>
      <c r="E16" s="6">
        <v>45776</v>
      </c>
      <c r="F16" s="32">
        <v>145.47</v>
      </c>
      <c r="G16" s="27">
        <v>2511.92</v>
      </c>
      <c r="H16" s="41"/>
      <c r="I16" s="227">
        <v>45756</v>
      </c>
      <c r="J16" s="228"/>
      <c r="K16" s="228"/>
      <c r="L16" s="228"/>
      <c r="M16" s="228"/>
      <c r="N16" s="228"/>
      <c r="O16" s="228"/>
      <c r="P16" s="228"/>
      <c r="Q16" s="228">
        <v>177.65</v>
      </c>
      <c r="R16" s="228">
        <v>7.5</v>
      </c>
      <c r="S16" s="228">
        <v>0.01</v>
      </c>
      <c r="T16" s="228">
        <v>8.5</v>
      </c>
      <c r="U16" s="228">
        <v>177.65</v>
      </c>
      <c r="V16" s="229">
        <v>2511.92</v>
      </c>
    </row>
    <row r="17" spans="1:22" ht="15" thickBot="1" x14ac:dyDescent="0.35">
      <c r="B17" s="31"/>
      <c r="C17" s="31"/>
      <c r="D17" s="41"/>
      <c r="E17" s="6">
        <v>45775</v>
      </c>
      <c r="F17" s="32">
        <v>144.02000000000001</v>
      </c>
      <c r="G17" s="27">
        <v>2511.92</v>
      </c>
      <c r="H17" s="41"/>
      <c r="I17" s="227">
        <v>45755</v>
      </c>
      <c r="J17" s="228"/>
      <c r="K17" s="228"/>
      <c r="L17" s="228"/>
      <c r="M17" s="228"/>
      <c r="N17" s="228"/>
      <c r="O17" s="228"/>
      <c r="P17" s="228"/>
      <c r="Q17" s="228">
        <v>190.9</v>
      </c>
      <c r="R17" s="228">
        <v>7.5</v>
      </c>
      <c r="S17" s="228">
        <v>0.02</v>
      </c>
      <c r="T17" s="228">
        <v>8.5</v>
      </c>
      <c r="U17" s="228">
        <v>190.88</v>
      </c>
      <c r="V17" s="229">
        <v>2511.92</v>
      </c>
    </row>
    <row r="18" spans="1:22" ht="15" thickBot="1" x14ac:dyDescent="0.35">
      <c r="B18" s="31"/>
      <c r="C18" s="31"/>
      <c r="D18" s="41"/>
      <c r="E18" s="6">
        <v>45772</v>
      </c>
      <c r="F18" s="32">
        <v>120.76</v>
      </c>
      <c r="G18" s="27">
        <v>2511.92</v>
      </c>
      <c r="H18" s="41"/>
      <c r="I18" s="227">
        <v>45754</v>
      </c>
      <c r="J18" s="228"/>
      <c r="K18" s="228"/>
      <c r="L18" s="228"/>
      <c r="M18" s="228"/>
      <c r="N18" s="228"/>
      <c r="O18" s="228"/>
      <c r="P18" s="228"/>
      <c r="Q18" s="228">
        <v>202.98</v>
      </c>
      <c r="R18" s="228">
        <v>7.5</v>
      </c>
      <c r="S18" s="228">
        <v>0.15</v>
      </c>
      <c r="T18" s="228">
        <v>8.5</v>
      </c>
      <c r="U18" s="228">
        <v>202.83</v>
      </c>
      <c r="V18" s="229">
        <v>2511.92</v>
      </c>
    </row>
    <row r="19" spans="1:22" ht="15" thickBot="1" x14ac:dyDescent="0.35">
      <c r="B19" s="31"/>
      <c r="C19" s="31"/>
      <c r="D19" s="41"/>
      <c r="E19" s="6">
        <v>45771</v>
      </c>
      <c r="F19" s="32">
        <v>105.88</v>
      </c>
      <c r="G19" s="27">
        <v>2511.92</v>
      </c>
      <c r="H19" s="41"/>
      <c r="I19" s="227">
        <v>45751</v>
      </c>
      <c r="J19" s="228"/>
      <c r="K19" s="228"/>
      <c r="L19" s="228"/>
      <c r="M19" s="228"/>
      <c r="N19" s="228"/>
      <c r="O19" s="228"/>
      <c r="P19" s="228"/>
      <c r="Q19" s="228">
        <v>191.38</v>
      </c>
      <c r="R19" s="228">
        <v>7.5</v>
      </c>
      <c r="S19" s="228">
        <v>0.17</v>
      </c>
      <c r="T19" s="228">
        <v>8.5</v>
      </c>
      <c r="U19" s="228">
        <v>191.21</v>
      </c>
      <c r="V19" s="229">
        <v>2511.92</v>
      </c>
    </row>
    <row r="20" spans="1:22" ht="15" customHeight="1" thickBot="1" x14ac:dyDescent="0.4">
      <c r="A20" t="s">
        <v>89</v>
      </c>
      <c r="B20" s="39"/>
      <c r="C20" s="40">
        <v>0</v>
      </c>
      <c r="D20" s="41"/>
      <c r="E20" s="6">
        <v>45770</v>
      </c>
      <c r="F20" s="32">
        <v>94.66</v>
      </c>
      <c r="G20" s="27">
        <v>2511.92</v>
      </c>
      <c r="H20" s="41"/>
      <c r="I20" s="227">
        <v>45750</v>
      </c>
      <c r="J20" s="228"/>
      <c r="K20" s="228"/>
      <c r="L20" s="228"/>
      <c r="M20" s="228"/>
      <c r="N20" s="228"/>
      <c r="O20" s="228"/>
      <c r="P20" s="228"/>
      <c r="Q20" s="228">
        <v>183.68</v>
      </c>
      <c r="R20" s="228">
        <v>7.5</v>
      </c>
      <c r="S20" s="228">
        <v>0</v>
      </c>
      <c r="T20" s="228">
        <v>8.5</v>
      </c>
      <c r="U20" s="228">
        <v>183.68</v>
      </c>
      <c r="V20" s="229">
        <v>2511.92</v>
      </c>
    </row>
    <row r="21" spans="1:22" ht="15" thickBot="1" x14ac:dyDescent="0.35">
      <c r="C21" s="32" t="e">
        <f ca="1">B6-C6+B11-C11+B20-C20</f>
        <v>#N/A</v>
      </c>
      <c r="D21" s="41"/>
      <c r="E21" s="6">
        <v>45769</v>
      </c>
      <c r="F21" s="32">
        <v>83.22</v>
      </c>
      <c r="G21" s="27">
        <v>2511.92</v>
      </c>
      <c r="H21" s="41"/>
      <c r="I21" s="227">
        <v>45749</v>
      </c>
      <c r="J21" s="228"/>
      <c r="K21" s="228"/>
      <c r="L21" s="228"/>
      <c r="M21" s="228"/>
      <c r="N21" s="228"/>
      <c r="O21" s="228"/>
      <c r="P21" s="228"/>
      <c r="Q21" s="228">
        <v>174.44</v>
      </c>
      <c r="R21" s="228">
        <v>7.5</v>
      </c>
      <c r="S21" s="228">
        <v>0.06</v>
      </c>
      <c r="T21" s="228">
        <v>8.5</v>
      </c>
      <c r="U21" s="228">
        <v>174.38</v>
      </c>
      <c r="V21" s="229">
        <v>2511.92</v>
      </c>
    </row>
    <row r="22" spans="1:22" ht="15" thickBot="1" x14ac:dyDescent="0.35">
      <c r="A22" t="s">
        <v>90</v>
      </c>
      <c r="C22" s="32" t="e">
        <f ca="1">VLOOKUP($B$1,$I$6:$V$63,13,FALSE)</f>
        <v>#N/A</v>
      </c>
      <c r="D22" s="41"/>
      <c r="E22" s="6">
        <v>45768</v>
      </c>
      <c r="F22" s="32">
        <v>81.489999999999995</v>
      </c>
      <c r="G22" s="27">
        <v>2511.92</v>
      </c>
      <c r="H22" s="41"/>
      <c r="I22" s="227">
        <v>45748</v>
      </c>
      <c r="J22" s="228"/>
      <c r="K22" s="228"/>
      <c r="L22" s="228"/>
      <c r="M22" s="228"/>
      <c r="N22" s="228"/>
      <c r="O22" s="228"/>
      <c r="P22" s="228"/>
      <c r="Q22" s="228">
        <v>171.89</v>
      </c>
      <c r="R22" s="228">
        <v>7.5</v>
      </c>
      <c r="S22" s="228">
        <v>0</v>
      </c>
      <c r="T22" s="228">
        <v>8.5</v>
      </c>
      <c r="U22" s="228">
        <v>171.89</v>
      </c>
      <c r="V22" s="229">
        <v>2511.92</v>
      </c>
    </row>
    <row r="23" spans="1:22" ht="15" thickBot="1" x14ac:dyDescent="0.35">
      <c r="A23" t="s">
        <v>91</v>
      </c>
      <c r="C23" s="31" t="e">
        <f ca="1">VLOOKUP($B$1,$I$6:$V$64,14,FALSE)</f>
        <v>#N/A</v>
      </c>
      <c r="D23" s="41"/>
      <c r="E23" s="6">
        <v>45764</v>
      </c>
      <c r="F23" s="32">
        <v>57.33</v>
      </c>
      <c r="G23" s="27">
        <v>2511.92</v>
      </c>
      <c r="H23" s="41"/>
      <c r="I23" s="211">
        <v>45741</v>
      </c>
      <c r="J23" s="212"/>
      <c r="K23" s="212"/>
      <c r="L23" s="212"/>
      <c r="M23" s="212"/>
      <c r="N23" s="212"/>
      <c r="O23" s="212"/>
      <c r="P23" s="212"/>
      <c r="Q23" s="212">
        <v>171.24</v>
      </c>
      <c r="R23" s="212">
        <v>7.5</v>
      </c>
      <c r="S23" s="212">
        <v>1.58</v>
      </c>
      <c r="T23" s="212">
        <v>8.5</v>
      </c>
      <c r="U23" s="212">
        <v>169.66</v>
      </c>
      <c r="V23" s="213">
        <v>2511.92</v>
      </c>
    </row>
    <row r="24" spans="1:22" ht="15" thickBot="1" x14ac:dyDescent="0.35">
      <c r="B24" s="32"/>
      <c r="D24" s="4"/>
      <c r="E24" s="6">
        <v>45763</v>
      </c>
      <c r="F24" s="32">
        <v>56.9</v>
      </c>
      <c r="G24" s="27">
        <v>2511.92</v>
      </c>
      <c r="H24" s="4"/>
      <c r="I24" s="211" t="s">
        <v>59</v>
      </c>
      <c r="J24" s="212"/>
      <c r="K24" s="212"/>
      <c r="L24" s="212"/>
      <c r="M24" s="212"/>
      <c r="N24" s="212"/>
      <c r="O24" s="212"/>
      <c r="P24" s="212"/>
      <c r="Q24" s="212"/>
      <c r="R24" s="212"/>
      <c r="S24" s="212"/>
      <c r="T24" s="212"/>
      <c r="U24" s="212"/>
      <c r="V24" s="213"/>
    </row>
    <row r="25" spans="1:22" ht="18.600000000000001" thickBot="1" x14ac:dyDescent="0.4">
      <c r="C25" s="42"/>
      <c r="D25" s="4"/>
      <c r="E25" s="6">
        <v>45758</v>
      </c>
      <c r="F25" s="32">
        <v>61.71</v>
      </c>
      <c r="G25" s="27">
        <v>2511.92</v>
      </c>
      <c r="H25" s="4"/>
      <c r="I25" s="211"/>
      <c r="J25" s="212"/>
      <c r="K25" s="212"/>
      <c r="L25" s="212"/>
      <c r="M25" s="212"/>
      <c r="N25" s="212"/>
      <c r="O25" s="212"/>
      <c r="P25" s="212"/>
      <c r="Q25" s="212"/>
      <c r="R25" s="212"/>
      <c r="S25" s="212"/>
      <c r="T25" s="212"/>
      <c r="U25" s="212"/>
      <c r="V25" s="213"/>
    </row>
    <row r="26" spans="1:22" ht="15" thickBot="1" x14ac:dyDescent="0.35">
      <c r="B26" s="22"/>
      <c r="D26" s="4"/>
      <c r="E26" s="6">
        <v>45757</v>
      </c>
      <c r="F26" s="32">
        <v>135.21</v>
      </c>
      <c r="G26" s="27">
        <v>2511.92</v>
      </c>
      <c r="H26" s="4"/>
      <c r="I26" s="203"/>
      <c r="J26" s="204"/>
      <c r="K26" s="204"/>
      <c r="L26" s="204"/>
      <c r="M26" s="204"/>
      <c r="N26" s="204"/>
      <c r="O26" s="204"/>
      <c r="P26" s="204"/>
      <c r="Q26" s="204"/>
      <c r="R26" s="204"/>
      <c r="S26" s="204"/>
      <c r="T26" s="204"/>
      <c r="U26" s="204"/>
      <c r="V26" s="205"/>
    </row>
    <row r="27" spans="1:22" ht="15" thickBot="1" x14ac:dyDescent="0.35">
      <c r="A27" s="43" t="s">
        <v>92</v>
      </c>
      <c r="D27" s="4"/>
      <c r="E27" s="6">
        <v>45756</v>
      </c>
      <c r="F27" s="32">
        <v>177.65</v>
      </c>
      <c r="G27" s="27">
        <v>2511.92</v>
      </c>
      <c r="H27" s="4"/>
      <c r="I27" s="203"/>
      <c r="J27" s="204"/>
      <c r="K27" s="204"/>
      <c r="L27" s="204"/>
      <c r="M27" s="204"/>
      <c r="N27" s="204"/>
      <c r="O27" s="204"/>
      <c r="P27" s="204"/>
      <c r="Q27" s="204"/>
      <c r="R27" s="204"/>
      <c r="S27" s="204"/>
      <c r="T27" s="204"/>
      <c r="U27" s="204"/>
      <c r="V27" s="205"/>
    </row>
    <row r="28" spans="1:22" ht="15" thickBot="1" x14ac:dyDescent="0.35">
      <c r="A28" s="209" t="s">
        <v>93</v>
      </c>
      <c r="D28" s="4"/>
      <c r="E28" s="6">
        <v>45755</v>
      </c>
      <c r="F28" s="32">
        <v>190.88</v>
      </c>
      <c r="G28" s="27">
        <v>2511.92</v>
      </c>
      <c r="H28" s="4"/>
    </row>
    <row r="29" spans="1:22" ht="15" thickBot="1" x14ac:dyDescent="0.35">
      <c r="A29" s="209" t="s">
        <v>94</v>
      </c>
      <c r="C29" s="31"/>
      <c r="D29" s="4"/>
      <c r="E29" s="6">
        <v>45754</v>
      </c>
      <c r="F29" s="32">
        <v>202.83</v>
      </c>
      <c r="G29" s="27">
        <v>2511.92</v>
      </c>
      <c r="H29" s="4"/>
      <c r="I29" s="290"/>
      <c r="J29" s="290"/>
      <c r="K29" s="290"/>
      <c r="L29" s="290"/>
      <c r="M29" s="290"/>
      <c r="N29" s="290"/>
      <c r="O29" s="290"/>
      <c r="P29" s="290"/>
      <c r="Q29" s="290"/>
      <c r="R29" s="290"/>
      <c r="S29" s="290"/>
      <c r="T29" s="290"/>
      <c r="U29" s="290"/>
      <c r="V29" s="290"/>
    </row>
    <row r="30" spans="1:22" ht="15" thickBot="1" x14ac:dyDescent="0.35">
      <c r="D30" s="4"/>
      <c r="E30" s="6">
        <v>45751</v>
      </c>
      <c r="F30" s="32">
        <v>191.21</v>
      </c>
      <c r="G30" s="27">
        <v>2511.92</v>
      </c>
      <c r="H30" s="4"/>
      <c r="I30" s="185"/>
      <c r="J30" s="185"/>
      <c r="K30" s="185"/>
      <c r="L30" s="185"/>
      <c r="M30" s="185"/>
      <c r="N30" s="185"/>
      <c r="O30" s="185"/>
      <c r="P30" s="185"/>
      <c r="Q30" s="185"/>
      <c r="R30" s="185"/>
      <c r="S30" s="185"/>
      <c r="T30" s="185"/>
      <c r="U30" s="185"/>
      <c r="V30" s="185"/>
    </row>
    <row r="31" spans="1:22" ht="15" thickBot="1" x14ac:dyDescent="0.35">
      <c r="B31" t="str">
        <f ca="1">SUBSTITUTE(B1,".","-")</f>
        <v>45777</v>
      </c>
      <c r="C31" s="32" t="e">
        <f ca="1">C21-ABS(C22)</f>
        <v>#N/A</v>
      </c>
      <c r="D31" s="4"/>
      <c r="E31" s="6">
        <v>45750</v>
      </c>
      <c r="F31" s="32">
        <v>183.68</v>
      </c>
      <c r="G31" s="27">
        <v>2511.92</v>
      </c>
      <c r="H31" s="4"/>
      <c r="I31" s="185"/>
      <c r="J31" s="185"/>
      <c r="K31" s="185"/>
      <c r="L31" s="185"/>
      <c r="M31" s="185"/>
      <c r="N31" s="185"/>
      <c r="O31" s="185"/>
      <c r="P31" s="185"/>
      <c r="Q31" s="185"/>
      <c r="R31" s="185"/>
      <c r="S31" s="185"/>
      <c r="T31" s="185"/>
      <c r="U31" s="185"/>
      <c r="V31" s="185"/>
    </row>
    <row r="32" spans="1:22" ht="15" thickBot="1" x14ac:dyDescent="0.35">
      <c r="B32" s="44" t="str">
        <f ca="1">MID(B31,1,6)&amp;MID(B31,9,2)</f>
        <v>45777</v>
      </c>
      <c r="D32" s="4"/>
      <c r="E32" s="6">
        <v>45749</v>
      </c>
      <c r="F32" s="32">
        <v>174.38</v>
      </c>
      <c r="G32" s="27">
        <v>2511.92</v>
      </c>
      <c r="H32" s="4"/>
      <c r="I32" s="185"/>
      <c r="J32" s="185"/>
      <c r="K32" s="185"/>
      <c r="L32" s="185"/>
      <c r="M32" s="185"/>
      <c r="N32" s="185"/>
      <c r="O32" s="185"/>
      <c r="P32" s="185"/>
      <c r="Q32" s="185"/>
      <c r="R32" s="185"/>
      <c r="S32" s="185"/>
      <c r="T32" s="185"/>
      <c r="U32" s="185"/>
      <c r="V32" s="185"/>
    </row>
    <row r="33" spans="1:24" ht="15" thickBot="1" x14ac:dyDescent="0.35">
      <c r="B33" t="str">
        <f ca="1">MID(B32,4,2)</f>
        <v>77</v>
      </c>
      <c r="D33" s="4"/>
      <c r="E33" s="6">
        <v>45748</v>
      </c>
      <c r="F33" s="32">
        <v>171.89</v>
      </c>
      <c r="G33" s="27">
        <v>2511.92</v>
      </c>
      <c r="H33" s="4"/>
      <c r="I33" s="33"/>
      <c r="J33" s="34"/>
      <c r="K33" s="34"/>
      <c r="L33" s="34"/>
      <c r="M33" s="34"/>
      <c r="N33" s="34"/>
      <c r="O33" s="34"/>
      <c r="P33" s="34"/>
      <c r="Q33" s="34"/>
      <c r="R33" s="34"/>
      <c r="S33" s="34"/>
      <c r="T33" s="34"/>
      <c r="U33" s="34"/>
      <c r="V33" s="35"/>
    </row>
    <row r="34" spans="1:24" ht="15" thickBot="1" x14ac:dyDescent="0.35">
      <c r="B34" t="e">
        <f ca="1">REPLACE(B32,4,2,(VLOOKUP(B33,A36:B47,2,FALSE)))</f>
        <v>#N/A</v>
      </c>
      <c r="C34" s="6"/>
      <c r="D34" s="4"/>
      <c r="E34" s="6">
        <v>45744</v>
      </c>
      <c r="F34" s="32">
        <v>184.26</v>
      </c>
      <c r="G34" s="27">
        <v>2511.92</v>
      </c>
      <c r="H34" s="4"/>
      <c r="I34" s="33"/>
      <c r="J34" s="34"/>
      <c r="K34" s="34"/>
      <c r="L34" s="34"/>
      <c r="M34" s="34"/>
      <c r="N34" s="34"/>
      <c r="O34" s="34"/>
      <c r="P34" s="34"/>
      <c r="Q34" s="34"/>
      <c r="R34" s="34"/>
      <c r="S34" s="34"/>
      <c r="T34" s="34"/>
      <c r="U34" s="34"/>
      <c r="V34" s="35"/>
    </row>
    <row r="35" spans="1:24" ht="15" thickBot="1" x14ac:dyDescent="0.35">
      <c r="D35" s="4"/>
      <c r="E35" s="6">
        <v>45743</v>
      </c>
      <c r="F35" s="32">
        <v>152.83000000000001</v>
      </c>
      <c r="G35" s="27">
        <v>2511.92</v>
      </c>
      <c r="H35" s="4"/>
      <c r="I35" s="33"/>
      <c r="J35" s="34"/>
      <c r="K35" s="34"/>
      <c r="L35" s="34"/>
      <c r="M35" s="34"/>
      <c r="N35" s="34"/>
      <c r="O35" s="34"/>
      <c r="P35" s="34"/>
      <c r="Q35" s="34"/>
      <c r="R35" s="34"/>
      <c r="S35" s="34"/>
      <c r="T35" s="34"/>
      <c r="U35" s="34"/>
      <c r="V35" s="35"/>
    </row>
    <row r="36" spans="1:24" ht="15" thickBot="1" x14ac:dyDescent="0.35">
      <c r="A36" s="50" t="s">
        <v>95</v>
      </c>
      <c r="B36" t="s">
        <v>96</v>
      </c>
      <c r="E36" s="6">
        <v>45742</v>
      </c>
      <c r="F36" s="32">
        <v>166.96</v>
      </c>
      <c r="G36" s="27">
        <v>2511.92</v>
      </c>
      <c r="I36" s="33"/>
      <c r="J36" s="34"/>
      <c r="K36" s="34"/>
      <c r="L36" s="34"/>
      <c r="M36" s="34"/>
      <c r="N36" s="34"/>
      <c r="O36" s="34"/>
      <c r="P36" s="34"/>
      <c r="Q36" s="34"/>
      <c r="R36" s="34"/>
      <c r="S36" s="34"/>
      <c r="T36" s="34"/>
      <c r="U36" s="34"/>
      <c r="V36" s="35"/>
      <c r="W36" s="52"/>
      <c r="X36" s="53"/>
    </row>
    <row r="37" spans="1:24" ht="15" thickBot="1" x14ac:dyDescent="0.35">
      <c r="A37" s="50" t="s">
        <v>97</v>
      </c>
      <c r="B37" t="s">
        <v>98</v>
      </c>
      <c r="E37" s="6">
        <v>45741</v>
      </c>
      <c r="F37" s="32">
        <v>169.66</v>
      </c>
      <c r="G37" s="27">
        <v>2511.92</v>
      </c>
      <c r="I37" s="33"/>
      <c r="J37" s="34"/>
      <c r="K37" s="34"/>
      <c r="L37" s="34"/>
      <c r="M37" s="34"/>
      <c r="N37" s="34"/>
      <c r="O37" s="34"/>
      <c r="P37" s="34"/>
      <c r="Q37" s="34"/>
      <c r="R37" s="34"/>
      <c r="S37" s="34"/>
      <c r="T37" s="34"/>
      <c r="U37" s="34"/>
      <c r="V37" s="35"/>
    </row>
    <row r="38" spans="1:24" ht="15" thickBot="1" x14ac:dyDescent="0.35">
      <c r="A38" s="50" t="s">
        <v>99</v>
      </c>
      <c r="B38" t="s">
        <v>100</v>
      </c>
      <c r="E38" s="6">
        <v>45740</v>
      </c>
      <c r="F38" s="32">
        <v>184.06</v>
      </c>
      <c r="G38" s="27">
        <v>2511.92</v>
      </c>
      <c r="I38" s="33"/>
      <c r="J38" s="34"/>
      <c r="K38" s="34"/>
      <c r="L38" s="34"/>
      <c r="M38" s="34"/>
      <c r="N38" s="34"/>
      <c r="O38" s="34"/>
      <c r="P38" s="34"/>
      <c r="Q38" s="34"/>
      <c r="R38" s="34"/>
      <c r="S38" s="34"/>
      <c r="T38" s="34"/>
      <c r="U38" s="34"/>
      <c r="V38" s="35"/>
    </row>
    <row r="39" spans="1:24" ht="15" thickBot="1" x14ac:dyDescent="0.35">
      <c r="A39" s="50" t="s">
        <v>101</v>
      </c>
      <c r="B39" t="s">
        <v>102</v>
      </c>
      <c r="E39" s="6">
        <v>45737</v>
      </c>
      <c r="F39" s="32">
        <v>155.97999999999999</v>
      </c>
      <c r="G39" s="27">
        <v>2511.92</v>
      </c>
      <c r="I39" s="33"/>
      <c r="J39" s="34"/>
      <c r="K39" s="34"/>
      <c r="L39" s="34"/>
      <c r="M39" s="34"/>
      <c r="N39" s="34"/>
      <c r="O39" s="34"/>
      <c r="P39" s="34"/>
      <c r="Q39" s="34"/>
      <c r="R39" s="34"/>
      <c r="S39" s="34"/>
      <c r="T39" s="34"/>
      <c r="U39" s="34"/>
      <c r="V39" s="35"/>
    </row>
    <row r="40" spans="1:24" ht="15" thickBot="1" x14ac:dyDescent="0.35">
      <c r="A40" s="50" t="s">
        <v>103</v>
      </c>
      <c r="B40" t="s">
        <v>104</v>
      </c>
      <c r="E40" s="6">
        <v>45736</v>
      </c>
      <c r="F40" s="32">
        <v>178.93</v>
      </c>
      <c r="G40" s="27">
        <v>2511.92</v>
      </c>
      <c r="I40" s="33"/>
      <c r="J40" s="34"/>
      <c r="K40" s="34"/>
      <c r="L40" s="34"/>
      <c r="M40" s="34"/>
      <c r="N40" s="34"/>
      <c r="O40" s="34"/>
      <c r="P40" s="34"/>
      <c r="Q40" s="34"/>
      <c r="R40" s="34"/>
      <c r="S40" s="34"/>
      <c r="T40" s="34"/>
      <c r="U40" s="34"/>
      <c r="V40" s="35"/>
    </row>
    <row r="41" spans="1:24" ht="15" thickBot="1" x14ac:dyDescent="0.35">
      <c r="A41" s="50" t="s">
        <v>105</v>
      </c>
      <c r="B41" t="s">
        <v>106</v>
      </c>
      <c r="E41" s="6">
        <v>45735</v>
      </c>
      <c r="F41" s="32">
        <v>172.12</v>
      </c>
      <c r="G41" s="27">
        <v>2511.92</v>
      </c>
      <c r="I41" s="33"/>
      <c r="J41" s="34"/>
      <c r="K41" s="34"/>
      <c r="L41" s="34"/>
      <c r="M41" s="34"/>
      <c r="N41" s="34"/>
      <c r="O41" s="34"/>
      <c r="P41" s="34"/>
      <c r="Q41" s="34"/>
      <c r="R41" s="34"/>
      <c r="S41" s="34"/>
      <c r="T41" s="34"/>
      <c r="U41" s="34"/>
      <c r="V41" s="35"/>
    </row>
    <row r="42" spans="1:24" ht="15" thickBot="1" x14ac:dyDescent="0.35">
      <c r="A42" s="50" t="s">
        <v>107</v>
      </c>
      <c r="B42" t="s">
        <v>108</v>
      </c>
      <c r="E42" s="6">
        <v>45734</v>
      </c>
      <c r="F42" s="32">
        <v>194.16</v>
      </c>
      <c r="G42" s="27">
        <v>2511.92</v>
      </c>
      <c r="I42" s="33"/>
      <c r="J42" s="34"/>
      <c r="K42" s="34"/>
      <c r="L42" s="34"/>
      <c r="M42" s="34"/>
      <c r="N42" s="34"/>
      <c r="O42" s="34"/>
      <c r="P42" s="34"/>
      <c r="Q42" s="34"/>
      <c r="R42" s="34"/>
      <c r="S42" s="34"/>
      <c r="T42" s="34"/>
      <c r="U42" s="34"/>
      <c r="V42" s="35"/>
    </row>
    <row r="43" spans="1:24" ht="15" thickBot="1" x14ac:dyDescent="0.35">
      <c r="A43" s="50" t="s">
        <v>109</v>
      </c>
      <c r="B43" t="s">
        <v>110</v>
      </c>
      <c r="E43" s="6">
        <v>45733</v>
      </c>
      <c r="F43" s="32">
        <v>181.72</v>
      </c>
      <c r="G43" s="27">
        <v>2511.92</v>
      </c>
      <c r="I43" s="33"/>
      <c r="J43" s="34"/>
      <c r="K43" s="34"/>
      <c r="L43" s="34"/>
      <c r="M43" s="34"/>
      <c r="N43" s="34"/>
      <c r="O43" s="34"/>
      <c r="P43" s="34"/>
      <c r="Q43" s="34"/>
      <c r="R43" s="34"/>
      <c r="S43" s="34"/>
      <c r="T43" s="34"/>
      <c r="U43" s="34"/>
      <c r="V43" s="35"/>
    </row>
    <row r="44" spans="1:24" ht="15" thickBot="1" x14ac:dyDescent="0.35">
      <c r="A44" s="50" t="s">
        <v>111</v>
      </c>
      <c r="B44" t="s">
        <v>112</v>
      </c>
      <c r="E44" s="6">
        <v>45730</v>
      </c>
      <c r="F44" s="32">
        <v>188.61</v>
      </c>
      <c r="G44" s="27">
        <v>2511.92</v>
      </c>
      <c r="I44" s="33"/>
      <c r="J44" s="34"/>
      <c r="K44" s="34"/>
      <c r="L44" s="34"/>
      <c r="M44" s="34"/>
      <c r="N44" s="34"/>
      <c r="O44" s="34"/>
      <c r="P44" s="34"/>
      <c r="Q44" s="34"/>
      <c r="R44" s="34"/>
      <c r="S44" s="34"/>
      <c r="T44" s="34"/>
      <c r="U44" s="34"/>
      <c r="V44" s="35"/>
    </row>
    <row r="45" spans="1:24" ht="15" thickBot="1" x14ac:dyDescent="0.35">
      <c r="A45" s="50" t="s">
        <v>113</v>
      </c>
      <c r="B45" t="s">
        <v>114</v>
      </c>
      <c r="E45" s="6">
        <v>45728</v>
      </c>
      <c r="F45" s="32">
        <v>189.5</v>
      </c>
      <c r="G45" s="27">
        <v>2511.92</v>
      </c>
      <c r="I45" s="33"/>
      <c r="J45" s="34"/>
      <c r="K45" s="34"/>
      <c r="L45" s="34"/>
      <c r="M45" s="34"/>
      <c r="N45" s="34"/>
      <c r="O45" s="34"/>
      <c r="P45" s="34"/>
      <c r="Q45" s="34"/>
      <c r="R45" s="34"/>
      <c r="S45" s="34"/>
      <c r="T45" s="34"/>
      <c r="U45" s="34"/>
      <c r="V45" s="35"/>
    </row>
    <row r="46" spans="1:24" ht="15" thickBot="1" x14ac:dyDescent="0.35">
      <c r="A46" s="50" t="s">
        <v>115</v>
      </c>
      <c r="B46" t="s">
        <v>116</v>
      </c>
      <c r="E46" s="6">
        <v>45727</v>
      </c>
      <c r="F46" s="32">
        <v>181.38</v>
      </c>
      <c r="G46" s="27">
        <v>2511.92</v>
      </c>
      <c r="I46" s="33"/>
      <c r="J46" s="34"/>
      <c r="K46" s="34"/>
      <c r="L46" s="34"/>
      <c r="M46" s="34"/>
      <c r="N46" s="34"/>
      <c r="O46" s="34"/>
      <c r="P46" s="34"/>
      <c r="Q46" s="34"/>
      <c r="R46" s="34"/>
      <c r="S46" s="34"/>
      <c r="T46" s="34"/>
      <c r="U46" s="34"/>
      <c r="V46" s="35"/>
    </row>
    <row r="47" spans="1:24" ht="15" thickBot="1" x14ac:dyDescent="0.35">
      <c r="A47" s="50" t="s">
        <v>117</v>
      </c>
      <c r="B47" t="s">
        <v>118</v>
      </c>
      <c r="E47" s="6">
        <v>45726</v>
      </c>
      <c r="F47" s="32">
        <v>190.87</v>
      </c>
      <c r="G47" s="27">
        <v>2511.92</v>
      </c>
      <c r="I47" s="33"/>
      <c r="J47" s="34"/>
      <c r="K47" s="34"/>
      <c r="L47" s="34"/>
      <c r="M47" s="34"/>
      <c r="N47" s="34"/>
      <c r="O47" s="34"/>
      <c r="P47" s="34"/>
      <c r="Q47" s="34"/>
      <c r="R47" s="34"/>
      <c r="S47" s="34"/>
      <c r="T47" s="34"/>
      <c r="U47" s="34"/>
      <c r="V47" s="35"/>
    </row>
    <row r="48" spans="1:24" ht="15" thickBot="1" x14ac:dyDescent="0.35">
      <c r="E48" s="6">
        <v>45723</v>
      </c>
      <c r="F48" s="32">
        <v>166.8</v>
      </c>
      <c r="G48" s="27">
        <v>2511.92</v>
      </c>
      <c r="I48" s="33"/>
      <c r="J48" s="34"/>
      <c r="K48" s="34"/>
      <c r="L48" s="34"/>
      <c r="M48" s="34"/>
      <c r="N48" s="34"/>
      <c r="O48" s="34"/>
      <c r="P48" s="34"/>
      <c r="Q48" s="34"/>
      <c r="R48" s="34"/>
      <c r="S48" s="34"/>
      <c r="T48" s="34"/>
      <c r="U48" s="34"/>
      <c r="V48" s="35"/>
    </row>
    <row r="49" spans="1:22" ht="15" thickBot="1" x14ac:dyDescent="0.35">
      <c r="E49" s="6">
        <v>45722</v>
      </c>
      <c r="F49" s="32">
        <v>160.97</v>
      </c>
      <c r="G49" s="27">
        <v>2511.92</v>
      </c>
      <c r="I49" s="33"/>
      <c r="J49" s="34"/>
      <c r="K49" s="34"/>
      <c r="L49" s="34"/>
      <c r="M49" s="34"/>
      <c r="N49" s="34"/>
      <c r="O49" s="34"/>
      <c r="P49" s="34"/>
      <c r="Q49" s="34"/>
      <c r="R49" s="34"/>
      <c r="S49" s="34"/>
      <c r="T49" s="34"/>
      <c r="U49" s="34"/>
      <c r="V49" s="35"/>
    </row>
    <row r="50" spans="1:22" ht="15" thickBot="1" x14ac:dyDescent="0.35">
      <c r="A50">
        <v>1</v>
      </c>
      <c r="E50" s="6">
        <v>45721</v>
      </c>
      <c r="F50" s="32">
        <v>172.98</v>
      </c>
      <c r="G50" s="27">
        <v>2511.92</v>
      </c>
      <c r="I50" s="33"/>
      <c r="J50" s="34"/>
      <c r="K50" s="34"/>
      <c r="L50" s="34"/>
      <c r="M50" s="34"/>
      <c r="N50" s="34"/>
      <c r="O50" s="34"/>
      <c r="P50" s="34"/>
      <c r="Q50" s="34"/>
      <c r="R50" s="34"/>
      <c r="S50" s="34"/>
      <c r="T50" s="34"/>
      <c r="U50" s="34"/>
      <c r="V50" s="35"/>
    </row>
    <row r="51" spans="1:22" ht="15" thickBot="1" x14ac:dyDescent="0.35">
      <c r="A51">
        <v>2</v>
      </c>
      <c r="E51" s="6">
        <v>45720</v>
      </c>
      <c r="F51" s="32">
        <v>148.99</v>
      </c>
      <c r="G51" s="27">
        <v>2511.92</v>
      </c>
      <c r="I51" s="33"/>
      <c r="J51" s="34"/>
      <c r="K51" s="34"/>
      <c r="L51" s="34"/>
      <c r="M51" s="34"/>
      <c r="N51" s="34"/>
      <c r="O51" s="34"/>
      <c r="P51" s="34"/>
      <c r="Q51" s="34"/>
      <c r="R51" s="34"/>
      <c r="S51" s="34"/>
      <c r="T51" s="34"/>
      <c r="U51" s="34"/>
      <c r="V51" s="35"/>
    </row>
    <row r="52" spans="1:22" ht="15" thickBot="1" x14ac:dyDescent="0.35">
      <c r="A52">
        <v>3</v>
      </c>
      <c r="E52" s="6">
        <v>45719</v>
      </c>
      <c r="F52" s="32">
        <v>157.03</v>
      </c>
      <c r="G52" s="27">
        <v>2511.92</v>
      </c>
      <c r="I52" s="33"/>
      <c r="J52" s="34"/>
      <c r="K52" s="34"/>
      <c r="L52" s="34"/>
      <c r="M52" s="34"/>
      <c r="N52" s="34"/>
      <c r="O52" s="34"/>
      <c r="P52" s="34"/>
      <c r="Q52" s="34"/>
      <c r="R52" s="34"/>
      <c r="S52" s="34"/>
      <c r="T52" s="34"/>
      <c r="U52" s="34"/>
      <c r="V52" s="35"/>
    </row>
    <row r="53" spans="1:22" ht="15" thickBot="1" x14ac:dyDescent="0.35">
      <c r="A53">
        <v>4</v>
      </c>
      <c r="E53" s="6">
        <v>45716</v>
      </c>
      <c r="F53" s="32">
        <v>172.65</v>
      </c>
      <c r="G53" s="27">
        <v>2511.92</v>
      </c>
      <c r="I53" s="33"/>
      <c r="J53" s="34"/>
      <c r="K53" s="34"/>
      <c r="L53" s="34"/>
      <c r="M53" s="34"/>
      <c r="N53" s="34"/>
      <c r="O53" s="34"/>
      <c r="P53" s="34"/>
      <c r="Q53" s="34"/>
      <c r="R53" s="34"/>
      <c r="S53" s="34"/>
      <c r="T53" s="34"/>
      <c r="U53" s="34"/>
      <c r="V53" s="35"/>
    </row>
    <row r="54" spans="1:22" ht="15" thickBot="1" x14ac:dyDescent="0.35">
      <c r="A54">
        <v>5</v>
      </c>
      <c r="E54" s="6">
        <v>45715</v>
      </c>
      <c r="F54" s="32">
        <v>171.62</v>
      </c>
      <c r="G54" s="27">
        <v>2511.92</v>
      </c>
      <c r="I54" s="33"/>
      <c r="J54" s="34"/>
      <c r="K54" s="34"/>
      <c r="L54" s="34"/>
      <c r="M54" s="34"/>
      <c r="N54" s="34"/>
      <c r="O54" s="34"/>
      <c r="P54" s="34"/>
      <c r="Q54" s="34"/>
      <c r="R54" s="34"/>
      <c r="S54" s="34"/>
      <c r="T54" s="34"/>
      <c r="U54" s="34"/>
      <c r="V54" s="35"/>
    </row>
    <row r="55" spans="1:22" ht="15" thickBot="1" x14ac:dyDescent="0.35">
      <c r="A55">
        <v>6</v>
      </c>
      <c r="E55" s="6">
        <v>45713</v>
      </c>
      <c r="F55" s="32">
        <v>151.07</v>
      </c>
      <c r="G55" s="27">
        <v>2511.92</v>
      </c>
      <c r="I55" s="33"/>
      <c r="J55" s="34"/>
      <c r="K55" s="34"/>
      <c r="L55" s="34"/>
      <c r="M55" s="34"/>
      <c r="N55" s="34"/>
      <c r="O55" s="34"/>
      <c r="P55" s="34"/>
      <c r="Q55" s="34"/>
      <c r="R55" s="34"/>
      <c r="S55" s="34"/>
      <c r="T55" s="34"/>
      <c r="U55" s="34"/>
      <c r="V55" s="35"/>
    </row>
    <row r="56" spans="1:22" ht="15" thickBot="1" x14ac:dyDescent="0.35">
      <c r="A56">
        <v>7</v>
      </c>
      <c r="E56" s="6">
        <v>45712</v>
      </c>
      <c r="F56" s="32">
        <v>159.65</v>
      </c>
      <c r="G56" s="27">
        <v>2511.92</v>
      </c>
      <c r="I56" s="33"/>
      <c r="J56" s="34"/>
      <c r="K56" s="34"/>
      <c r="L56" s="34"/>
      <c r="M56" s="34"/>
      <c r="N56" s="34"/>
      <c r="O56" s="34"/>
      <c r="P56" s="34"/>
      <c r="Q56" s="34"/>
      <c r="R56" s="34"/>
      <c r="S56" s="34"/>
      <c r="T56" s="34"/>
      <c r="U56" s="34"/>
      <c r="V56" s="35"/>
    </row>
    <row r="57" spans="1:22" ht="15" thickBot="1" x14ac:dyDescent="0.35">
      <c r="E57" s="6">
        <v>45709</v>
      </c>
      <c r="F57" s="32">
        <v>150.59</v>
      </c>
      <c r="G57" s="27">
        <v>2511.92</v>
      </c>
      <c r="I57" s="33"/>
      <c r="J57" s="34"/>
      <c r="K57" s="34"/>
      <c r="L57" s="34"/>
      <c r="M57" s="34"/>
      <c r="N57" s="34"/>
      <c r="O57" s="34"/>
      <c r="P57" s="34"/>
      <c r="Q57" s="34"/>
      <c r="R57" s="34"/>
      <c r="S57" s="34"/>
      <c r="T57" s="34"/>
      <c r="U57" s="34"/>
      <c r="V57" s="35"/>
    </row>
    <row r="58" spans="1:22" ht="15" thickBot="1" x14ac:dyDescent="0.35">
      <c r="E58" s="6">
        <v>45708</v>
      </c>
      <c r="F58" s="32">
        <v>153.19</v>
      </c>
      <c r="G58" s="27">
        <v>2511.92</v>
      </c>
      <c r="I58" s="33"/>
      <c r="J58" s="34"/>
      <c r="K58" s="34"/>
      <c r="L58" s="34"/>
      <c r="M58" s="34"/>
      <c r="N58" s="34"/>
      <c r="O58" s="34"/>
      <c r="P58" s="34"/>
      <c r="Q58" s="34"/>
      <c r="R58" s="34"/>
      <c r="S58" s="34"/>
      <c r="T58" s="34"/>
      <c r="U58" s="34"/>
      <c r="V58" s="35"/>
    </row>
    <row r="59" spans="1:22" ht="15" thickBot="1" x14ac:dyDescent="0.35">
      <c r="E59" s="6">
        <v>45707</v>
      </c>
      <c r="F59" s="32">
        <v>164.76</v>
      </c>
      <c r="G59" s="27">
        <v>2511.92</v>
      </c>
      <c r="I59" s="33"/>
      <c r="J59" s="34"/>
      <c r="K59" s="34"/>
      <c r="L59" s="34"/>
      <c r="M59" s="34"/>
      <c r="N59" s="34"/>
      <c r="O59" s="34"/>
      <c r="P59" s="34"/>
      <c r="Q59" s="34"/>
      <c r="R59" s="34"/>
      <c r="S59" s="34"/>
      <c r="T59" s="34"/>
      <c r="U59" s="34"/>
      <c r="V59" s="35"/>
    </row>
    <row r="60" spans="1:22" ht="15" thickBot="1" x14ac:dyDescent="0.35">
      <c r="E60" s="6">
        <v>45706</v>
      </c>
      <c r="F60" s="32">
        <v>146.71</v>
      </c>
      <c r="G60" s="27">
        <v>2511.92</v>
      </c>
      <c r="I60" s="33"/>
      <c r="J60" s="34"/>
      <c r="K60" s="34"/>
      <c r="L60" s="34"/>
      <c r="M60" s="34"/>
      <c r="N60" s="34"/>
      <c r="O60" s="34"/>
      <c r="P60" s="34"/>
      <c r="Q60" s="34"/>
      <c r="R60" s="34"/>
      <c r="S60" s="34"/>
      <c r="T60" s="34"/>
      <c r="U60" s="34"/>
      <c r="V60" s="35"/>
    </row>
    <row r="61" spans="1:22" ht="15" thickBot="1" x14ac:dyDescent="0.35">
      <c r="E61" s="6">
        <v>45705</v>
      </c>
      <c r="F61" s="32">
        <v>159.72</v>
      </c>
      <c r="G61" s="27">
        <v>2511.92</v>
      </c>
      <c r="I61" s="33"/>
      <c r="J61" s="34"/>
      <c r="K61" s="34"/>
      <c r="L61" s="34"/>
      <c r="M61" s="34"/>
      <c r="N61" s="34"/>
      <c r="O61" s="34"/>
      <c r="P61" s="34"/>
      <c r="Q61" s="34"/>
      <c r="R61" s="34"/>
      <c r="S61" s="34"/>
      <c r="T61" s="34"/>
      <c r="U61" s="34"/>
      <c r="V61" s="35"/>
    </row>
    <row r="62" spans="1:22" ht="15" thickBot="1" x14ac:dyDescent="0.35">
      <c r="E62" s="6">
        <v>45702</v>
      </c>
      <c r="F62" s="32">
        <v>175.09</v>
      </c>
      <c r="G62" s="27">
        <v>2511.92</v>
      </c>
      <c r="I62" s="33"/>
      <c r="J62" s="34"/>
      <c r="K62" s="34"/>
      <c r="L62" s="34"/>
      <c r="M62" s="34"/>
      <c r="N62" s="34"/>
      <c r="O62" s="34"/>
      <c r="P62" s="34"/>
      <c r="Q62" s="34"/>
      <c r="R62" s="34"/>
      <c r="S62" s="34"/>
      <c r="T62" s="34"/>
      <c r="U62" s="34"/>
      <c r="V62" s="35"/>
    </row>
    <row r="63" spans="1:22" ht="15" thickBot="1" x14ac:dyDescent="0.35">
      <c r="E63" s="6">
        <v>45701</v>
      </c>
      <c r="F63" s="32">
        <v>171.55</v>
      </c>
      <c r="G63" s="27">
        <v>2511.92</v>
      </c>
      <c r="I63" s="33"/>
      <c r="J63" s="34"/>
      <c r="K63" s="34"/>
      <c r="L63" s="34"/>
      <c r="M63" s="34"/>
      <c r="N63" s="34"/>
      <c r="O63" s="34"/>
      <c r="P63" s="34"/>
      <c r="Q63" s="34"/>
      <c r="R63" s="34"/>
      <c r="S63" s="34"/>
      <c r="T63" s="34"/>
      <c r="U63" s="34"/>
      <c r="V63" s="35"/>
    </row>
    <row r="64" spans="1:22" ht="15" thickBot="1" x14ac:dyDescent="0.35">
      <c r="E64" s="6">
        <v>45699</v>
      </c>
      <c r="F64" s="32">
        <v>163.5</v>
      </c>
      <c r="G64" s="27">
        <v>2511.92</v>
      </c>
      <c r="I64" s="33"/>
      <c r="J64" s="34"/>
      <c r="K64" s="34"/>
      <c r="L64" s="34"/>
      <c r="M64" s="34"/>
      <c r="N64" s="34"/>
      <c r="O64" s="34"/>
      <c r="P64" s="34"/>
      <c r="Q64" s="34"/>
      <c r="R64" s="34"/>
      <c r="S64" s="34"/>
      <c r="T64" s="34"/>
      <c r="U64" s="34"/>
      <c r="V64" s="35"/>
    </row>
    <row r="65" spans="5:22" ht="15" thickBot="1" x14ac:dyDescent="0.35">
      <c r="E65" s="6">
        <v>45698</v>
      </c>
      <c r="F65" s="32">
        <v>153.52000000000001</v>
      </c>
      <c r="G65" s="27">
        <v>2511.92</v>
      </c>
      <c r="I65" s="33"/>
      <c r="J65" s="34"/>
      <c r="K65" s="34"/>
      <c r="L65" s="34"/>
      <c r="M65" s="34"/>
      <c r="N65" s="34"/>
      <c r="O65" s="34"/>
      <c r="P65" s="34"/>
      <c r="Q65" s="34"/>
      <c r="R65" s="34"/>
      <c r="S65" s="34"/>
      <c r="T65" s="34"/>
      <c r="U65" s="34"/>
      <c r="V65" s="35"/>
    </row>
    <row r="66" spans="5:22" ht="15" thickBot="1" x14ac:dyDescent="0.35">
      <c r="E66" s="6">
        <v>45695</v>
      </c>
      <c r="F66" s="32">
        <v>144.29</v>
      </c>
      <c r="G66" s="27">
        <v>2511.92</v>
      </c>
      <c r="I66" s="33"/>
      <c r="J66" s="34"/>
      <c r="K66" s="34"/>
      <c r="L66" s="34"/>
      <c r="M66" s="34"/>
      <c r="N66" s="34"/>
      <c r="O66" s="34"/>
      <c r="P66" s="34"/>
      <c r="Q66" s="34"/>
      <c r="R66" s="34"/>
      <c r="S66" s="34"/>
      <c r="T66" s="34"/>
      <c r="U66" s="34"/>
      <c r="V66" s="35"/>
    </row>
    <row r="67" spans="5:22" ht="15" thickBot="1" x14ac:dyDescent="0.35">
      <c r="E67" s="6">
        <v>45694</v>
      </c>
      <c r="F67" s="32">
        <v>159.88999999999999</v>
      </c>
      <c r="G67" s="27">
        <v>2511.92</v>
      </c>
      <c r="I67" s="33"/>
      <c r="J67" s="34"/>
      <c r="K67" s="34"/>
      <c r="L67" s="34"/>
      <c r="M67" s="34"/>
      <c r="N67" s="34"/>
      <c r="O67" s="34"/>
      <c r="P67" s="34"/>
      <c r="Q67" s="34"/>
      <c r="R67" s="34"/>
      <c r="S67" s="34"/>
      <c r="T67" s="34"/>
      <c r="U67" s="34"/>
      <c r="V67" s="35"/>
    </row>
    <row r="68" spans="5:22" ht="15" thickBot="1" x14ac:dyDescent="0.35">
      <c r="E68" s="6">
        <v>45693</v>
      </c>
      <c r="F68" s="32">
        <v>146.94999999999999</v>
      </c>
      <c r="G68" s="27">
        <v>2511.92</v>
      </c>
      <c r="I68" s="33"/>
      <c r="J68" s="34"/>
      <c r="K68" s="34"/>
      <c r="L68" s="34"/>
      <c r="M68" s="34"/>
      <c r="N68" s="34"/>
      <c r="O68" s="34"/>
      <c r="P68" s="34"/>
      <c r="Q68" s="34"/>
      <c r="R68" s="34"/>
      <c r="S68" s="34"/>
      <c r="T68" s="34"/>
      <c r="U68" s="34"/>
      <c r="V68" s="35"/>
    </row>
    <row r="69" spans="5:22" ht="15" thickBot="1" x14ac:dyDescent="0.35">
      <c r="E69" s="6">
        <v>45691</v>
      </c>
      <c r="F69" s="32">
        <v>184.95</v>
      </c>
      <c r="G69" s="27">
        <v>2511.92</v>
      </c>
      <c r="I69" s="33"/>
      <c r="J69" s="34"/>
      <c r="K69" s="34"/>
      <c r="L69" s="34"/>
      <c r="M69" s="34"/>
      <c r="N69" s="34"/>
      <c r="O69" s="34"/>
      <c r="P69" s="34"/>
      <c r="Q69" s="34"/>
      <c r="R69" s="34"/>
      <c r="S69" s="34"/>
      <c r="T69" s="34"/>
      <c r="U69" s="34"/>
      <c r="V69" s="35"/>
    </row>
    <row r="70" spans="5:22" ht="15" thickBot="1" x14ac:dyDescent="0.35">
      <c r="E70" s="6">
        <v>45688</v>
      </c>
      <c r="F70" s="32">
        <v>161.96</v>
      </c>
      <c r="G70" s="27">
        <v>2511.92</v>
      </c>
      <c r="I70" s="147"/>
      <c r="J70" s="147"/>
      <c r="K70" s="147"/>
      <c r="L70" s="147"/>
      <c r="M70" s="147"/>
      <c r="N70" s="147"/>
      <c r="O70" s="147"/>
      <c r="P70" s="147"/>
      <c r="Q70" s="147"/>
      <c r="R70" s="147"/>
      <c r="S70" s="147"/>
      <c r="T70" s="147"/>
      <c r="U70" s="147"/>
      <c r="V70" s="147"/>
    </row>
    <row r="71" spans="5:22" ht="15" thickBot="1" x14ac:dyDescent="0.35">
      <c r="E71" s="6">
        <v>45687</v>
      </c>
      <c r="F71" s="32">
        <v>194.56</v>
      </c>
      <c r="G71" s="27">
        <v>2511.92</v>
      </c>
      <c r="I71" s="33"/>
      <c r="J71" s="34"/>
      <c r="K71" s="34"/>
      <c r="L71" s="34"/>
      <c r="M71" s="34"/>
      <c r="N71" s="34"/>
      <c r="O71" s="34"/>
      <c r="P71" s="34"/>
      <c r="Q71" s="34"/>
      <c r="R71" s="34"/>
      <c r="S71" s="34"/>
      <c r="T71" s="34"/>
      <c r="U71" s="34"/>
      <c r="V71" s="35"/>
    </row>
    <row r="72" spans="5:22" ht="15" thickBot="1" x14ac:dyDescent="0.35">
      <c r="E72" s="6">
        <v>45686</v>
      </c>
      <c r="F72" s="32">
        <v>184.05</v>
      </c>
      <c r="G72" s="27">
        <v>2511.92</v>
      </c>
      <c r="I72" s="33"/>
      <c r="J72" s="34"/>
      <c r="K72" s="34"/>
      <c r="L72" s="34"/>
      <c r="M72" s="34"/>
      <c r="N72" s="34"/>
      <c r="O72" s="34"/>
      <c r="P72" s="34"/>
      <c r="Q72" s="34"/>
      <c r="R72" s="34"/>
      <c r="S72" s="34"/>
      <c r="T72" s="34"/>
      <c r="U72" s="34"/>
      <c r="V72" s="35"/>
    </row>
    <row r="73" spans="5:22" ht="15" thickBot="1" x14ac:dyDescent="0.35">
      <c r="E73" s="6">
        <v>45685</v>
      </c>
      <c r="F73" s="32">
        <v>158.86000000000001</v>
      </c>
      <c r="G73" s="27">
        <v>2511.92</v>
      </c>
      <c r="I73" s="33"/>
      <c r="J73" s="34"/>
      <c r="K73" s="34"/>
      <c r="L73" s="34"/>
      <c r="M73" s="34"/>
      <c r="N73" s="34"/>
      <c r="O73" s="34"/>
      <c r="P73" s="34"/>
      <c r="Q73" s="34"/>
      <c r="R73" s="34"/>
      <c r="S73" s="34"/>
      <c r="T73" s="34"/>
      <c r="U73" s="34"/>
      <c r="V73" s="35"/>
    </row>
    <row r="74" spans="5:22" x14ac:dyDescent="0.3">
      <c r="E74" s="6">
        <v>45684</v>
      </c>
      <c r="F74" s="32">
        <v>169.55</v>
      </c>
      <c r="G74" s="27">
        <v>2511.92</v>
      </c>
      <c r="I74" s="44"/>
      <c r="V74" s="10"/>
    </row>
    <row r="75" spans="5:22" x14ac:dyDescent="0.3">
      <c r="E75" s="6">
        <v>45681</v>
      </c>
      <c r="F75" s="32">
        <v>139.99</v>
      </c>
      <c r="G75" s="27">
        <v>2511.92</v>
      </c>
      <c r="I75" s="45"/>
      <c r="J75" s="46"/>
      <c r="K75" s="46"/>
      <c r="L75" s="46"/>
      <c r="M75" s="46"/>
      <c r="N75" s="46"/>
      <c r="O75" s="46"/>
      <c r="P75" s="46"/>
      <c r="Q75" s="46"/>
      <c r="R75" s="46"/>
      <c r="S75" s="46"/>
      <c r="T75" s="46"/>
      <c r="U75" s="46"/>
      <c r="V75" s="47"/>
    </row>
    <row r="76" spans="5:22" ht="15" thickBot="1" x14ac:dyDescent="0.35">
      <c r="E76" s="6">
        <v>45680</v>
      </c>
      <c r="F76" s="32">
        <v>156.13</v>
      </c>
      <c r="G76" s="27">
        <v>2511.92</v>
      </c>
    </row>
    <row r="77" spans="5:22" ht="15.6" thickBot="1" x14ac:dyDescent="0.35">
      <c r="E77" s="6">
        <v>45679</v>
      </c>
      <c r="F77" s="32">
        <v>148.47</v>
      </c>
      <c r="G77" s="27">
        <v>2511.92</v>
      </c>
      <c r="I77" s="48"/>
      <c r="J77" s="49"/>
      <c r="K77" s="49"/>
      <c r="L77" s="49"/>
      <c r="M77" s="49"/>
      <c r="N77" s="49"/>
      <c r="O77" s="49"/>
      <c r="P77" s="49"/>
      <c r="Q77" s="49"/>
      <c r="R77" s="49"/>
      <c r="S77" s="49"/>
      <c r="T77" s="49"/>
      <c r="U77" s="49"/>
      <c r="V77" s="49"/>
    </row>
    <row r="78" spans="5:22" x14ac:dyDescent="0.3">
      <c r="E78" s="6">
        <v>45678</v>
      </c>
      <c r="F78" s="32">
        <v>122.45</v>
      </c>
      <c r="G78" s="27">
        <v>2511.92</v>
      </c>
      <c r="I78" s="51"/>
      <c r="J78" s="52"/>
      <c r="K78" s="51"/>
      <c r="L78" s="52"/>
      <c r="M78" s="52"/>
      <c r="N78" s="52"/>
      <c r="O78" s="52"/>
      <c r="P78" s="52"/>
      <c r="Q78" s="52"/>
      <c r="R78" s="52"/>
      <c r="S78" s="52"/>
      <c r="T78" s="52"/>
      <c r="U78" s="52"/>
      <c r="V78" s="52"/>
    </row>
    <row r="79" spans="5:22" x14ac:dyDescent="0.3">
      <c r="E79" s="6">
        <v>45677</v>
      </c>
      <c r="F79" s="32">
        <v>134.69</v>
      </c>
      <c r="G79" s="27">
        <v>2511.92</v>
      </c>
      <c r="I79" s="32"/>
      <c r="J79" s="52"/>
      <c r="K79" s="52"/>
      <c r="L79" s="52"/>
      <c r="M79" s="52"/>
      <c r="N79" s="52"/>
      <c r="O79" s="52"/>
      <c r="P79" s="52"/>
      <c r="Q79" s="52"/>
      <c r="R79" s="52"/>
      <c r="S79" s="52"/>
      <c r="T79" s="52"/>
      <c r="U79" s="52"/>
      <c r="V79" s="53"/>
    </row>
    <row r="80" spans="5:22" ht="15" thickBot="1" x14ac:dyDescent="0.35">
      <c r="E80" s="6">
        <v>45674</v>
      </c>
      <c r="F80" s="32">
        <v>126.3</v>
      </c>
      <c r="G80" s="27">
        <v>2511.92</v>
      </c>
      <c r="I80" s="54"/>
      <c r="J80" s="55"/>
      <c r="K80" s="56"/>
      <c r="L80" s="55"/>
      <c r="M80" s="55"/>
      <c r="N80" s="55"/>
      <c r="O80" s="55"/>
      <c r="P80" s="55"/>
      <c r="Q80" s="55"/>
      <c r="R80" s="55"/>
      <c r="S80" s="55"/>
      <c r="T80" s="55"/>
      <c r="U80" s="55"/>
      <c r="V80" s="57"/>
    </row>
    <row r="81" spans="5:9" x14ac:dyDescent="0.3">
      <c r="E81" s="6">
        <v>45673</v>
      </c>
      <c r="F81" s="32">
        <v>131.47</v>
      </c>
      <c r="G81" s="27">
        <v>2511.92</v>
      </c>
    </row>
    <row r="82" spans="5:9" x14ac:dyDescent="0.3">
      <c r="E82" s="6">
        <v>45672</v>
      </c>
      <c r="F82" s="32">
        <v>79.61</v>
      </c>
      <c r="G82" s="27">
        <v>2511.92</v>
      </c>
    </row>
    <row r="83" spans="5:9" x14ac:dyDescent="0.3">
      <c r="E83" s="6">
        <v>45667</v>
      </c>
      <c r="F83" s="32">
        <v>130.26</v>
      </c>
      <c r="G83" s="27">
        <v>2515.62</v>
      </c>
    </row>
    <row r="84" spans="5:9" x14ac:dyDescent="0.3">
      <c r="E84" s="6">
        <v>45666</v>
      </c>
      <c r="F84" s="32">
        <v>142.11000000000001</v>
      </c>
      <c r="G84" s="27">
        <v>2515.62</v>
      </c>
    </row>
    <row r="85" spans="5:9" x14ac:dyDescent="0.3">
      <c r="E85" s="6">
        <v>45665</v>
      </c>
      <c r="F85" s="32">
        <v>144.96</v>
      </c>
      <c r="G85" s="27">
        <v>2515.62</v>
      </c>
    </row>
    <row r="86" spans="5:9" x14ac:dyDescent="0.3">
      <c r="E86" s="6">
        <v>45664</v>
      </c>
      <c r="F86" s="32">
        <v>136.22</v>
      </c>
      <c r="G86" s="27">
        <v>2515.62</v>
      </c>
    </row>
    <row r="87" spans="5:9" x14ac:dyDescent="0.3">
      <c r="E87" s="6">
        <v>45663</v>
      </c>
      <c r="F87" s="32">
        <v>162.72999999999999</v>
      </c>
      <c r="G87" s="27">
        <v>2515.62</v>
      </c>
    </row>
    <row r="88" spans="5:9" x14ac:dyDescent="0.3">
      <c r="E88" s="6">
        <v>45660</v>
      </c>
      <c r="F88" s="32">
        <v>160.16</v>
      </c>
      <c r="G88" s="27">
        <v>2515.62</v>
      </c>
      <c r="I88" s="32"/>
    </row>
    <row r="89" spans="5:9" x14ac:dyDescent="0.3">
      <c r="E89" s="6">
        <v>45659</v>
      </c>
      <c r="F89" s="32">
        <v>149.36000000000001</v>
      </c>
      <c r="G89" s="27">
        <v>2515.62</v>
      </c>
    </row>
    <row r="90" spans="5:9" x14ac:dyDescent="0.3">
      <c r="E90" s="6">
        <v>45658</v>
      </c>
      <c r="F90" s="32">
        <v>149.5</v>
      </c>
      <c r="G90" s="27">
        <v>2515.62</v>
      </c>
      <c r="I90" s="31"/>
    </row>
    <row r="91" spans="5:9" x14ac:dyDescent="0.3">
      <c r="E91" s="6">
        <v>45657</v>
      </c>
      <c r="F91" s="32">
        <v>168.11</v>
      </c>
      <c r="G91" s="27">
        <v>2515.62</v>
      </c>
    </row>
    <row r="92" spans="5:9" x14ac:dyDescent="0.3">
      <c r="E92" s="6">
        <v>45656</v>
      </c>
      <c r="F92" s="32">
        <v>158.37</v>
      </c>
      <c r="G92" s="27">
        <v>2515.62</v>
      </c>
    </row>
    <row r="93" spans="5:9" x14ac:dyDescent="0.3">
      <c r="E93" s="6">
        <v>45653</v>
      </c>
      <c r="F93" s="32">
        <v>173.27</v>
      </c>
      <c r="G93" s="27">
        <v>2515.62</v>
      </c>
    </row>
    <row r="94" spans="5:9" x14ac:dyDescent="0.3">
      <c r="E94" s="6">
        <v>45652</v>
      </c>
      <c r="F94" s="32">
        <v>160.30000000000001</v>
      </c>
      <c r="G94" s="27">
        <v>2515.62</v>
      </c>
    </row>
    <row r="95" spans="5:9" x14ac:dyDescent="0.3">
      <c r="E95" s="6">
        <v>45650</v>
      </c>
      <c r="F95" s="32">
        <v>159.37</v>
      </c>
      <c r="G95" s="27">
        <v>2515.62</v>
      </c>
    </row>
    <row r="96" spans="5:9" x14ac:dyDescent="0.3">
      <c r="E96" s="6">
        <v>45649</v>
      </c>
      <c r="F96" s="32">
        <v>197.51</v>
      </c>
      <c r="G96" s="27">
        <v>2515.62</v>
      </c>
    </row>
    <row r="97" spans="5:7" x14ac:dyDescent="0.3">
      <c r="E97" s="6">
        <v>45646</v>
      </c>
      <c r="F97" s="32">
        <v>171.15</v>
      </c>
      <c r="G97" s="27">
        <v>2515.62</v>
      </c>
    </row>
    <row r="98" spans="5:7" x14ac:dyDescent="0.3">
      <c r="E98" s="6">
        <v>45645</v>
      </c>
      <c r="F98" s="32">
        <v>186.66</v>
      </c>
      <c r="G98" s="27">
        <v>2515.62</v>
      </c>
    </row>
    <row r="99" spans="5:7" x14ac:dyDescent="0.3">
      <c r="E99" s="6">
        <v>45644</v>
      </c>
      <c r="F99" s="32">
        <v>187.85</v>
      </c>
      <c r="G99" s="27">
        <v>2515.62</v>
      </c>
    </row>
    <row r="100" spans="5:7" x14ac:dyDescent="0.3">
      <c r="E100" s="6">
        <v>45643</v>
      </c>
      <c r="F100" s="32">
        <v>162.84</v>
      </c>
      <c r="G100" s="27">
        <v>2515.62</v>
      </c>
    </row>
    <row r="101" spans="5:7" x14ac:dyDescent="0.3">
      <c r="E101" s="6">
        <v>45642</v>
      </c>
      <c r="F101" s="32">
        <v>202.12</v>
      </c>
      <c r="G101" s="27">
        <v>2515.62</v>
      </c>
    </row>
    <row r="102" spans="5:7" x14ac:dyDescent="0.3">
      <c r="E102" s="6">
        <v>45639</v>
      </c>
      <c r="F102" s="32">
        <v>215.1</v>
      </c>
      <c r="G102" s="27">
        <v>2515.62</v>
      </c>
    </row>
    <row r="103" spans="5:7" x14ac:dyDescent="0.3">
      <c r="E103" s="6">
        <v>45638</v>
      </c>
      <c r="F103" s="32">
        <v>230.86</v>
      </c>
      <c r="G103" s="27">
        <v>2515.62</v>
      </c>
    </row>
    <row r="104" spans="5:7" x14ac:dyDescent="0.3">
      <c r="E104" s="6">
        <v>45637</v>
      </c>
      <c r="F104" s="32">
        <v>234.79</v>
      </c>
      <c r="G104" s="27">
        <v>2515.62</v>
      </c>
    </row>
    <row r="105" spans="5:7" x14ac:dyDescent="0.3">
      <c r="E105" s="6">
        <v>45636</v>
      </c>
      <c r="F105" s="32">
        <v>188.91</v>
      </c>
      <c r="G105" s="27">
        <v>2515.62</v>
      </c>
    </row>
    <row r="106" spans="5:7" x14ac:dyDescent="0.3">
      <c r="E106" s="6">
        <v>45635</v>
      </c>
      <c r="F106" s="32">
        <v>220.43</v>
      </c>
      <c r="G106" s="27">
        <v>2515.62</v>
      </c>
    </row>
    <row r="107" spans="5:7" x14ac:dyDescent="0.3">
      <c r="E107" s="6">
        <v>45632</v>
      </c>
      <c r="F107" s="32">
        <v>226.87</v>
      </c>
      <c r="G107" s="27">
        <v>2515.62</v>
      </c>
    </row>
    <row r="108" spans="5:7" x14ac:dyDescent="0.3">
      <c r="E108" s="6">
        <v>45631</v>
      </c>
      <c r="F108" s="32">
        <v>221.89</v>
      </c>
      <c r="G108" s="27">
        <v>2515.62</v>
      </c>
    </row>
    <row r="109" spans="5:7" x14ac:dyDescent="0.3">
      <c r="E109" s="6">
        <v>45630</v>
      </c>
      <c r="F109" s="32">
        <v>222.08</v>
      </c>
      <c r="G109" s="27">
        <v>2515.62</v>
      </c>
    </row>
    <row r="110" spans="5:7" x14ac:dyDescent="0.3">
      <c r="E110" s="6">
        <v>45629</v>
      </c>
      <c r="F110" s="32">
        <v>127.89</v>
      </c>
      <c r="G110" s="27">
        <v>2515.62</v>
      </c>
    </row>
    <row r="111" spans="5:7" x14ac:dyDescent="0.3">
      <c r="E111" s="6">
        <v>45628</v>
      </c>
      <c r="F111" s="32">
        <v>163.93</v>
      </c>
      <c r="G111" s="27">
        <v>2515.62</v>
      </c>
    </row>
    <row r="112" spans="5:7" x14ac:dyDescent="0.3">
      <c r="E112" s="6">
        <v>45625</v>
      </c>
      <c r="F112" s="32">
        <v>186.91</v>
      </c>
      <c r="G112" s="27">
        <v>2515.62</v>
      </c>
    </row>
    <row r="113" spans="5:7" x14ac:dyDescent="0.3">
      <c r="E113" s="6">
        <v>45624</v>
      </c>
      <c r="F113" s="32">
        <v>169.56</v>
      </c>
      <c r="G113" s="27">
        <v>2515.62</v>
      </c>
    </row>
    <row r="114" spans="5:7" x14ac:dyDescent="0.3">
      <c r="E114" s="6">
        <v>45623</v>
      </c>
      <c r="F114" s="32">
        <v>181.71</v>
      </c>
      <c r="G114" s="27">
        <v>2515.62</v>
      </c>
    </row>
    <row r="115" spans="5:7" x14ac:dyDescent="0.3">
      <c r="E115" s="6">
        <v>45622</v>
      </c>
      <c r="F115" s="32">
        <v>140.65</v>
      </c>
      <c r="G115" s="27">
        <v>2515.62</v>
      </c>
    </row>
    <row r="116" spans="5:7" x14ac:dyDescent="0.3">
      <c r="E116" s="6">
        <v>45621</v>
      </c>
      <c r="F116" s="32">
        <v>179.92</v>
      </c>
      <c r="G116" s="27">
        <v>2515.62</v>
      </c>
    </row>
    <row r="117" spans="5:7" x14ac:dyDescent="0.3">
      <c r="E117" s="6">
        <v>45618</v>
      </c>
      <c r="F117" s="32">
        <v>133.29</v>
      </c>
      <c r="G117" s="27">
        <v>2515.62</v>
      </c>
    </row>
    <row r="118" spans="5:7" x14ac:dyDescent="0.3">
      <c r="E118" s="6">
        <v>45617</v>
      </c>
      <c r="F118" s="32">
        <v>143.37</v>
      </c>
      <c r="G118" s="27">
        <v>2515.62</v>
      </c>
    </row>
    <row r="119" spans="5:7" x14ac:dyDescent="0.3">
      <c r="E119" s="6">
        <v>45616</v>
      </c>
      <c r="F119" s="32">
        <v>121.38</v>
      </c>
      <c r="G119" s="27">
        <v>2515.62</v>
      </c>
    </row>
    <row r="120" spans="5:7" x14ac:dyDescent="0.3">
      <c r="E120" s="6">
        <v>45615</v>
      </c>
      <c r="F120" s="32">
        <v>64.73</v>
      </c>
      <c r="G120" s="27">
        <v>2515.62</v>
      </c>
    </row>
    <row r="121" spans="5:7" x14ac:dyDescent="0.3">
      <c r="E121" s="6">
        <v>45614</v>
      </c>
      <c r="F121" s="32">
        <v>102.11</v>
      </c>
      <c r="G121" s="27">
        <v>2515.62</v>
      </c>
    </row>
    <row r="122" spans="5:7" x14ac:dyDescent="0.3">
      <c r="E122" s="6">
        <v>45610</v>
      </c>
      <c r="F122" s="32">
        <v>152.54</v>
      </c>
      <c r="G122" s="27">
        <v>2515.62</v>
      </c>
    </row>
    <row r="123" spans="5:7" x14ac:dyDescent="0.3">
      <c r="E123" s="6">
        <v>45609</v>
      </c>
      <c r="F123" s="32">
        <v>169.59</v>
      </c>
      <c r="G123" s="27">
        <v>2515.62</v>
      </c>
    </row>
    <row r="124" spans="5:7" x14ac:dyDescent="0.3">
      <c r="E124" s="6">
        <v>45608</v>
      </c>
      <c r="F124" s="32">
        <v>110.49</v>
      </c>
      <c r="G124" s="27">
        <v>2515.62</v>
      </c>
    </row>
    <row r="125" spans="5:7" x14ac:dyDescent="0.3">
      <c r="E125" s="6">
        <v>45607</v>
      </c>
      <c r="F125" s="32">
        <v>162.93</v>
      </c>
      <c r="G125" s="27">
        <v>2515.62</v>
      </c>
    </row>
    <row r="126" spans="5:7" x14ac:dyDescent="0.3">
      <c r="E126" s="6">
        <v>45604</v>
      </c>
      <c r="F126" s="32">
        <v>173.37</v>
      </c>
      <c r="G126" s="27">
        <v>2515.62</v>
      </c>
    </row>
    <row r="127" spans="5:7" x14ac:dyDescent="0.3">
      <c r="E127" s="6">
        <v>45603</v>
      </c>
      <c r="F127" s="32">
        <v>169.51</v>
      </c>
      <c r="G127" s="27">
        <v>2515.62</v>
      </c>
    </row>
    <row r="128" spans="5:7" x14ac:dyDescent="0.3">
      <c r="E128" s="6">
        <v>45602</v>
      </c>
      <c r="F128" s="32">
        <v>152.57</v>
      </c>
      <c r="G128" s="27">
        <v>2515.62</v>
      </c>
    </row>
    <row r="129" spans="5:7" x14ac:dyDescent="0.3">
      <c r="E129" s="6">
        <v>45601</v>
      </c>
      <c r="F129" s="32">
        <v>98.35</v>
      </c>
      <c r="G129" s="27">
        <v>2515.62</v>
      </c>
    </row>
    <row r="130" spans="5:7" x14ac:dyDescent="0.3">
      <c r="E130" s="6">
        <v>45600</v>
      </c>
      <c r="F130" s="32">
        <v>145.96</v>
      </c>
      <c r="G130" s="27">
        <v>2515.62</v>
      </c>
    </row>
    <row r="131" spans="5:7" x14ac:dyDescent="0.3">
      <c r="E131" s="6">
        <v>45597</v>
      </c>
      <c r="F131" s="32">
        <v>140.05000000000001</v>
      </c>
      <c r="G131" s="27">
        <v>2515.62</v>
      </c>
    </row>
    <row r="132" spans="5:7" x14ac:dyDescent="0.3">
      <c r="E132" s="6">
        <v>45595</v>
      </c>
      <c r="F132" s="32">
        <v>179.46</v>
      </c>
      <c r="G132" s="27">
        <v>2515.62</v>
      </c>
    </row>
    <row r="133" spans="5:7" x14ac:dyDescent="0.3">
      <c r="E133" s="6">
        <v>45594</v>
      </c>
      <c r="F133" s="32">
        <v>126.85</v>
      </c>
      <c r="G133" s="27">
        <v>2515.62</v>
      </c>
    </row>
    <row r="134" spans="5:7" x14ac:dyDescent="0.3">
      <c r="E134" s="6">
        <v>45593</v>
      </c>
      <c r="F134" s="32">
        <v>186.62</v>
      </c>
      <c r="G134" s="27">
        <v>2515.62</v>
      </c>
    </row>
    <row r="135" spans="5:7" x14ac:dyDescent="0.3">
      <c r="E135" s="6">
        <v>45590</v>
      </c>
      <c r="F135" s="32">
        <v>156.27000000000001</v>
      </c>
      <c r="G135" s="27">
        <v>2515.62</v>
      </c>
    </row>
    <row r="136" spans="5:7" x14ac:dyDescent="0.3">
      <c r="E136" s="6">
        <v>45589</v>
      </c>
      <c r="F136" s="32">
        <v>153.57</v>
      </c>
      <c r="G136" s="27">
        <v>2515.62</v>
      </c>
    </row>
    <row r="137" spans="5:7" x14ac:dyDescent="0.3">
      <c r="E137" s="6">
        <v>45588</v>
      </c>
      <c r="F137" s="32">
        <v>144.13</v>
      </c>
      <c r="G137" s="27">
        <v>2515.62</v>
      </c>
    </row>
    <row r="138" spans="5:7" x14ac:dyDescent="0.3">
      <c r="E138" s="6">
        <v>45587</v>
      </c>
      <c r="F138" s="32">
        <v>78.39</v>
      </c>
      <c r="G138" s="27">
        <v>2515.62</v>
      </c>
    </row>
    <row r="139" spans="5:7" x14ac:dyDescent="0.3">
      <c r="E139" s="6">
        <v>45586</v>
      </c>
      <c r="F139" s="32">
        <v>114.5</v>
      </c>
      <c r="G139" s="27">
        <v>2515.62</v>
      </c>
    </row>
    <row r="140" spans="5:7" x14ac:dyDescent="0.3">
      <c r="E140" s="6">
        <v>45583</v>
      </c>
      <c r="F140" s="32">
        <v>139.1</v>
      </c>
      <c r="G140" s="27">
        <v>2515.62</v>
      </c>
    </row>
    <row r="141" spans="5:7" x14ac:dyDescent="0.3">
      <c r="E141" s="6">
        <v>45581</v>
      </c>
      <c r="F141" s="32">
        <v>119.88</v>
      </c>
      <c r="G141" s="27">
        <v>2515.62</v>
      </c>
    </row>
    <row r="142" spans="5:7" x14ac:dyDescent="0.3">
      <c r="E142" s="6">
        <v>45580</v>
      </c>
      <c r="F142" s="32">
        <v>63.77</v>
      </c>
      <c r="G142" s="27">
        <v>2515.62</v>
      </c>
    </row>
    <row r="143" spans="5:7" x14ac:dyDescent="0.3">
      <c r="E143" s="6">
        <v>45579</v>
      </c>
      <c r="F143" s="32">
        <v>165.31</v>
      </c>
      <c r="G143" s="27">
        <v>2515.62</v>
      </c>
    </row>
    <row r="144" spans="5:7" x14ac:dyDescent="0.3">
      <c r="E144" s="6">
        <v>45576</v>
      </c>
      <c r="F144" s="32">
        <v>141.83000000000001</v>
      </c>
      <c r="G144" s="27">
        <v>2515.62</v>
      </c>
    </row>
    <row r="145" spans="5:7" x14ac:dyDescent="0.3">
      <c r="E145" s="6">
        <v>45575</v>
      </c>
      <c r="F145" s="32">
        <v>151.57</v>
      </c>
      <c r="G145" s="27">
        <v>2515.62</v>
      </c>
    </row>
    <row r="146" spans="5:7" x14ac:dyDescent="0.3">
      <c r="E146" s="6">
        <v>45574</v>
      </c>
      <c r="F146" s="32">
        <v>132.21</v>
      </c>
      <c r="G146" s="27">
        <v>2515.62</v>
      </c>
    </row>
    <row r="147" spans="5:7" x14ac:dyDescent="0.3">
      <c r="E147" s="6">
        <v>45573</v>
      </c>
      <c r="F147" s="32">
        <v>75.23</v>
      </c>
      <c r="G147" s="27">
        <v>2515.62</v>
      </c>
    </row>
    <row r="148" spans="5:7" x14ac:dyDescent="0.3">
      <c r="E148" s="6">
        <v>45572</v>
      </c>
      <c r="F148" s="32">
        <v>148.81</v>
      </c>
      <c r="G148" s="27">
        <v>2515.62</v>
      </c>
    </row>
    <row r="149" spans="5:7" x14ac:dyDescent="0.3">
      <c r="E149" s="6">
        <v>45569</v>
      </c>
      <c r="F149" s="32">
        <v>110.92</v>
      </c>
      <c r="G149" s="27">
        <v>2515.62</v>
      </c>
    </row>
    <row r="150" spans="5:7" x14ac:dyDescent="0.3">
      <c r="E150" s="6">
        <v>45568</v>
      </c>
      <c r="F150" s="32">
        <v>114.74</v>
      </c>
      <c r="G150" s="27">
        <v>2515.62</v>
      </c>
    </row>
    <row r="151" spans="5:7" x14ac:dyDescent="0.3">
      <c r="E151" s="6">
        <v>45567</v>
      </c>
      <c r="F151" s="32">
        <v>90.96</v>
      </c>
      <c r="G151" s="27">
        <v>2515.62</v>
      </c>
    </row>
    <row r="152" spans="5:7" x14ac:dyDescent="0.3">
      <c r="E152" s="6">
        <v>45566</v>
      </c>
      <c r="F152" s="32">
        <v>7.57</v>
      </c>
      <c r="G152" s="27">
        <v>2515.62</v>
      </c>
    </row>
    <row r="153" spans="5:7" x14ac:dyDescent="0.3">
      <c r="E153" s="6">
        <v>45565</v>
      </c>
      <c r="F153" s="32">
        <v>88.65</v>
      </c>
      <c r="G153" s="27">
        <v>2515.62</v>
      </c>
    </row>
    <row r="154" spans="5:7" x14ac:dyDescent="0.3">
      <c r="E154" s="6">
        <v>45562</v>
      </c>
      <c r="F154" s="32">
        <v>102.43</v>
      </c>
      <c r="G154" s="27">
        <v>2515.62</v>
      </c>
    </row>
    <row r="155" spans="5:7" x14ac:dyDescent="0.3">
      <c r="E155" s="6">
        <v>45561</v>
      </c>
      <c r="F155" s="32">
        <v>82.96</v>
      </c>
      <c r="G155" s="27">
        <v>2515.62</v>
      </c>
    </row>
    <row r="156" spans="5:7" x14ac:dyDescent="0.3">
      <c r="E156" s="6">
        <v>45560</v>
      </c>
      <c r="F156" s="32">
        <v>-28.45</v>
      </c>
      <c r="G156" s="27">
        <v>2515.62</v>
      </c>
    </row>
    <row r="157" spans="5:7" x14ac:dyDescent="0.3">
      <c r="E157" s="6">
        <v>45559</v>
      </c>
      <c r="F157" s="32">
        <v>45.73</v>
      </c>
      <c r="G157" s="27">
        <v>2515.62</v>
      </c>
    </row>
    <row r="158" spans="5:7" x14ac:dyDescent="0.3">
      <c r="E158" s="6">
        <v>45558</v>
      </c>
      <c r="F158" s="32">
        <v>37.69</v>
      </c>
      <c r="G158" s="27">
        <v>2515.62</v>
      </c>
    </row>
    <row r="159" spans="5:7" x14ac:dyDescent="0.3">
      <c r="E159" s="6">
        <v>45555</v>
      </c>
      <c r="F159" s="32">
        <v>38.97</v>
      </c>
      <c r="G159" s="27">
        <v>2515.62</v>
      </c>
    </row>
    <row r="160" spans="5:7" x14ac:dyDescent="0.3">
      <c r="E160" s="6">
        <v>45554</v>
      </c>
      <c r="F160" s="32">
        <v>34.659999999999997</v>
      </c>
      <c r="G160" s="27">
        <v>2515.62</v>
      </c>
    </row>
    <row r="161" spans="5:7" x14ac:dyDescent="0.3">
      <c r="E161" s="6">
        <v>45553</v>
      </c>
      <c r="F161" s="32">
        <v>-31.81</v>
      </c>
      <c r="G161" s="27">
        <v>2515.62</v>
      </c>
    </row>
    <row r="162" spans="5:7" x14ac:dyDescent="0.3">
      <c r="E162" s="6">
        <v>45548</v>
      </c>
      <c r="F162" s="32">
        <v>38.58</v>
      </c>
      <c r="G162" s="27">
        <v>2523.92</v>
      </c>
    </row>
    <row r="163" spans="5:7" x14ac:dyDescent="0.3">
      <c r="E163" s="6">
        <v>45547</v>
      </c>
      <c r="F163" s="32">
        <v>85.51</v>
      </c>
      <c r="G163" s="27">
        <v>2535.62</v>
      </c>
    </row>
    <row r="164" spans="5:7" x14ac:dyDescent="0.3">
      <c r="E164" s="6">
        <v>45546</v>
      </c>
      <c r="F164" s="32">
        <v>94.66</v>
      </c>
      <c r="G164" s="27">
        <v>2535.62</v>
      </c>
    </row>
    <row r="165" spans="5:7" x14ac:dyDescent="0.3">
      <c r="E165" s="6">
        <v>45545</v>
      </c>
      <c r="F165" s="32">
        <v>41.98</v>
      </c>
      <c r="G165" s="27">
        <v>2535.62</v>
      </c>
    </row>
    <row r="166" spans="5:7" x14ac:dyDescent="0.3">
      <c r="E166" s="6">
        <v>45544</v>
      </c>
      <c r="F166" s="32">
        <v>87.64</v>
      </c>
      <c r="G166" s="27">
        <v>2535.62</v>
      </c>
    </row>
    <row r="167" spans="5:7" x14ac:dyDescent="0.3">
      <c r="E167" s="6">
        <v>45541</v>
      </c>
      <c r="F167" s="32">
        <v>85.08</v>
      </c>
      <c r="G167" s="27">
        <v>2535.62</v>
      </c>
    </row>
    <row r="168" spans="5:7" x14ac:dyDescent="0.3">
      <c r="E168" s="6">
        <v>45540</v>
      </c>
      <c r="F168" s="32">
        <v>88.86</v>
      </c>
      <c r="G168" s="27">
        <v>2555.62</v>
      </c>
    </row>
    <row r="169" spans="5:7" x14ac:dyDescent="0.3">
      <c r="E169" s="6">
        <v>45539</v>
      </c>
      <c r="F169" s="32">
        <v>98.54</v>
      </c>
      <c r="G169" s="27">
        <v>2555.62</v>
      </c>
    </row>
    <row r="170" spans="5:7" x14ac:dyDescent="0.3">
      <c r="E170" s="6">
        <v>45538</v>
      </c>
      <c r="F170" s="32">
        <v>56.76</v>
      </c>
      <c r="G170" s="27">
        <v>2555.62</v>
      </c>
    </row>
    <row r="171" spans="5:7" x14ac:dyDescent="0.3">
      <c r="E171" s="6">
        <v>45537</v>
      </c>
      <c r="F171" s="32">
        <v>101.54</v>
      </c>
      <c r="G171" s="27">
        <v>2555.62</v>
      </c>
    </row>
    <row r="172" spans="5:7" x14ac:dyDescent="0.3">
      <c r="E172" s="6">
        <v>45534</v>
      </c>
      <c r="F172" s="32">
        <v>111.04</v>
      </c>
      <c r="G172" s="27">
        <v>2555.62</v>
      </c>
    </row>
    <row r="173" spans="5:7" x14ac:dyDescent="0.3">
      <c r="E173" s="6">
        <v>45533</v>
      </c>
      <c r="F173" s="32">
        <v>102.69</v>
      </c>
      <c r="G173" s="27">
        <v>2555.62</v>
      </c>
    </row>
    <row r="174" spans="5:7" x14ac:dyDescent="0.3">
      <c r="E174" s="6">
        <v>45532</v>
      </c>
      <c r="F174" s="32">
        <v>104.71</v>
      </c>
      <c r="G174" s="27">
        <v>2555.62</v>
      </c>
    </row>
    <row r="175" spans="5:7" x14ac:dyDescent="0.3">
      <c r="E175" s="6">
        <v>45531</v>
      </c>
      <c r="F175" s="32">
        <v>46.15</v>
      </c>
      <c r="G175" s="27">
        <v>2555.62</v>
      </c>
    </row>
    <row r="176" spans="5:7" x14ac:dyDescent="0.3">
      <c r="E176" s="6">
        <v>45530</v>
      </c>
      <c r="F176" s="32">
        <v>98.13</v>
      </c>
      <c r="G176" s="27">
        <v>2555.62</v>
      </c>
    </row>
    <row r="177" spans="5:9" x14ac:dyDescent="0.3">
      <c r="E177" s="6">
        <v>45527</v>
      </c>
      <c r="F177" s="32">
        <v>73.98</v>
      </c>
      <c r="G177" s="27">
        <v>2555.62</v>
      </c>
    </row>
    <row r="178" spans="5:9" x14ac:dyDescent="0.3">
      <c r="E178" s="6">
        <v>45526</v>
      </c>
      <c r="F178" s="32">
        <v>86.66</v>
      </c>
      <c r="G178" s="27">
        <v>2575.62</v>
      </c>
    </row>
    <row r="179" spans="5:9" x14ac:dyDescent="0.3">
      <c r="E179" s="6">
        <v>45525</v>
      </c>
      <c r="F179" s="32">
        <v>82.18</v>
      </c>
      <c r="G179" s="27">
        <v>2575.62</v>
      </c>
    </row>
    <row r="180" spans="5:9" x14ac:dyDescent="0.3">
      <c r="E180" s="6">
        <v>45524</v>
      </c>
      <c r="F180" s="32">
        <v>50.15</v>
      </c>
      <c r="G180" s="27">
        <v>2575.62</v>
      </c>
    </row>
    <row r="181" spans="5:9" x14ac:dyDescent="0.3">
      <c r="E181" s="6">
        <v>45520</v>
      </c>
      <c r="F181" s="32">
        <v>81.11</v>
      </c>
      <c r="G181" s="27">
        <v>2575.62</v>
      </c>
    </row>
    <row r="182" spans="5:9" x14ac:dyDescent="0.3">
      <c r="E182" s="6">
        <v>45519</v>
      </c>
      <c r="F182" s="32">
        <v>90.46</v>
      </c>
      <c r="G182" s="27">
        <v>2575.62</v>
      </c>
    </row>
    <row r="183" spans="5:9" x14ac:dyDescent="0.3">
      <c r="E183" s="6">
        <v>45518</v>
      </c>
      <c r="F183" s="32">
        <v>107.13</v>
      </c>
      <c r="G183" s="27">
        <v>2575.62</v>
      </c>
    </row>
    <row r="184" spans="5:9" x14ac:dyDescent="0.3">
      <c r="E184" s="6">
        <v>45517</v>
      </c>
      <c r="F184" s="32">
        <v>62.66</v>
      </c>
      <c r="G184" s="27">
        <v>2575.62</v>
      </c>
    </row>
    <row r="185" spans="5:9" x14ac:dyDescent="0.3">
      <c r="E185" s="6">
        <v>45516</v>
      </c>
      <c r="F185" s="32">
        <v>118.24</v>
      </c>
      <c r="G185" s="27">
        <v>2575.62</v>
      </c>
    </row>
    <row r="186" spans="5:9" x14ac:dyDescent="0.3">
      <c r="E186" s="6">
        <v>45513</v>
      </c>
      <c r="F186" s="32">
        <v>107.39</v>
      </c>
      <c r="G186" s="27">
        <v>2575.62</v>
      </c>
    </row>
    <row r="187" spans="5:9" x14ac:dyDescent="0.3">
      <c r="E187" s="6">
        <v>45512</v>
      </c>
      <c r="F187" s="32">
        <v>80.2</v>
      </c>
      <c r="G187" s="27">
        <v>2575.62</v>
      </c>
    </row>
    <row r="188" spans="5:9" x14ac:dyDescent="0.3">
      <c r="E188" s="6">
        <v>45511</v>
      </c>
      <c r="F188" s="32">
        <v>88.93</v>
      </c>
      <c r="G188" s="27">
        <v>2575.62</v>
      </c>
      <c r="I188" s="32"/>
    </row>
    <row r="189" spans="5:9" x14ac:dyDescent="0.3">
      <c r="E189" s="6">
        <v>45510</v>
      </c>
      <c r="F189" s="32">
        <v>34.229999999999997</v>
      </c>
      <c r="G189" s="27">
        <v>2575.62</v>
      </c>
    </row>
    <row r="190" spans="5:9" x14ac:dyDescent="0.3">
      <c r="E190" s="6">
        <v>45509</v>
      </c>
      <c r="F190" s="32">
        <v>99.47</v>
      </c>
      <c r="G190" s="27">
        <v>2575.62</v>
      </c>
    </row>
    <row r="191" spans="5:9" x14ac:dyDescent="0.3">
      <c r="E191" s="6">
        <v>45506</v>
      </c>
      <c r="F191" s="32">
        <v>97.92</v>
      </c>
      <c r="G191" s="27">
        <v>2575.62</v>
      </c>
    </row>
    <row r="192" spans="5:9" x14ac:dyDescent="0.3">
      <c r="E192" s="6">
        <v>45505</v>
      </c>
      <c r="F192" s="32">
        <v>72.48</v>
      </c>
      <c r="G192" s="27">
        <v>2575.62</v>
      </c>
    </row>
    <row r="193" spans="5:7" x14ac:dyDescent="0.3">
      <c r="E193" s="6">
        <v>45504</v>
      </c>
      <c r="F193" s="32">
        <v>98.73</v>
      </c>
      <c r="G193" s="27">
        <v>2575.62</v>
      </c>
    </row>
    <row r="194" spans="5:7" x14ac:dyDescent="0.3">
      <c r="E194" s="6">
        <v>45503</v>
      </c>
      <c r="F194" s="32">
        <v>40.58</v>
      </c>
      <c r="G194" s="27">
        <v>2575.62</v>
      </c>
    </row>
    <row r="195" spans="5:7" x14ac:dyDescent="0.3">
      <c r="E195" s="6">
        <v>45502</v>
      </c>
      <c r="F195" s="32">
        <v>107.24</v>
      </c>
      <c r="G195" s="27">
        <v>2575.62</v>
      </c>
    </row>
    <row r="196" spans="5:7" x14ac:dyDescent="0.3">
      <c r="E196" s="6">
        <v>45499</v>
      </c>
      <c r="F196" s="32">
        <v>86.96</v>
      </c>
      <c r="G196" s="27">
        <v>2575.62</v>
      </c>
    </row>
    <row r="197" spans="5:7" x14ac:dyDescent="0.3">
      <c r="E197" s="6">
        <v>45498</v>
      </c>
      <c r="F197" s="32">
        <v>82.56</v>
      </c>
      <c r="G197" s="27">
        <v>2595.62</v>
      </c>
    </row>
    <row r="198" spans="5:7" x14ac:dyDescent="0.3">
      <c r="E198" s="6">
        <v>45497</v>
      </c>
      <c r="F198" s="32">
        <v>87.92</v>
      </c>
      <c r="G198" s="27">
        <v>2595.62</v>
      </c>
    </row>
    <row r="199" spans="5:7" x14ac:dyDescent="0.3">
      <c r="E199" s="6">
        <v>45496</v>
      </c>
      <c r="F199" s="32">
        <v>52.63</v>
      </c>
      <c r="G199" s="27">
        <v>2595.62</v>
      </c>
    </row>
    <row r="200" spans="5:7" x14ac:dyDescent="0.3">
      <c r="E200" s="6">
        <v>45495</v>
      </c>
      <c r="F200" s="32">
        <v>111.43</v>
      </c>
      <c r="G200" s="27">
        <v>2595.62</v>
      </c>
    </row>
    <row r="201" spans="5:7" x14ac:dyDescent="0.3">
      <c r="E201" s="6">
        <v>45492</v>
      </c>
      <c r="F201" s="32">
        <v>100.08</v>
      </c>
      <c r="G201" s="27">
        <v>2595.62</v>
      </c>
    </row>
    <row r="202" spans="5:7" x14ac:dyDescent="0.3">
      <c r="E202" s="6">
        <v>45491</v>
      </c>
      <c r="F202" s="32">
        <v>94.57</v>
      </c>
      <c r="G202" s="27">
        <v>2595.62</v>
      </c>
    </row>
    <row r="203" spans="5:7" x14ac:dyDescent="0.3">
      <c r="E203" s="6">
        <v>45490</v>
      </c>
      <c r="F203" s="32">
        <v>117.2</v>
      </c>
      <c r="G203" s="27">
        <v>2595.62</v>
      </c>
    </row>
    <row r="204" spans="5:7" x14ac:dyDescent="0.3">
      <c r="E204" s="6">
        <v>45489</v>
      </c>
      <c r="F204" s="32">
        <v>42.69</v>
      </c>
      <c r="G204" s="27">
        <v>2595.62</v>
      </c>
    </row>
    <row r="205" spans="5:7" x14ac:dyDescent="0.3">
      <c r="E205" s="6">
        <v>45488</v>
      </c>
      <c r="F205" s="32">
        <v>122.38</v>
      </c>
      <c r="G205" s="27">
        <v>2595.62</v>
      </c>
    </row>
    <row r="206" spans="5:7" x14ac:dyDescent="0.3">
      <c r="E206" s="6">
        <v>45485</v>
      </c>
      <c r="F206" s="32">
        <v>130.4</v>
      </c>
      <c r="G206" s="27">
        <v>2595.62</v>
      </c>
    </row>
    <row r="207" spans="5:7" x14ac:dyDescent="0.3">
      <c r="E207" s="6">
        <v>45484</v>
      </c>
      <c r="F207" s="32">
        <v>122.26</v>
      </c>
      <c r="G207" s="27">
        <v>2595.62</v>
      </c>
    </row>
    <row r="208" spans="5:7" x14ac:dyDescent="0.3">
      <c r="E208" s="6">
        <v>45483</v>
      </c>
      <c r="F208" s="32">
        <v>110.55</v>
      </c>
      <c r="G208" s="27">
        <v>2595.62</v>
      </c>
    </row>
    <row r="209" spans="5:7" x14ac:dyDescent="0.3">
      <c r="E209" s="6">
        <v>45482</v>
      </c>
      <c r="F209" s="32">
        <v>58.59</v>
      </c>
      <c r="G209" s="27">
        <v>2595.62</v>
      </c>
    </row>
    <row r="210" spans="5:7" x14ac:dyDescent="0.3">
      <c r="E210" s="6">
        <v>45481</v>
      </c>
      <c r="F210" s="32">
        <v>125.39</v>
      </c>
      <c r="G210" s="27">
        <v>2595.62</v>
      </c>
    </row>
    <row r="211" spans="5:7" x14ac:dyDescent="0.3">
      <c r="E211" s="6">
        <v>45478</v>
      </c>
      <c r="F211" s="32">
        <v>114.98</v>
      </c>
      <c r="G211" s="27">
        <v>2595.62</v>
      </c>
    </row>
    <row r="212" spans="5:7" x14ac:dyDescent="0.3">
      <c r="E212" s="6">
        <v>45477</v>
      </c>
      <c r="F212" s="32">
        <v>120.76</v>
      </c>
      <c r="G212" s="27">
        <v>2595.62</v>
      </c>
    </row>
    <row r="213" spans="5:7" x14ac:dyDescent="0.3">
      <c r="E213" s="6">
        <v>45476</v>
      </c>
      <c r="F213" s="32">
        <v>95.41</v>
      </c>
      <c r="G213" s="27">
        <v>2595.62</v>
      </c>
    </row>
    <row r="214" spans="5:7" x14ac:dyDescent="0.3">
      <c r="E214" s="6">
        <v>45475</v>
      </c>
      <c r="F214" s="32">
        <v>47.12</v>
      </c>
      <c r="G214" s="27">
        <v>2595.62</v>
      </c>
    </row>
    <row r="215" spans="5:7" x14ac:dyDescent="0.3">
      <c r="E215" s="6">
        <v>45474</v>
      </c>
      <c r="F215" s="32">
        <v>90.99</v>
      </c>
      <c r="G215" s="27">
        <v>2595.62</v>
      </c>
    </row>
    <row r="216" spans="5:7" x14ac:dyDescent="0.3">
      <c r="E216" s="6">
        <v>45471</v>
      </c>
      <c r="F216" s="32">
        <v>120.39</v>
      </c>
      <c r="G216" s="27">
        <v>2595.62</v>
      </c>
    </row>
    <row r="217" spans="5:7" x14ac:dyDescent="0.3">
      <c r="E217" s="6">
        <v>45470</v>
      </c>
      <c r="F217" s="32">
        <v>110.82</v>
      </c>
      <c r="G217" s="27">
        <v>2609.0700000000002</v>
      </c>
    </row>
    <row r="218" spans="5:7" x14ac:dyDescent="0.3">
      <c r="E218" s="6">
        <v>45469</v>
      </c>
      <c r="F218" s="32">
        <v>115.82</v>
      </c>
      <c r="G218" s="27">
        <v>2609.0700000000002</v>
      </c>
    </row>
    <row r="219" spans="5:7" x14ac:dyDescent="0.3">
      <c r="E219" s="6">
        <v>45468</v>
      </c>
      <c r="F219" s="32">
        <v>67.34</v>
      </c>
      <c r="G219" s="27">
        <v>2609.0700000000002</v>
      </c>
    </row>
    <row r="220" spans="5:7" x14ac:dyDescent="0.3">
      <c r="E220" s="6">
        <v>45467</v>
      </c>
      <c r="F220" s="32">
        <v>84.7</v>
      </c>
      <c r="G220" s="27">
        <v>2609.0700000000002</v>
      </c>
    </row>
    <row r="221" spans="5:7" x14ac:dyDescent="0.3">
      <c r="E221" s="6">
        <v>45463</v>
      </c>
      <c r="F221" s="32">
        <v>79.05</v>
      </c>
      <c r="G221" s="27">
        <v>2609.0700000000002</v>
      </c>
    </row>
    <row r="222" spans="5:7" x14ac:dyDescent="0.3">
      <c r="E222" s="6">
        <v>45462</v>
      </c>
      <c r="F222" s="32">
        <v>80.75</v>
      </c>
      <c r="G222" s="27">
        <v>2609.0700000000002</v>
      </c>
    </row>
    <row r="223" spans="5:7" x14ac:dyDescent="0.3">
      <c r="E223" s="6">
        <v>45461</v>
      </c>
      <c r="F223" s="32">
        <v>56.73</v>
      </c>
      <c r="G223" s="27">
        <v>2609.0700000000002</v>
      </c>
    </row>
    <row r="224" spans="5:7" x14ac:dyDescent="0.3">
      <c r="E224" s="6">
        <v>45457</v>
      </c>
      <c r="F224" s="32">
        <v>123.93</v>
      </c>
      <c r="G224" s="27">
        <v>2615.62</v>
      </c>
    </row>
    <row r="225" spans="5:7" x14ac:dyDescent="0.3">
      <c r="E225" s="6">
        <v>45456</v>
      </c>
      <c r="F225" s="32">
        <v>144.88</v>
      </c>
      <c r="G225" s="27">
        <v>2615.62</v>
      </c>
    </row>
    <row r="226" spans="5:7" x14ac:dyDescent="0.3">
      <c r="E226" s="6">
        <v>45455</v>
      </c>
      <c r="F226" s="32">
        <v>154.44</v>
      </c>
      <c r="G226" s="27">
        <v>2615.62</v>
      </c>
    </row>
    <row r="227" spans="5:7" x14ac:dyDescent="0.3">
      <c r="E227" s="6">
        <v>45454</v>
      </c>
      <c r="F227" s="32">
        <v>157.75</v>
      </c>
      <c r="G227" s="27">
        <v>2615.62</v>
      </c>
    </row>
    <row r="228" spans="5:7" x14ac:dyDescent="0.3">
      <c r="E228" s="6">
        <v>45453</v>
      </c>
      <c r="F228" s="32">
        <v>162.69999999999999</v>
      </c>
      <c r="G228" s="27">
        <v>2615.62</v>
      </c>
    </row>
    <row r="229" spans="5:7" x14ac:dyDescent="0.3">
      <c r="E229" s="6">
        <v>45450</v>
      </c>
      <c r="F229" s="32">
        <v>145.55000000000001</v>
      </c>
      <c r="G229" s="27">
        <v>2615.62</v>
      </c>
    </row>
    <row r="230" spans="5:7" x14ac:dyDescent="0.3">
      <c r="E230" s="6">
        <v>45449</v>
      </c>
      <c r="F230" s="32">
        <v>175.93</v>
      </c>
      <c r="G230" s="27">
        <v>2635.62</v>
      </c>
    </row>
    <row r="231" spans="5:7" x14ac:dyDescent="0.3">
      <c r="E231" s="6">
        <v>45448</v>
      </c>
      <c r="F231" s="32">
        <v>166.97</v>
      </c>
      <c r="G231" s="27">
        <v>2635.62</v>
      </c>
    </row>
    <row r="232" spans="5:7" x14ac:dyDescent="0.3">
      <c r="E232" s="6">
        <v>45447</v>
      </c>
      <c r="F232" s="32">
        <v>161.08000000000001</v>
      </c>
      <c r="G232" s="27">
        <v>2635.62</v>
      </c>
    </row>
    <row r="233" spans="5:7" x14ac:dyDescent="0.3">
      <c r="E233" s="6">
        <v>45446</v>
      </c>
      <c r="F233" s="32">
        <v>107.28</v>
      </c>
      <c r="G233" s="27">
        <v>2635.62</v>
      </c>
    </row>
    <row r="234" spans="5:7" x14ac:dyDescent="0.3">
      <c r="E234" s="6">
        <v>45443</v>
      </c>
      <c r="F234" s="32">
        <v>170.63</v>
      </c>
      <c r="G234" s="27">
        <v>2635.62</v>
      </c>
    </row>
    <row r="235" spans="5:7" x14ac:dyDescent="0.3">
      <c r="E235" s="6">
        <v>45442</v>
      </c>
      <c r="F235" s="32">
        <v>200.7</v>
      </c>
      <c r="G235" s="27">
        <v>2635.62</v>
      </c>
    </row>
    <row r="236" spans="5:7" x14ac:dyDescent="0.3">
      <c r="E236" s="6">
        <v>45441</v>
      </c>
      <c r="F236" s="32">
        <v>189.74</v>
      </c>
      <c r="G236" s="27">
        <v>2635.62</v>
      </c>
    </row>
    <row r="237" spans="5:7" x14ac:dyDescent="0.3">
      <c r="E237" s="6">
        <v>45440</v>
      </c>
      <c r="F237" s="32">
        <v>190.68</v>
      </c>
      <c r="G237" s="27">
        <v>2635.62</v>
      </c>
    </row>
    <row r="238" spans="5:7" x14ac:dyDescent="0.3">
      <c r="E238" s="6">
        <v>45439</v>
      </c>
      <c r="F238" s="32">
        <v>182.38</v>
      </c>
      <c r="G238" s="27">
        <v>2635.62</v>
      </c>
    </row>
    <row r="239" spans="5:7" x14ac:dyDescent="0.3">
      <c r="E239" s="6">
        <v>45434</v>
      </c>
      <c r="F239" s="32">
        <v>194.38</v>
      </c>
      <c r="G239" s="27">
        <v>2655.62</v>
      </c>
    </row>
    <row r="240" spans="5:7" x14ac:dyDescent="0.3">
      <c r="E240" s="6">
        <v>45433</v>
      </c>
      <c r="F240" s="32">
        <v>145.88</v>
      </c>
      <c r="G240" s="27">
        <v>2655.62</v>
      </c>
    </row>
    <row r="241" spans="5:7" x14ac:dyDescent="0.3">
      <c r="E241" s="6">
        <v>45432</v>
      </c>
      <c r="F241" s="32">
        <v>134.53</v>
      </c>
      <c r="G241" s="27">
        <v>2655.62</v>
      </c>
    </row>
    <row r="242" spans="5:7" x14ac:dyDescent="0.3">
      <c r="E242" s="6">
        <v>45429</v>
      </c>
      <c r="F242" s="32">
        <v>151.61000000000001</v>
      </c>
      <c r="G242" s="27">
        <v>2655.62</v>
      </c>
    </row>
    <row r="243" spans="5:7" x14ac:dyDescent="0.3">
      <c r="E243" s="6">
        <v>45428</v>
      </c>
      <c r="F243" s="32">
        <v>138.94</v>
      </c>
      <c r="G243" s="27">
        <v>2655.62</v>
      </c>
    </row>
    <row r="244" spans="5:7" x14ac:dyDescent="0.3">
      <c r="E244" s="6">
        <v>45427</v>
      </c>
      <c r="F244" s="32">
        <v>159.47999999999999</v>
      </c>
      <c r="G244" s="27">
        <v>2655.62</v>
      </c>
    </row>
    <row r="245" spans="5:7" x14ac:dyDescent="0.3">
      <c r="E245" s="6">
        <v>45426</v>
      </c>
      <c r="F245" s="32">
        <v>173.63</v>
      </c>
      <c r="G245" s="27">
        <v>2655.62</v>
      </c>
    </row>
    <row r="246" spans="5:7" x14ac:dyDescent="0.3">
      <c r="E246" s="6">
        <v>45425</v>
      </c>
      <c r="F246" s="32">
        <v>165.3</v>
      </c>
      <c r="G246" s="27">
        <v>2655.62</v>
      </c>
    </row>
    <row r="247" spans="5:7" x14ac:dyDescent="0.3">
      <c r="E247" s="6">
        <v>45422</v>
      </c>
      <c r="F247" s="32">
        <v>181.9</v>
      </c>
      <c r="G247" s="27">
        <v>2655.62</v>
      </c>
    </row>
    <row r="248" spans="5:7" x14ac:dyDescent="0.3">
      <c r="E248" s="6">
        <v>45421</v>
      </c>
      <c r="F248" s="32">
        <v>171.05</v>
      </c>
      <c r="G248" s="27">
        <v>2655.62</v>
      </c>
    </row>
    <row r="249" spans="5:7" x14ac:dyDescent="0.3">
      <c r="E249" s="6">
        <v>45420</v>
      </c>
      <c r="F249" s="32">
        <v>173.65</v>
      </c>
      <c r="G249" s="27">
        <v>2655.62</v>
      </c>
    </row>
    <row r="250" spans="5:7" x14ac:dyDescent="0.3">
      <c r="E250" s="6">
        <v>45419</v>
      </c>
      <c r="F250" s="32">
        <v>168.95</v>
      </c>
      <c r="G250" s="27">
        <v>2655.62</v>
      </c>
    </row>
    <row r="251" spans="5:7" x14ac:dyDescent="0.3">
      <c r="E251" s="6">
        <v>45418</v>
      </c>
      <c r="F251" s="32">
        <v>139.25</v>
      </c>
      <c r="G251" s="27">
        <v>2655.62</v>
      </c>
    </row>
    <row r="252" spans="5:7" x14ac:dyDescent="0.3">
      <c r="E252" s="6">
        <v>45415</v>
      </c>
      <c r="F252" s="32">
        <v>160.03</v>
      </c>
      <c r="G252" s="27">
        <v>2655.62</v>
      </c>
    </row>
    <row r="253" spans="5:7" x14ac:dyDescent="0.3">
      <c r="E253" s="6">
        <v>45414</v>
      </c>
      <c r="F253" s="32">
        <v>167.69</v>
      </c>
      <c r="G253" s="27">
        <v>2675.62</v>
      </c>
    </row>
    <row r="254" spans="5:7" x14ac:dyDescent="0.3">
      <c r="E254" s="6">
        <v>45412</v>
      </c>
      <c r="F254" s="32">
        <v>173.82</v>
      </c>
      <c r="G254" s="27">
        <v>2675.62</v>
      </c>
    </row>
    <row r="255" spans="5:7" x14ac:dyDescent="0.3">
      <c r="E255" s="6">
        <v>45411</v>
      </c>
      <c r="F255" s="32">
        <v>130.22999999999999</v>
      </c>
      <c r="G255" s="27">
        <v>2675.62</v>
      </c>
    </row>
    <row r="256" spans="5:7" x14ac:dyDescent="0.3">
      <c r="E256" s="6">
        <v>45408</v>
      </c>
      <c r="F256" s="32">
        <v>169.29</v>
      </c>
      <c r="G256" s="27">
        <v>2675.62</v>
      </c>
    </row>
    <row r="257" spans="5:7" x14ac:dyDescent="0.3">
      <c r="E257" s="6">
        <v>45407</v>
      </c>
      <c r="F257" s="32">
        <v>145.66999999999999</v>
      </c>
      <c r="G257" s="27">
        <v>2675.62</v>
      </c>
    </row>
    <row r="258" spans="5:7" x14ac:dyDescent="0.3">
      <c r="E258" s="6">
        <v>45406</v>
      </c>
      <c r="F258" s="32">
        <v>155.38</v>
      </c>
      <c r="G258" s="27">
        <v>2675.62</v>
      </c>
    </row>
    <row r="259" spans="5:7" x14ac:dyDescent="0.3">
      <c r="E259" s="6">
        <v>45404</v>
      </c>
      <c r="F259" s="32">
        <v>116.84</v>
      </c>
      <c r="G259" s="27">
        <v>2675.62</v>
      </c>
    </row>
    <row r="260" spans="5:7" x14ac:dyDescent="0.3">
      <c r="E260" s="6">
        <v>45401</v>
      </c>
      <c r="F260" s="32">
        <v>134.03</v>
      </c>
      <c r="G260" s="27">
        <v>2675.62</v>
      </c>
    </row>
    <row r="261" spans="5:7" x14ac:dyDescent="0.3">
      <c r="E261" s="6">
        <v>45400</v>
      </c>
      <c r="F261" s="32">
        <v>155.26</v>
      </c>
      <c r="G261" s="27">
        <v>2675.62</v>
      </c>
    </row>
    <row r="262" spans="5:7" x14ac:dyDescent="0.3">
      <c r="E262" s="6">
        <v>45399</v>
      </c>
      <c r="F262" s="32">
        <v>103.87</v>
      </c>
      <c r="G262" s="27">
        <v>2675.62</v>
      </c>
    </row>
    <row r="263" spans="5:7" x14ac:dyDescent="0.3">
      <c r="E263" s="6">
        <v>45398</v>
      </c>
      <c r="F263" s="32">
        <v>138.32</v>
      </c>
      <c r="G263" s="27">
        <v>2675.62</v>
      </c>
    </row>
    <row r="264" spans="5:7" x14ac:dyDescent="0.3">
      <c r="E264" s="6">
        <v>45397</v>
      </c>
      <c r="F264" s="32">
        <v>74.97</v>
      </c>
      <c r="G264" s="27">
        <v>2675.62</v>
      </c>
    </row>
    <row r="265" spans="5:7" x14ac:dyDescent="0.3">
      <c r="E265" s="6">
        <v>45392</v>
      </c>
      <c r="F265" s="32">
        <v>164.81</v>
      </c>
      <c r="G265" s="27">
        <v>2675.62</v>
      </c>
    </row>
    <row r="266" spans="5:7" x14ac:dyDescent="0.3">
      <c r="E266" s="6">
        <v>45391</v>
      </c>
      <c r="F266" s="32">
        <v>149.03</v>
      </c>
      <c r="G266" s="27">
        <v>2675.62</v>
      </c>
    </row>
    <row r="267" spans="5:7" x14ac:dyDescent="0.3">
      <c r="E267" s="6">
        <v>45390</v>
      </c>
      <c r="F267" s="32">
        <v>158.6</v>
      </c>
      <c r="G267" s="27">
        <v>2675.62</v>
      </c>
    </row>
    <row r="268" spans="5:7" x14ac:dyDescent="0.3">
      <c r="E268" s="6">
        <v>45387</v>
      </c>
      <c r="F268" s="32">
        <v>134.21</v>
      </c>
      <c r="G268" s="27">
        <v>2675.62</v>
      </c>
    </row>
    <row r="269" spans="5:7" x14ac:dyDescent="0.3">
      <c r="E269" s="6">
        <v>45386</v>
      </c>
      <c r="F269" s="32">
        <v>121.54</v>
      </c>
      <c r="G269" s="27">
        <v>2675.62</v>
      </c>
    </row>
    <row r="270" spans="5:7" x14ac:dyDescent="0.3">
      <c r="E270" s="6">
        <v>45385</v>
      </c>
      <c r="F270" s="32">
        <v>98.49</v>
      </c>
      <c r="G270" s="27">
        <v>2675.62</v>
      </c>
    </row>
    <row r="271" spans="5:7" x14ac:dyDescent="0.3">
      <c r="E271" s="6">
        <v>45384</v>
      </c>
      <c r="F271" s="32">
        <v>56.6</v>
      </c>
      <c r="G271" s="27">
        <v>2675.62</v>
      </c>
    </row>
    <row r="272" spans="5:7" x14ac:dyDescent="0.3">
      <c r="E272" s="6">
        <v>45383</v>
      </c>
      <c r="F272" s="32">
        <v>58.51</v>
      </c>
      <c r="G272" s="27">
        <v>2675.62</v>
      </c>
    </row>
    <row r="273" spans="5:7" x14ac:dyDescent="0.3">
      <c r="E273" s="6">
        <v>45379</v>
      </c>
      <c r="F273" s="32">
        <v>85.83</v>
      </c>
      <c r="G273" s="27">
        <v>2691.27</v>
      </c>
    </row>
    <row r="274" spans="5:7" x14ac:dyDescent="0.3">
      <c r="E274" s="6">
        <v>45378</v>
      </c>
      <c r="F274" s="32">
        <v>30.6</v>
      </c>
      <c r="G274" s="27">
        <v>2691.27</v>
      </c>
    </row>
    <row r="275" spans="5:7" x14ac:dyDescent="0.3">
      <c r="E275" s="6">
        <v>45377</v>
      </c>
      <c r="F275" s="32">
        <v>-1.97</v>
      </c>
      <c r="G275" s="27">
        <v>2691.27</v>
      </c>
    </row>
    <row r="276" spans="5:7" x14ac:dyDescent="0.3">
      <c r="E276" s="6">
        <v>45376</v>
      </c>
      <c r="F276" s="32">
        <v>-16.77</v>
      </c>
      <c r="G276" s="27">
        <v>2691.27</v>
      </c>
    </row>
    <row r="277" spans="5:7" x14ac:dyDescent="0.3">
      <c r="E277" s="6">
        <v>45373</v>
      </c>
      <c r="F277" s="32">
        <v>52.21</v>
      </c>
      <c r="G277" s="27">
        <v>2691.27</v>
      </c>
    </row>
    <row r="278" spans="5:7" x14ac:dyDescent="0.3">
      <c r="E278" s="6">
        <v>45372</v>
      </c>
      <c r="F278" s="32">
        <v>-5.28</v>
      </c>
      <c r="G278" s="27">
        <v>2691.27</v>
      </c>
    </row>
    <row r="279" spans="5:7" x14ac:dyDescent="0.3">
      <c r="E279" s="6">
        <v>45371</v>
      </c>
      <c r="F279" s="32">
        <v>-37.299999999999997</v>
      </c>
      <c r="G279" s="27">
        <v>2691.27</v>
      </c>
    </row>
    <row r="280" spans="5:7" x14ac:dyDescent="0.3">
      <c r="E280" s="6">
        <v>45370</v>
      </c>
      <c r="F280" s="32">
        <v>-80.2</v>
      </c>
      <c r="G280" s="27">
        <v>2691.3</v>
      </c>
    </row>
    <row r="281" spans="5:7" x14ac:dyDescent="0.3">
      <c r="E281" s="6">
        <v>45369</v>
      </c>
      <c r="F281" s="32">
        <v>-77.069999999999993</v>
      </c>
      <c r="G281" s="27">
        <v>2691.27</v>
      </c>
    </row>
    <row r="282" spans="5:7" x14ac:dyDescent="0.3">
      <c r="E282" s="6">
        <v>45366</v>
      </c>
      <c r="F282" s="32">
        <v>11.88</v>
      </c>
      <c r="G282" s="27">
        <v>2691.27</v>
      </c>
    </row>
    <row r="283" spans="5:7" x14ac:dyDescent="0.3">
      <c r="E283" s="6">
        <v>45365</v>
      </c>
      <c r="F283" s="32">
        <v>-36.08</v>
      </c>
      <c r="G283" s="27">
        <v>2695.62</v>
      </c>
    </row>
    <row r="284" spans="5:7" x14ac:dyDescent="0.3">
      <c r="E284" s="6">
        <v>45364</v>
      </c>
      <c r="F284" s="32">
        <v>-13.2</v>
      </c>
      <c r="G284" s="27">
        <v>2695.62</v>
      </c>
    </row>
    <row r="285" spans="5:7" x14ac:dyDescent="0.3">
      <c r="E285" s="6">
        <v>45363</v>
      </c>
      <c r="F285" s="32">
        <v>-36.49</v>
      </c>
      <c r="G285" s="27">
        <v>2695.62</v>
      </c>
    </row>
    <row r="286" spans="5:7" x14ac:dyDescent="0.3">
      <c r="E286" s="6">
        <v>45362</v>
      </c>
      <c r="F286" s="32">
        <v>-61.03</v>
      </c>
      <c r="G286" s="27">
        <v>2695.62</v>
      </c>
    </row>
    <row r="287" spans="5:7" x14ac:dyDescent="0.3">
      <c r="E287" s="6">
        <v>45358</v>
      </c>
      <c r="F287" s="32">
        <v>56.36</v>
      </c>
      <c r="G287" s="27">
        <f>G288</f>
        <v>2715.62</v>
      </c>
    </row>
    <row r="288" spans="5:7" x14ac:dyDescent="0.3">
      <c r="E288" s="6">
        <v>45357</v>
      </c>
      <c r="F288" s="32">
        <v>55.66</v>
      </c>
      <c r="G288" s="27">
        <v>2715.62</v>
      </c>
    </row>
    <row r="289" spans="5:9" x14ac:dyDescent="0.3">
      <c r="E289" s="6">
        <v>45356</v>
      </c>
      <c r="F289" s="32">
        <v>-9.68</v>
      </c>
      <c r="G289" s="27">
        <v>2715.62</v>
      </c>
    </row>
    <row r="290" spans="5:9" x14ac:dyDescent="0.3">
      <c r="E290" s="6">
        <v>45355</v>
      </c>
      <c r="F290" s="32">
        <v>-71.66</v>
      </c>
      <c r="G290" s="27">
        <v>2715.62</v>
      </c>
    </row>
    <row r="291" spans="5:9" x14ac:dyDescent="0.3">
      <c r="E291" s="6">
        <v>45352</v>
      </c>
      <c r="F291" s="32">
        <v>38.5</v>
      </c>
      <c r="G291" s="27">
        <v>2715.62</v>
      </c>
      <c r="I291" s="32"/>
    </row>
    <row r="292" spans="5:9" x14ac:dyDescent="0.3">
      <c r="E292" s="6">
        <v>45351</v>
      </c>
      <c r="F292" s="32">
        <v>-9.0299999999999994</v>
      </c>
      <c r="G292" s="27">
        <v>2715.62</v>
      </c>
    </row>
    <row r="293" spans="5:9" x14ac:dyDescent="0.3">
      <c r="E293" s="6">
        <v>45350</v>
      </c>
      <c r="F293" s="32">
        <v>-39.979999999999997</v>
      </c>
      <c r="G293" s="27">
        <v>2715.62</v>
      </c>
    </row>
    <row r="294" spans="5:9" x14ac:dyDescent="0.3">
      <c r="E294" s="6">
        <v>45349</v>
      </c>
      <c r="F294" s="32">
        <v>-37.340000000000003</v>
      </c>
      <c r="G294" s="27">
        <v>2715.62</v>
      </c>
    </row>
    <row r="295" spans="5:9" x14ac:dyDescent="0.3">
      <c r="E295" s="6">
        <v>45348</v>
      </c>
      <c r="F295" s="32">
        <v>-65.040000000000006</v>
      </c>
      <c r="G295" s="27">
        <v>2715.62</v>
      </c>
    </row>
    <row r="296" spans="5:9" x14ac:dyDescent="0.3">
      <c r="E296" s="6">
        <v>45344</v>
      </c>
      <c r="F296" s="32">
        <v>103.89</v>
      </c>
      <c r="G296" s="27">
        <v>2735.62</v>
      </c>
    </row>
    <row r="297" spans="5:9" x14ac:dyDescent="0.3">
      <c r="E297" s="6">
        <v>45343</v>
      </c>
      <c r="F297" s="32">
        <v>59.2</v>
      </c>
      <c r="G297" s="27">
        <v>2735.62</v>
      </c>
    </row>
    <row r="298" spans="5:9" x14ac:dyDescent="0.3">
      <c r="E298" s="6">
        <v>45342</v>
      </c>
      <c r="F298" s="32">
        <v>23.26</v>
      </c>
      <c r="G298" s="27">
        <v>2735.62</v>
      </c>
    </row>
    <row r="299" spans="5:9" x14ac:dyDescent="0.3">
      <c r="E299" s="6">
        <v>45341</v>
      </c>
      <c r="F299" s="32">
        <v>-5.18</v>
      </c>
      <c r="G299" s="27">
        <v>2735.62</v>
      </c>
    </row>
    <row r="300" spans="5:9" x14ac:dyDescent="0.3">
      <c r="E300" s="6">
        <v>45338</v>
      </c>
      <c r="F300" s="32">
        <v>83.8</v>
      </c>
      <c r="G300" s="27">
        <v>2735.62</v>
      </c>
    </row>
    <row r="301" spans="5:9" x14ac:dyDescent="0.3">
      <c r="E301" s="6">
        <v>45337</v>
      </c>
      <c r="F301" s="32">
        <v>33.020000000000003</v>
      </c>
      <c r="G301" s="27">
        <v>2735.62</v>
      </c>
    </row>
    <row r="302" spans="5:9" x14ac:dyDescent="0.3">
      <c r="E302" s="6">
        <v>45336</v>
      </c>
      <c r="F302" s="32">
        <v>50.18</v>
      </c>
      <c r="G302" s="27">
        <v>2735.62</v>
      </c>
    </row>
    <row r="303" spans="5:9" x14ac:dyDescent="0.3">
      <c r="E303" s="6">
        <v>45335</v>
      </c>
      <c r="F303" s="32">
        <v>128.03</v>
      </c>
      <c r="G303" s="27">
        <v>2735.62</v>
      </c>
    </row>
    <row r="304" spans="5:9" x14ac:dyDescent="0.3">
      <c r="E304" s="6">
        <v>45334</v>
      </c>
      <c r="F304" s="32">
        <v>22.27</v>
      </c>
      <c r="G304" s="27">
        <v>2735.62</v>
      </c>
    </row>
    <row r="305" spans="5:7" x14ac:dyDescent="0.3">
      <c r="E305" s="6">
        <v>45331</v>
      </c>
      <c r="F305" s="32">
        <v>125.32</v>
      </c>
      <c r="G305" s="27">
        <v>2735.62</v>
      </c>
    </row>
    <row r="306" spans="5:7" x14ac:dyDescent="0.3">
      <c r="E306" s="6">
        <v>45330</v>
      </c>
      <c r="F306" s="32">
        <v>75.760000000000005</v>
      </c>
      <c r="G306" s="27">
        <v>2755.62</v>
      </c>
    </row>
    <row r="307" spans="5:7" x14ac:dyDescent="0.3">
      <c r="E307" s="6">
        <v>45329</v>
      </c>
      <c r="F307" s="32">
        <v>-12.41</v>
      </c>
      <c r="G307" s="27">
        <v>2755.62</v>
      </c>
    </row>
    <row r="308" spans="5:7" x14ac:dyDescent="0.3">
      <c r="E308" s="6">
        <v>45328</v>
      </c>
      <c r="F308" s="32">
        <v>-9.86</v>
      </c>
      <c r="G308" s="27">
        <v>2755.62</v>
      </c>
    </row>
    <row r="309" spans="5:7" x14ac:dyDescent="0.3">
      <c r="E309" s="6">
        <v>45327</v>
      </c>
      <c r="F309" s="32">
        <v>12.69</v>
      </c>
      <c r="G309" s="27">
        <v>2755.62</v>
      </c>
    </row>
    <row r="310" spans="5:7" x14ac:dyDescent="0.3">
      <c r="E310" s="6">
        <v>45324</v>
      </c>
      <c r="F310" s="32">
        <v>127.89</v>
      </c>
      <c r="G310" s="27">
        <v>2755.62</v>
      </c>
    </row>
    <row r="311" spans="5:7" x14ac:dyDescent="0.3">
      <c r="E311" s="6">
        <v>45323</v>
      </c>
      <c r="F311" s="32">
        <v>-80.040000000000006</v>
      </c>
      <c r="G311" s="27">
        <v>2755.62</v>
      </c>
    </row>
    <row r="312" spans="5:7" x14ac:dyDescent="0.3">
      <c r="E312" s="6">
        <v>45322</v>
      </c>
      <c r="F312" s="32">
        <v>-25.34</v>
      </c>
      <c r="G312" s="27">
        <v>2755.62</v>
      </c>
    </row>
    <row r="313" spans="5:7" x14ac:dyDescent="0.3">
      <c r="E313" s="6">
        <v>45321</v>
      </c>
      <c r="F313" s="32">
        <v>-37.54</v>
      </c>
      <c r="G313" s="27">
        <v>2755.62</v>
      </c>
    </row>
    <row r="314" spans="5:7" x14ac:dyDescent="0.3">
      <c r="E314" s="6">
        <v>45320</v>
      </c>
      <c r="F314" s="32">
        <v>-42.24</v>
      </c>
      <c r="G314" s="27">
        <v>2755.62</v>
      </c>
    </row>
    <row r="315" spans="5:7" x14ac:dyDescent="0.3">
      <c r="E315" s="6">
        <v>45317</v>
      </c>
      <c r="F315" s="32">
        <v>121.35</v>
      </c>
      <c r="G315" s="27">
        <v>2753.62</v>
      </c>
    </row>
    <row r="316" spans="5:7" x14ac:dyDescent="0.3">
      <c r="E316" s="6">
        <v>45315</v>
      </c>
      <c r="F316" s="32">
        <v>103.08</v>
      </c>
      <c r="G316" s="27">
        <v>2753.62</v>
      </c>
    </row>
    <row r="317" spans="5:7" x14ac:dyDescent="0.3">
      <c r="E317" s="6">
        <v>45314</v>
      </c>
      <c r="F317" s="32">
        <v>-79.28</v>
      </c>
      <c r="G317" s="27">
        <v>2753.62</v>
      </c>
    </row>
    <row r="318" spans="5:7" x14ac:dyDescent="0.3">
      <c r="E318" s="6">
        <v>45313</v>
      </c>
      <c r="F318" s="32">
        <v>-56.42</v>
      </c>
      <c r="G318" s="27">
        <v>2753.62</v>
      </c>
    </row>
    <row r="319" spans="5:7" x14ac:dyDescent="0.3">
      <c r="E319" s="6">
        <v>45310</v>
      </c>
      <c r="F319" s="32">
        <v>93.18</v>
      </c>
      <c r="G319" s="27">
        <v>2753.62</v>
      </c>
    </row>
    <row r="320" spans="5:7" x14ac:dyDescent="0.3">
      <c r="E320" s="6">
        <v>45309</v>
      </c>
      <c r="F320" s="32">
        <v>-72.92</v>
      </c>
      <c r="G320" s="27">
        <v>2753.62</v>
      </c>
    </row>
    <row r="321" spans="5:7" x14ac:dyDescent="0.3">
      <c r="E321" s="6">
        <v>45308</v>
      </c>
      <c r="F321" s="32">
        <v>-67.319999999999993</v>
      </c>
      <c r="G321" s="27">
        <v>2753.62</v>
      </c>
    </row>
    <row r="322" spans="5:7" x14ac:dyDescent="0.3">
      <c r="E322" s="6">
        <v>45307</v>
      </c>
      <c r="F322" s="32">
        <v>-122.81</v>
      </c>
      <c r="G322" s="27">
        <v>2753.62</v>
      </c>
    </row>
    <row r="323" spans="5:7" x14ac:dyDescent="0.3">
      <c r="E323" s="6">
        <v>45303</v>
      </c>
      <c r="F323" s="32">
        <v>120.16</v>
      </c>
      <c r="G323" s="27">
        <v>2753.62</v>
      </c>
    </row>
    <row r="324" spans="5:7" x14ac:dyDescent="0.3">
      <c r="E324" s="6">
        <v>45302</v>
      </c>
      <c r="F324" s="32">
        <v>-42.66</v>
      </c>
      <c r="G324" s="27">
        <v>2753.62</v>
      </c>
    </row>
    <row r="325" spans="5:7" x14ac:dyDescent="0.3">
      <c r="E325" s="6">
        <v>45301</v>
      </c>
      <c r="F325" s="32">
        <v>-18.32</v>
      </c>
      <c r="G325" s="27">
        <v>2753.62</v>
      </c>
    </row>
    <row r="326" spans="5:7" x14ac:dyDescent="0.3">
      <c r="E326" s="6">
        <v>45300</v>
      </c>
      <c r="F326" s="32">
        <v>-37.72</v>
      </c>
      <c r="G326" s="27">
        <v>2753.62</v>
      </c>
    </row>
    <row r="327" spans="5:7" x14ac:dyDescent="0.3">
      <c r="E327" s="6">
        <v>45299</v>
      </c>
      <c r="F327" s="32">
        <v>-48.07</v>
      </c>
      <c r="G327" s="27">
        <v>2753.62</v>
      </c>
    </row>
    <row r="328" spans="5:7" x14ac:dyDescent="0.3">
      <c r="E328" s="6">
        <v>45296</v>
      </c>
      <c r="F328" s="32">
        <v>126.26</v>
      </c>
      <c r="G328" s="27">
        <v>2743.62</v>
      </c>
    </row>
    <row r="329" spans="5:7" x14ac:dyDescent="0.3">
      <c r="E329" s="6">
        <v>45295</v>
      </c>
      <c r="F329" s="32">
        <v>-116.64</v>
      </c>
      <c r="G329" s="27">
        <v>2743.62</v>
      </c>
    </row>
    <row r="330" spans="5:7" x14ac:dyDescent="0.3">
      <c r="E330" s="6">
        <v>45294</v>
      </c>
      <c r="F330" s="32">
        <v>-121.59</v>
      </c>
      <c r="G330" s="27">
        <v>2743.62</v>
      </c>
    </row>
    <row r="331" spans="5:7" x14ac:dyDescent="0.3">
      <c r="E331" s="6">
        <v>45293</v>
      </c>
      <c r="F331" s="32">
        <v>-105.69</v>
      </c>
      <c r="G331" s="27">
        <v>2743.62</v>
      </c>
    </row>
    <row r="332" spans="5:7" x14ac:dyDescent="0.3">
      <c r="E332" s="6">
        <v>45292</v>
      </c>
      <c r="F332" s="32">
        <v>-160.81</v>
      </c>
      <c r="G332" s="27">
        <v>2743.62</v>
      </c>
    </row>
    <row r="333" spans="5:7" x14ac:dyDescent="0.3">
      <c r="E333" s="6">
        <v>45289</v>
      </c>
      <c r="F333" s="32">
        <v>87.96</v>
      </c>
      <c r="G333" s="27">
        <v>2743.62</v>
      </c>
    </row>
    <row r="334" spans="5:7" x14ac:dyDescent="0.3">
      <c r="E334" s="6">
        <v>45288</v>
      </c>
      <c r="F334" s="32">
        <v>-82.37</v>
      </c>
      <c r="G334" s="27">
        <v>2743.62</v>
      </c>
    </row>
    <row r="335" spans="5:7" x14ac:dyDescent="0.3">
      <c r="E335" s="6">
        <v>45287</v>
      </c>
      <c r="F335" s="32">
        <v>-105.53</v>
      </c>
      <c r="G335" s="27">
        <v>2743.62</v>
      </c>
    </row>
    <row r="336" spans="5:7" x14ac:dyDescent="0.3">
      <c r="E336" s="6">
        <v>45282</v>
      </c>
      <c r="F336" s="32">
        <v>104.82</v>
      </c>
      <c r="G336" s="27">
        <v>2743.62</v>
      </c>
    </row>
    <row r="337" spans="5:7" x14ac:dyDescent="0.3">
      <c r="E337" s="6">
        <v>45281</v>
      </c>
      <c r="F337" s="32">
        <v>-84.16</v>
      </c>
      <c r="G337" s="27">
        <v>2740.85</v>
      </c>
    </row>
    <row r="338" spans="5:7" x14ac:dyDescent="0.3">
      <c r="E338" s="6">
        <v>45280</v>
      </c>
      <c r="F338" s="32">
        <v>-81.03</v>
      </c>
      <c r="G338" s="27">
        <v>2740.85</v>
      </c>
    </row>
    <row r="339" spans="5:7" x14ac:dyDescent="0.3">
      <c r="E339" s="6">
        <v>45279</v>
      </c>
      <c r="F339" s="32">
        <v>-81.3</v>
      </c>
      <c r="G339" s="27">
        <v>2740.85</v>
      </c>
    </row>
    <row r="340" spans="5:7" x14ac:dyDescent="0.3">
      <c r="E340" s="6">
        <v>45278</v>
      </c>
      <c r="F340" s="32">
        <v>-87.61</v>
      </c>
      <c r="G340" s="27">
        <v>2739.35</v>
      </c>
    </row>
    <row r="341" spans="5:7" x14ac:dyDescent="0.3">
      <c r="E341" s="6">
        <v>45275</v>
      </c>
      <c r="F341" s="32">
        <v>102.23</v>
      </c>
      <c r="G341" s="27">
        <v>2739.35</v>
      </c>
    </row>
    <row r="342" spans="5:7" x14ac:dyDescent="0.3">
      <c r="E342" s="6">
        <v>45274</v>
      </c>
      <c r="F342" s="32">
        <v>-24.93</v>
      </c>
      <c r="G342" s="27">
        <v>2739.35</v>
      </c>
    </row>
    <row r="343" spans="5:7" x14ac:dyDescent="0.3">
      <c r="E343" s="6">
        <v>45273</v>
      </c>
      <c r="F343" s="32">
        <v>-38.32</v>
      </c>
      <c r="G343" s="27">
        <v>2739.35</v>
      </c>
    </row>
    <row r="344" spans="5:7" x14ac:dyDescent="0.3">
      <c r="E344" s="6">
        <v>45272</v>
      </c>
      <c r="F344" s="32">
        <v>-41.6</v>
      </c>
      <c r="G344" s="27">
        <v>2739.35</v>
      </c>
    </row>
    <row r="345" spans="5:7" x14ac:dyDescent="0.3">
      <c r="E345" s="6">
        <v>45271</v>
      </c>
      <c r="F345" s="32">
        <v>-26.26</v>
      </c>
      <c r="G345" s="27">
        <v>2739.35</v>
      </c>
    </row>
    <row r="346" spans="5:7" x14ac:dyDescent="0.3">
      <c r="E346" s="6">
        <v>45268</v>
      </c>
      <c r="F346" s="32">
        <v>87.31</v>
      </c>
      <c r="G346" s="27">
        <v>2739.35</v>
      </c>
    </row>
    <row r="347" spans="5:7" x14ac:dyDescent="0.3">
      <c r="E347" s="6">
        <v>45267</v>
      </c>
      <c r="F347" s="32">
        <v>-27.42</v>
      </c>
      <c r="G347" s="27">
        <v>2759.35</v>
      </c>
    </row>
    <row r="348" spans="5:7" x14ac:dyDescent="0.3">
      <c r="E348" s="6">
        <v>45222</v>
      </c>
      <c r="F348" s="32">
        <v>-67.290000000000006</v>
      </c>
      <c r="G348" s="27">
        <v>2839.35</v>
      </c>
    </row>
    <row r="349" spans="5:7" x14ac:dyDescent="0.3">
      <c r="E349" s="6">
        <v>45219</v>
      </c>
      <c r="F349" s="32">
        <v>107.03</v>
      </c>
      <c r="G349" s="27">
        <v>2839.35</v>
      </c>
    </row>
    <row r="350" spans="5:7" x14ac:dyDescent="0.3">
      <c r="E350" s="6">
        <v>45218</v>
      </c>
      <c r="F350" s="32">
        <v>-64.02</v>
      </c>
      <c r="G350" s="27">
        <v>2839.35</v>
      </c>
    </row>
    <row r="351" spans="5:7" x14ac:dyDescent="0.3">
      <c r="E351" s="6">
        <v>45217</v>
      </c>
      <c r="F351" s="32">
        <v>-90.53</v>
      </c>
      <c r="G351" s="27">
        <v>2839.35</v>
      </c>
    </row>
    <row r="352" spans="5:7" x14ac:dyDescent="0.3">
      <c r="E352" s="6">
        <v>45216</v>
      </c>
      <c r="F352" s="32">
        <v>-106.62</v>
      </c>
      <c r="G352" s="27">
        <v>2839.35</v>
      </c>
    </row>
    <row r="353" spans="5:7" x14ac:dyDescent="0.3">
      <c r="E353" s="6">
        <v>45215</v>
      </c>
      <c r="F353" s="32">
        <v>-88.5</v>
      </c>
      <c r="G353" s="27">
        <v>2839.35</v>
      </c>
    </row>
    <row r="354" spans="5:7" x14ac:dyDescent="0.3">
      <c r="E354" s="6">
        <v>45212</v>
      </c>
      <c r="F354" s="32">
        <v>86.78</v>
      </c>
      <c r="G354" s="27">
        <v>2839.35</v>
      </c>
    </row>
    <row r="355" spans="5:7" x14ac:dyDescent="0.3">
      <c r="E355" s="6">
        <v>45211</v>
      </c>
      <c r="F355" s="32">
        <v>-110.61</v>
      </c>
      <c r="G355" s="27">
        <v>2839.35</v>
      </c>
    </row>
    <row r="356" spans="5:7" x14ac:dyDescent="0.3">
      <c r="E356" s="6">
        <v>45210</v>
      </c>
      <c r="F356" s="32">
        <v>-61.29</v>
      </c>
      <c r="G356" s="27">
        <v>2839.35</v>
      </c>
    </row>
    <row r="357" spans="5:7" x14ac:dyDescent="0.3">
      <c r="E357" s="6">
        <v>45209</v>
      </c>
      <c r="F357" s="32">
        <v>-24.69</v>
      </c>
      <c r="G357" s="27">
        <v>2839.35</v>
      </c>
    </row>
    <row r="358" spans="5:7" x14ac:dyDescent="0.3">
      <c r="E358" s="6">
        <v>45208</v>
      </c>
      <c r="F358" s="32">
        <v>-73.040000000000006</v>
      </c>
      <c r="G358" s="27">
        <v>2839.35</v>
      </c>
    </row>
    <row r="359" spans="5:7" x14ac:dyDescent="0.3">
      <c r="E359" s="6">
        <v>45205</v>
      </c>
      <c r="F359" s="32">
        <v>124.4</v>
      </c>
      <c r="G359" s="27">
        <v>2839.35</v>
      </c>
    </row>
    <row r="360" spans="5:7" x14ac:dyDescent="0.3">
      <c r="E360" s="6">
        <v>45204</v>
      </c>
      <c r="F360" s="32">
        <v>-107.96</v>
      </c>
      <c r="G360" s="27">
        <v>2839.35</v>
      </c>
    </row>
    <row r="361" spans="5:7" x14ac:dyDescent="0.3">
      <c r="E361" s="6">
        <v>45203</v>
      </c>
      <c r="F361" s="32">
        <v>-71.98</v>
      </c>
      <c r="G361" s="27">
        <v>2839.35</v>
      </c>
    </row>
    <row r="362" spans="5:7" x14ac:dyDescent="0.3">
      <c r="E362" s="6">
        <v>45202</v>
      </c>
      <c r="F362" s="32">
        <v>16.98</v>
      </c>
      <c r="G362" s="27">
        <v>2839.35</v>
      </c>
    </row>
    <row r="363" spans="5:7" x14ac:dyDescent="0.3">
      <c r="E363" s="6">
        <v>45201</v>
      </c>
      <c r="F363" s="32">
        <v>-114.34</v>
      </c>
      <c r="G363" s="27">
        <v>2839.35</v>
      </c>
    </row>
    <row r="364" spans="5:7" x14ac:dyDescent="0.3">
      <c r="E364" s="6">
        <v>45196</v>
      </c>
      <c r="F364" s="32">
        <v>103.99</v>
      </c>
      <c r="G364" s="27">
        <v>2839.35</v>
      </c>
    </row>
    <row r="365" spans="5:7" x14ac:dyDescent="0.3">
      <c r="E365" s="6">
        <v>45195</v>
      </c>
      <c r="F365" s="32">
        <v>-69.900000000000006</v>
      </c>
      <c r="G365" s="27">
        <v>2839.35</v>
      </c>
    </row>
    <row r="366" spans="5:7" x14ac:dyDescent="0.3">
      <c r="E366" s="6">
        <v>45194</v>
      </c>
      <c r="F366" s="32">
        <v>-68.959999999999994</v>
      </c>
      <c r="G366" s="27">
        <v>2839.35</v>
      </c>
    </row>
    <row r="367" spans="5:7" x14ac:dyDescent="0.3">
      <c r="E367" s="6">
        <v>45191</v>
      </c>
      <c r="F367" s="32">
        <v>58.39</v>
      </c>
      <c r="G367" s="27">
        <v>2839.35</v>
      </c>
    </row>
    <row r="368" spans="5:7" x14ac:dyDescent="0.3">
      <c r="E368" s="6">
        <v>45190</v>
      </c>
      <c r="F368" s="32">
        <v>-44.22</v>
      </c>
      <c r="G368" s="27">
        <v>2901.35</v>
      </c>
    </row>
    <row r="369" spans="5:7" x14ac:dyDescent="0.3">
      <c r="E369" s="6">
        <v>45189</v>
      </c>
      <c r="F369" s="32">
        <v>-32.35</v>
      </c>
      <c r="G369" s="27">
        <v>2556.62</v>
      </c>
    </row>
    <row r="370" spans="5:7" x14ac:dyDescent="0.3">
      <c r="E370" s="6">
        <v>45188</v>
      </c>
      <c r="F370" s="32">
        <v>-76.989999999999995</v>
      </c>
      <c r="G370" s="27">
        <v>2556.62</v>
      </c>
    </row>
    <row r="371" spans="5:7" x14ac:dyDescent="0.3">
      <c r="E371" s="6">
        <v>45187</v>
      </c>
      <c r="F371" s="32">
        <v>-72.39</v>
      </c>
      <c r="G371" s="27">
        <v>2556.62</v>
      </c>
    </row>
    <row r="372" spans="5:7" x14ac:dyDescent="0.3">
      <c r="E372" s="6">
        <v>45184</v>
      </c>
      <c r="F372" s="32">
        <v>147.53</v>
      </c>
      <c r="G372" s="27">
        <v>2556.62</v>
      </c>
    </row>
    <row r="373" spans="5:7" x14ac:dyDescent="0.3">
      <c r="E373" s="6">
        <v>45183</v>
      </c>
      <c r="F373" s="32">
        <v>37.340000000000003</v>
      </c>
      <c r="G373" s="27">
        <v>2671.76</v>
      </c>
    </row>
    <row r="374" spans="5:7" x14ac:dyDescent="0.3">
      <c r="E374" s="6">
        <v>45182</v>
      </c>
      <c r="F374" s="32">
        <v>-44.62</v>
      </c>
      <c r="G374" s="27">
        <v>2556.54</v>
      </c>
    </row>
    <row r="375" spans="5:7" x14ac:dyDescent="0.3">
      <c r="E375" s="6">
        <v>45181</v>
      </c>
      <c r="F375" s="32">
        <v>-74.64</v>
      </c>
      <c r="G375" s="27">
        <v>2556.54</v>
      </c>
    </row>
    <row r="376" spans="5:7" x14ac:dyDescent="0.3">
      <c r="E376" s="6">
        <v>45180</v>
      </c>
      <c r="F376" s="32">
        <v>-58.07</v>
      </c>
      <c r="G376" s="27">
        <v>2556.54</v>
      </c>
    </row>
    <row r="377" spans="5:7" x14ac:dyDescent="0.3">
      <c r="E377" s="6">
        <v>45177</v>
      </c>
      <c r="F377" s="32">
        <v>131.58000000000001</v>
      </c>
      <c r="G377" s="27">
        <v>2556.54</v>
      </c>
    </row>
    <row r="378" spans="5:7" x14ac:dyDescent="0.3">
      <c r="E378" s="6">
        <v>45176</v>
      </c>
      <c r="F378" s="32">
        <v>-53.24</v>
      </c>
      <c r="G378" s="27">
        <v>2604.37</v>
      </c>
    </row>
    <row r="379" spans="5:7" x14ac:dyDescent="0.3">
      <c r="E379" s="6">
        <v>45175</v>
      </c>
      <c r="F379" s="32">
        <v>-63.92</v>
      </c>
      <c r="G379" s="27">
        <v>2604.37</v>
      </c>
    </row>
    <row r="380" spans="5:7" x14ac:dyDescent="0.3">
      <c r="E380" s="6">
        <v>45174</v>
      </c>
      <c r="F380" s="32">
        <v>-70.64</v>
      </c>
      <c r="G380" s="27">
        <v>2604.37</v>
      </c>
    </row>
    <row r="381" spans="5:7" x14ac:dyDescent="0.3">
      <c r="E381" s="6">
        <v>45173</v>
      </c>
      <c r="F381" s="32">
        <v>-109.37</v>
      </c>
      <c r="G381" s="27">
        <v>2604.37</v>
      </c>
    </row>
    <row r="382" spans="5:7" x14ac:dyDescent="0.3">
      <c r="E382" s="6">
        <v>45170</v>
      </c>
      <c r="F382" s="32">
        <v>84.3</v>
      </c>
      <c r="G382" s="27">
        <v>2604.37</v>
      </c>
    </row>
    <row r="383" spans="5:7" x14ac:dyDescent="0.3">
      <c r="E383" s="6">
        <v>45169</v>
      </c>
      <c r="F383" s="32">
        <v>-101.11</v>
      </c>
      <c r="G383" s="27">
        <v>2571.92</v>
      </c>
    </row>
    <row r="384" spans="5:7" x14ac:dyDescent="0.3">
      <c r="E384" s="6">
        <v>45167</v>
      </c>
      <c r="F384" s="32">
        <v>51.88</v>
      </c>
      <c r="G384" s="27">
        <v>2571.92</v>
      </c>
    </row>
    <row r="385" spans="5:7" x14ac:dyDescent="0.3">
      <c r="E385" s="6">
        <v>45166</v>
      </c>
      <c r="F385" s="32">
        <v>-150.47999999999999</v>
      </c>
      <c r="G385" s="27">
        <v>2571.92</v>
      </c>
    </row>
    <row r="386" spans="5:7" x14ac:dyDescent="0.3">
      <c r="E386" s="6">
        <v>45163</v>
      </c>
      <c r="F386" s="32">
        <v>26.45</v>
      </c>
      <c r="G386" s="27">
        <v>2571.92</v>
      </c>
    </row>
    <row r="387" spans="5:7" x14ac:dyDescent="0.3">
      <c r="E387" s="6">
        <v>45162</v>
      </c>
      <c r="F387" s="32">
        <v>-188.27</v>
      </c>
      <c r="G387" s="27">
        <v>2604.8200000000002</v>
      </c>
    </row>
    <row r="388" spans="5:7" x14ac:dyDescent="0.3">
      <c r="E388" s="6">
        <v>45161</v>
      </c>
      <c r="F388" s="32">
        <v>-162.94</v>
      </c>
      <c r="G388" s="27">
        <v>2604.8200000000002</v>
      </c>
    </row>
    <row r="389" spans="5:7" x14ac:dyDescent="0.3">
      <c r="E389" s="6">
        <v>45160</v>
      </c>
      <c r="F389" s="32">
        <v>-168.55</v>
      </c>
      <c r="G389" s="27">
        <v>2604.8200000000002</v>
      </c>
    </row>
    <row r="390" spans="5:7" x14ac:dyDescent="0.3">
      <c r="E390" s="6">
        <v>45159</v>
      </c>
      <c r="F390" s="32">
        <v>-194.6</v>
      </c>
      <c r="G390" s="27">
        <v>2604.8200000000002</v>
      </c>
    </row>
    <row r="391" spans="5:7" x14ac:dyDescent="0.3">
      <c r="E391" s="6">
        <v>45156</v>
      </c>
      <c r="F391" s="32">
        <v>-2.91</v>
      </c>
      <c r="G391" s="27">
        <v>2604.8200000000002</v>
      </c>
    </row>
    <row r="392" spans="5:7" x14ac:dyDescent="0.3">
      <c r="E392" s="6">
        <v>45155</v>
      </c>
      <c r="F392" s="32">
        <v>-98.42</v>
      </c>
      <c r="G392" s="27">
        <v>2678.67</v>
      </c>
    </row>
    <row r="393" spans="5:7" x14ac:dyDescent="0.3">
      <c r="E393" s="6">
        <v>45154</v>
      </c>
      <c r="F393" s="32">
        <v>-87.81</v>
      </c>
      <c r="G393" s="27">
        <v>2678.67</v>
      </c>
    </row>
    <row r="394" spans="5:7" x14ac:dyDescent="0.3">
      <c r="E394" s="6">
        <v>45153</v>
      </c>
      <c r="F394" s="32">
        <v>-248.95</v>
      </c>
      <c r="G394" s="27">
        <v>2678.67</v>
      </c>
    </row>
    <row r="395" spans="5:7" x14ac:dyDescent="0.3">
      <c r="E395" s="6">
        <v>45152</v>
      </c>
      <c r="F395" s="32">
        <v>-223.89</v>
      </c>
      <c r="G395" s="27">
        <v>2649.07</v>
      </c>
    </row>
    <row r="396" spans="5:7" x14ac:dyDescent="0.3">
      <c r="E396" s="6">
        <v>45149</v>
      </c>
      <c r="F396" s="32">
        <v>-85.94</v>
      </c>
      <c r="G396" s="27">
        <v>2649.07</v>
      </c>
    </row>
    <row r="397" spans="5:7" x14ac:dyDescent="0.3">
      <c r="E397" s="6">
        <v>45148</v>
      </c>
      <c r="F397" s="32">
        <v>-187</v>
      </c>
      <c r="G397" s="27">
        <v>2699.79</v>
      </c>
    </row>
    <row r="398" spans="5:7" x14ac:dyDescent="0.3">
      <c r="E398" s="6">
        <v>45147</v>
      </c>
      <c r="F398" s="32">
        <v>-178.93</v>
      </c>
      <c r="G398" s="27">
        <v>2699.79</v>
      </c>
    </row>
    <row r="399" spans="5:7" x14ac:dyDescent="0.3">
      <c r="E399" s="6">
        <v>45146</v>
      </c>
      <c r="F399" s="32">
        <v>-170.74</v>
      </c>
      <c r="G399" s="27">
        <v>2699.79</v>
      </c>
    </row>
    <row r="400" spans="5:7" x14ac:dyDescent="0.3">
      <c r="E400" s="6">
        <v>45145</v>
      </c>
      <c r="F400" s="32">
        <v>-171.64</v>
      </c>
      <c r="G400" s="27">
        <v>2699.79</v>
      </c>
    </row>
    <row r="401" spans="5:7" x14ac:dyDescent="0.3">
      <c r="E401" s="6">
        <v>45142</v>
      </c>
      <c r="F401" s="32">
        <v>-31.28</v>
      </c>
      <c r="G401" s="27">
        <v>2699.79</v>
      </c>
    </row>
    <row r="402" spans="5:7" x14ac:dyDescent="0.3">
      <c r="E402" s="6">
        <v>45141</v>
      </c>
      <c r="F402" s="32">
        <v>-167.95</v>
      </c>
      <c r="G402" s="27">
        <v>2714.91</v>
      </c>
    </row>
    <row r="403" spans="5:7" x14ac:dyDescent="0.3">
      <c r="E403" s="6">
        <v>45140</v>
      </c>
      <c r="F403" s="32">
        <v>-206.12</v>
      </c>
      <c r="G403" s="27">
        <v>2714.91</v>
      </c>
    </row>
    <row r="404" spans="5:7" x14ac:dyDescent="0.3">
      <c r="E404" s="6">
        <v>45138</v>
      </c>
      <c r="F404" s="32">
        <v>47.75</v>
      </c>
      <c r="G404" s="27">
        <v>2676.07</v>
      </c>
    </row>
    <row r="405" spans="5:7" x14ac:dyDescent="0.3">
      <c r="E405" s="6">
        <v>45135</v>
      </c>
      <c r="F405" s="32">
        <v>-9.82</v>
      </c>
      <c r="G405" s="27">
        <v>2676.07</v>
      </c>
    </row>
    <row r="406" spans="5:7" x14ac:dyDescent="0.3">
      <c r="E406" s="6">
        <v>45134</v>
      </c>
      <c r="F406" s="32">
        <v>-153.88</v>
      </c>
      <c r="G406" s="27">
        <v>2677.28</v>
      </c>
    </row>
    <row r="407" spans="5:7" x14ac:dyDescent="0.3">
      <c r="E407" s="6">
        <v>45133</v>
      </c>
      <c r="F407" s="32">
        <v>-170.92</v>
      </c>
      <c r="G407" s="27">
        <v>2677.28</v>
      </c>
    </row>
    <row r="408" spans="5:7" x14ac:dyDescent="0.3">
      <c r="E408" s="6">
        <v>45132</v>
      </c>
      <c r="F408" s="32">
        <v>-177.24</v>
      </c>
      <c r="G408" s="27">
        <v>2677.28</v>
      </c>
    </row>
    <row r="409" spans="5:7" x14ac:dyDescent="0.3">
      <c r="E409" s="6">
        <v>45131</v>
      </c>
      <c r="F409" s="32">
        <v>-161.5</v>
      </c>
      <c r="G409" s="27">
        <v>2677.28</v>
      </c>
    </row>
    <row r="410" spans="5:7" x14ac:dyDescent="0.3">
      <c r="E410" s="6">
        <v>45128</v>
      </c>
      <c r="F410" s="32">
        <v>4.67</v>
      </c>
      <c r="G410" s="27">
        <v>2677.28</v>
      </c>
    </row>
    <row r="411" spans="5:7" x14ac:dyDescent="0.3">
      <c r="E411" s="6">
        <v>45127</v>
      </c>
      <c r="F411" s="32">
        <v>-183.48</v>
      </c>
      <c r="G411" s="27">
        <v>2644.11</v>
      </c>
    </row>
    <row r="412" spans="5:7" x14ac:dyDescent="0.3">
      <c r="E412" s="6">
        <v>45126</v>
      </c>
      <c r="F412" s="32">
        <v>-174.68</v>
      </c>
      <c r="G412" s="27">
        <v>2644.11</v>
      </c>
    </row>
    <row r="413" spans="5:7" x14ac:dyDescent="0.3">
      <c r="E413" s="6">
        <v>45125</v>
      </c>
      <c r="F413" s="32">
        <v>-214.64</v>
      </c>
      <c r="G413" s="27">
        <v>2644.11</v>
      </c>
    </row>
    <row r="414" spans="5:7" x14ac:dyDescent="0.3">
      <c r="E414" s="6">
        <v>45124</v>
      </c>
      <c r="F414" s="32">
        <v>-189.2</v>
      </c>
      <c r="G414" s="27">
        <v>2644.11</v>
      </c>
    </row>
    <row r="415" spans="5:7" x14ac:dyDescent="0.3">
      <c r="E415" s="6">
        <v>45121</v>
      </c>
      <c r="F415" s="32">
        <v>-55.49</v>
      </c>
      <c r="G415" s="27">
        <v>2539.09</v>
      </c>
    </row>
    <row r="416" spans="5:7" x14ac:dyDescent="0.3">
      <c r="E416" s="6">
        <v>45120</v>
      </c>
      <c r="F416" s="32">
        <v>-166.71</v>
      </c>
      <c r="G416" s="27">
        <v>2542.7600000000002</v>
      </c>
    </row>
    <row r="417" spans="5:7" x14ac:dyDescent="0.3">
      <c r="E417" s="6">
        <v>45119</v>
      </c>
      <c r="F417" s="32">
        <v>-175.54</v>
      </c>
      <c r="G417" s="27">
        <v>2542.7600000000002</v>
      </c>
    </row>
    <row r="418" spans="5:7" x14ac:dyDescent="0.3">
      <c r="E418" s="6">
        <v>45118</v>
      </c>
      <c r="F418" s="32">
        <v>-179.62</v>
      </c>
      <c r="G418" s="27">
        <v>2542.7600000000002</v>
      </c>
    </row>
    <row r="419" spans="5:7" x14ac:dyDescent="0.3">
      <c r="E419" s="6">
        <v>45117</v>
      </c>
      <c r="F419" s="32">
        <v>0</v>
      </c>
      <c r="G419" s="27">
        <v>2542.7600000000002</v>
      </c>
    </row>
    <row r="420" spans="5:7" x14ac:dyDescent="0.3">
      <c r="E420" s="6">
        <v>45114</v>
      </c>
      <c r="F420" s="32">
        <v>-105.94</v>
      </c>
      <c r="G420" s="27">
        <v>2542.7600000000002</v>
      </c>
    </row>
    <row r="421" spans="5:7" x14ac:dyDescent="0.3">
      <c r="E421" s="6">
        <v>45113</v>
      </c>
      <c r="F421" s="32">
        <v>-272.77</v>
      </c>
      <c r="G421" s="27">
        <v>2595.0300000000002</v>
      </c>
    </row>
    <row r="422" spans="5:7" x14ac:dyDescent="0.3">
      <c r="E422" s="6">
        <v>45112</v>
      </c>
      <c r="F422" s="32">
        <v>-232.52</v>
      </c>
      <c r="G422" s="27">
        <v>2595.0300000000002</v>
      </c>
    </row>
    <row r="423" spans="5:7" x14ac:dyDescent="0.3">
      <c r="E423" s="6">
        <v>45111</v>
      </c>
      <c r="F423" s="32">
        <v>-177.49</v>
      </c>
      <c r="G423" s="27">
        <v>2595.0300000000002</v>
      </c>
    </row>
    <row r="424" spans="5:7" x14ac:dyDescent="0.3">
      <c r="E424" s="6">
        <v>45105</v>
      </c>
      <c r="F424" s="32">
        <v>-55.15</v>
      </c>
      <c r="G424" s="27">
        <v>2456.56</v>
      </c>
    </row>
    <row r="425" spans="5:7" x14ac:dyDescent="0.3">
      <c r="E425" s="6">
        <v>45104</v>
      </c>
      <c r="F425" s="32">
        <v>-179.74</v>
      </c>
      <c r="G425" s="27">
        <v>2456.56</v>
      </c>
    </row>
    <row r="426" spans="5:7" x14ac:dyDescent="0.3">
      <c r="E426" s="6">
        <v>45103</v>
      </c>
      <c r="F426" s="32">
        <v>-239.54</v>
      </c>
      <c r="G426" s="27">
        <v>2817.07</v>
      </c>
    </row>
    <row r="427" spans="5:7" x14ac:dyDescent="0.3">
      <c r="E427" s="6">
        <v>45100</v>
      </c>
      <c r="F427" s="32">
        <v>-10.02</v>
      </c>
      <c r="G427" s="27">
        <v>2456.34</v>
      </c>
    </row>
    <row r="428" spans="5:7" x14ac:dyDescent="0.3">
      <c r="E428" s="6">
        <v>45099</v>
      </c>
      <c r="F428" s="32">
        <v>-155.16</v>
      </c>
      <c r="G428" s="27">
        <v>2476.79</v>
      </c>
    </row>
    <row r="429" spans="5:7" x14ac:dyDescent="0.3">
      <c r="E429" s="6">
        <v>45098</v>
      </c>
      <c r="F429" s="32">
        <v>-141.44</v>
      </c>
      <c r="G429" s="27">
        <v>2476.79</v>
      </c>
    </row>
    <row r="430" spans="5:7" x14ac:dyDescent="0.3">
      <c r="E430" s="6">
        <v>45097</v>
      </c>
      <c r="F430" s="32">
        <v>-147.72999999999999</v>
      </c>
      <c r="G430" s="27">
        <v>2476.79</v>
      </c>
    </row>
    <row r="431" spans="5:7" x14ac:dyDescent="0.3">
      <c r="E431" s="6">
        <v>45096</v>
      </c>
      <c r="F431" s="32">
        <v>-175.15</v>
      </c>
      <c r="G431" s="27">
        <v>2476.79</v>
      </c>
    </row>
    <row r="432" spans="5:7" x14ac:dyDescent="0.3">
      <c r="E432" s="6">
        <v>45093</v>
      </c>
      <c r="F432" s="32">
        <v>-37.22</v>
      </c>
      <c r="G432" s="27">
        <v>2476.79</v>
      </c>
    </row>
    <row r="433" spans="5:7" x14ac:dyDescent="0.3">
      <c r="E433" s="6">
        <v>45092</v>
      </c>
      <c r="F433" s="32">
        <v>-73.540000000000006</v>
      </c>
      <c r="G433" s="27">
        <v>2571.0500000000002</v>
      </c>
    </row>
    <row r="434" spans="5:7" x14ac:dyDescent="0.3">
      <c r="E434" s="6">
        <v>45091</v>
      </c>
      <c r="F434" s="32">
        <v>-125.25</v>
      </c>
      <c r="G434" s="27">
        <v>2528.0300000000002</v>
      </c>
    </row>
    <row r="435" spans="5:7" x14ac:dyDescent="0.3">
      <c r="E435" s="6">
        <v>45090</v>
      </c>
      <c r="F435" s="32">
        <v>-126.5</v>
      </c>
      <c r="G435" s="27">
        <v>2528.0300000000002</v>
      </c>
    </row>
    <row r="436" spans="5:7" x14ac:dyDescent="0.3">
      <c r="E436" s="6">
        <v>45089</v>
      </c>
      <c r="F436" s="32">
        <v>-120.82</v>
      </c>
      <c r="G436" s="27">
        <v>2528.0300000000002</v>
      </c>
    </row>
    <row r="437" spans="5:7" x14ac:dyDescent="0.3">
      <c r="E437" s="6">
        <v>45086</v>
      </c>
      <c r="F437" s="32">
        <v>35.65</v>
      </c>
      <c r="G437" s="27">
        <v>2528.0300000000002</v>
      </c>
    </row>
    <row r="438" spans="5:7" x14ac:dyDescent="0.3">
      <c r="E438" s="6">
        <v>45085</v>
      </c>
      <c r="F438" s="32">
        <v>-132.96</v>
      </c>
      <c r="G438" s="27">
        <v>2592.87</v>
      </c>
    </row>
    <row r="439" spans="5:7" x14ac:dyDescent="0.3">
      <c r="E439" s="6">
        <v>45084</v>
      </c>
      <c r="F439" s="32">
        <v>-115.78</v>
      </c>
      <c r="G439" s="27">
        <v>2592.87</v>
      </c>
    </row>
    <row r="440" spans="5:7" x14ac:dyDescent="0.3">
      <c r="E440" s="6">
        <v>45083</v>
      </c>
      <c r="F440" s="32">
        <v>-127.8</v>
      </c>
      <c r="G440" s="27">
        <v>2592.87</v>
      </c>
    </row>
    <row r="441" spans="5:7" x14ac:dyDescent="0.3">
      <c r="E441" s="6">
        <v>45082</v>
      </c>
      <c r="F441" s="32">
        <v>-112.8</v>
      </c>
      <c r="G441" s="27">
        <v>2592.87</v>
      </c>
    </row>
    <row r="442" spans="5:7" x14ac:dyDescent="0.3">
      <c r="E442" s="6">
        <v>45079</v>
      </c>
      <c r="F442" s="32">
        <v>84.67</v>
      </c>
      <c r="G442" s="27">
        <v>2592.87</v>
      </c>
    </row>
    <row r="443" spans="5:7" x14ac:dyDescent="0.3">
      <c r="E443" s="6">
        <v>45078</v>
      </c>
      <c r="F443" s="32">
        <v>-153.35</v>
      </c>
      <c r="G443" s="27">
        <v>2676</v>
      </c>
    </row>
    <row r="444" spans="5:7" x14ac:dyDescent="0.3">
      <c r="E444" s="6">
        <v>45077</v>
      </c>
      <c r="F444" s="32">
        <v>-84.46</v>
      </c>
      <c r="G444" s="27">
        <v>2628.46</v>
      </c>
    </row>
    <row r="445" spans="5:7" x14ac:dyDescent="0.3">
      <c r="E445" s="6">
        <v>45076</v>
      </c>
      <c r="F445" s="32">
        <v>-22.87</v>
      </c>
      <c r="G445" s="27">
        <v>2628.46</v>
      </c>
    </row>
    <row r="446" spans="5:7" x14ac:dyDescent="0.3">
      <c r="E446" s="6">
        <v>45075</v>
      </c>
      <c r="F446" s="32">
        <v>-111.32</v>
      </c>
      <c r="G446" s="27">
        <v>2628.46</v>
      </c>
    </row>
    <row r="447" spans="5:7" x14ac:dyDescent="0.3">
      <c r="E447" s="6">
        <v>45072</v>
      </c>
      <c r="F447" s="32">
        <v>76.94</v>
      </c>
      <c r="G447" s="27">
        <v>2628.46</v>
      </c>
    </row>
    <row r="448" spans="5:7" x14ac:dyDescent="0.3">
      <c r="E448" s="6">
        <v>45071</v>
      </c>
      <c r="F448" s="32">
        <v>-73.42</v>
      </c>
      <c r="G448" s="27">
        <v>2684.01</v>
      </c>
    </row>
    <row r="449" spans="5:7" x14ac:dyDescent="0.3">
      <c r="E449" s="6">
        <v>45070</v>
      </c>
      <c r="F449" s="32">
        <v>-116.88</v>
      </c>
      <c r="G449" s="27">
        <v>2684.01</v>
      </c>
    </row>
    <row r="450" spans="5:7" x14ac:dyDescent="0.3">
      <c r="E450" s="6">
        <v>45069</v>
      </c>
      <c r="F450" s="32">
        <v>-104.33</v>
      </c>
      <c r="G450" s="27">
        <v>2684.01</v>
      </c>
    </row>
    <row r="451" spans="5:7" x14ac:dyDescent="0.3">
      <c r="E451" s="6">
        <v>45068</v>
      </c>
      <c r="F451" s="32">
        <v>-126.59</v>
      </c>
      <c r="G451" s="27">
        <v>2684.01</v>
      </c>
    </row>
    <row r="452" spans="5:7" x14ac:dyDescent="0.3">
      <c r="E452" s="6">
        <v>45065</v>
      </c>
      <c r="F452" s="32">
        <v>51.56</v>
      </c>
      <c r="G452" s="27">
        <v>2684.01</v>
      </c>
    </row>
    <row r="453" spans="5:7" x14ac:dyDescent="0.3">
      <c r="E453" s="6">
        <v>45064</v>
      </c>
      <c r="F453" s="32">
        <v>-43.77</v>
      </c>
      <c r="G453" s="27">
        <v>2791.73</v>
      </c>
    </row>
    <row r="454" spans="5:7" x14ac:dyDescent="0.3">
      <c r="E454" s="6">
        <v>45063</v>
      </c>
      <c r="F454" s="32">
        <v>-41.59</v>
      </c>
      <c r="G454" s="27">
        <v>2791.73</v>
      </c>
    </row>
    <row r="455" spans="5:7" x14ac:dyDescent="0.3">
      <c r="E455" s="6">
        <v>45062</v>
      </c>
      <c r="F455" s="32">
        <v>-46.09</v>
      </c>
      <c r="G455" s="27">
        <v>2791.73</v>
      </c>
    </row>
    <row r="456" spans="5:7" x14ac:dyDescent="0.3">
      <c r="E456" s="6">
        <v>45061</v>
      </c>
      <c r="F456" s="32">
        <v>-42.38</v>
      </c>
      <c r="G456" s="27">
        <v>2791.73</v>
      </c>
    </row>
    <row r="457" spans="5:7" x14ac:dyDescent="0.3">
      <c r="E457" s="6">
        <v>45058</v>
      </c>
      <c r="F457" s="32">
        <v>49.41</v>
      </c>
      <c r="G457" s="27">
        <v>2602.7399999999998</v>
      </c>
    </row>
    <row r="458" spans="5:7" x14ac:dyDescent="0.3">
      <c r="E458" s="6">
        <v>45057</v>
      </c>
      <c r="F458" s="32">
        <v>-105.06</v>
      </c>
      <c r="G458" s="27">
        <v>2651.07</v>
      </c>
    </row>
    <row r="459" spans="5:7" x14ac:dyDescent="0.3">
      <c r="E459" s="6">
        <v>45056</v>
      </c>
      <c r="F459" s="32">
        <v>-121.31</v>
      </c>
      <c r="G459" s="27">
        <v>2651.07</v>
      </c>
    </row>
    <row r="460" spans="5:7" x14ac:dyDescent="0.3">
      <c r="E460" s="6">
        <v>45055</v>
      </c>
      <c r="F460" s="32">
        <v>3.34</v>
      </c>
      <c r="G460" s="27">
        <v>2651.07</v>
      </c>
    </row>
    <row r="461" spans="5:7" x14ac:dyDescent="0.3">
      <c r="E461" s="6">
        <v>45054</v>
      </c>
      <c r="F461" s="32">
        <v>-161.93</v>
      </c>
      <c r="G461" s="27">
        <v>2651.07</v>
      </c>
    </row>
    <row r="462" spans="5:7" x14ac:dyDescent="0.3">
      <c r="E462" s="6">
        <v>45050</v>
      </c>
      <c r="F462" s="32">
        <v>88.58</v>
      </c>
      <c r="G462" s="27">
        <v>2724.33</v>
      </c>
    </row>
    <row r="463" spans="5:7" x14ac:dyDescent="0.3">
      <c r="E463" s="6">
        <v>45049</v>
      </c>
      <c r="F463" s="32">
        <v>-112.57</v>
      </c>
      <c r="G463" s="27">
        <v>2724.33</v>
      </c>
    </row>
    <row r="464" spans="5:7" x14ac:dyDescent="0.3">
      <c r="E464" s="6">
        <v>45048</v>
      </c>
      <c r="F464" s="32">
        <v>-146.69999999999999</v>
      </c>
      <c r="G464" s="27">
        <v>2724.33</v>
      </c>
    </row>
    <row r="465" spans="5:7" x14ac:dyDescent="0.3">
      <c r="E465" s="6">
        <v>45044</v>
      </c>
      <c r="F465" s="32">
        <v>46.34</v>
      </c>
      <c r="G465" s="27">
        <v>2667.36</v>
      </c>
    </row>
    <row r="466" spans="5:7" x14ac:dyDescent="0.3">
      <c r="E466" s="6">
        <v>45043</v>
      </c>
      <c r="F466" s="32">
        <v>-147.68</v>
      </c>
      <c r="G466" s="27">
        <v>2697.88</v>
      </c>
    </row>
    <row r="467" spans="5:7" x14ac:dyDescent="0.3">
      <c r="E467" s="6">
        <v>45042</v>
      </c>
      <c r="F467" s="32">
        <v>-132.21</v>
      </c>
      <c r="G467" s="27">
        <v>2697.88</v>
      </c>
    </row>
    <row r="468" spans="5:7" x14ac:dyDescent="0.3">
      <c r="E468" s="6">
        <v>45041</v>
      </c>
      <c r="F468" s="32">
        <v>-169.96</v>
      </c>
      <c r="G468" s="27">
        <v>2697.88</v>
      </c>
    </row>
    <row r="469" spans="5:7" x14ac:dyDescent="0.3">
      <c r="E469" s="6">
        <v>45040</v>
      </c>
      <c r="F469" s="32">
        <v>-191.57</v>
      </c>
      <c r="G469" s="27">
        <v>2697.88</v>
      </c>
    </row>
    <row r="470" spans="5:7" x14ac:dyDescent="0.3">
      <c r="E470" s="6">
        <v>45037</v>
      </c>
      <c r="F470" s="32">
        <v>-1.01</v>
      </c>
      <c r="G470" s="27">
        <v>2697.88</v>
      </c>
    </row>
    <row r="471" spans="5:7" x14ac:dyDescent="0.3">
      <c r="E471" s="6">
        <v>45036</v>
      </c>
      <c r="F471" s="32">
        <v>-175.36</v>
      </c>
      <c r="G471" s="27">
        <v>2698.61</v>
      </c>
    </row>
    <row r="472" spans="5:7" x14ac:dyDescent="0.3">
      <c r="E472" s="6">
        <v>45035</v>
      </c>
      <c r="F472" s="32">
        <v>-185.41</v>
      </c>
      <c r="G472" s="27">
        <v>2698.61</v>
      </c>
    </row>
    <row r="473" spans="5:7" x14ac:dyDescent="0.3">
      <c r="E473" s="6">
        <v>45034</v>
      </c>
      <c r="F473" s="32">
        <v>-199.77</v>
      </c>
      <c r="G473" s="27">
        <v>2698.61</v>
      </c>
    </row>
    <row r="474" spans="5:7" x14ac:dyDescent="0.3">
      <c r="E474" s="6">
        <v>45033</v>
      </c>
      <c r="F474" s="32">
        <v>-187.94</v>
      </c>
      <c r="G474" s="27">
        <v>2698.61</v>
      </c>
    </row>
    <row r="475" spans="5:7" x14ac:dyDescent="0.3">
      <c r="E475" s="6">
        <v>45028</v>
      </c>
      <c r="F475" s="32">
        <v>0</v>
      </c>
      <c r="G475" s="27">
        <v>2668.95</v>
      </c>
    </row>
    <row r="476" spans="5:7" x14ac:dyDescent="0.3">
      <c r="E476" s="6">
        <v>45027</v>
      </c>
      <c r="F476" s="32">
        <v>-159.87</v>
      </c>
      <c r="G476" s="27">
        <v>2668.95</v>
      </c>
    </row>
    <row r="477" spans="5:7" x14ac:dyDescent="0.3">
      <c r="E477" s="6">
        <v>45026</v>
      </c>
      <c r="F477" s="32">
        <v>-250.59</v>
      </c>
      <c r="G477" s="27">
        <v>2668.95</v>
      </c>
    </row>
    <row r="478" spans="5:7" x14ac:dyDescent="0.3">
      <c r="E478" s="6">
        <v>45022</v>
      </c>
      <c r="F478" s="32">
        <v>6.11</v>
      </c>
      <c r="G478" s="27">
        <v>2688.71</v>
      </c>
    </row>
    <row r="479" spans="5:7" x14ac:dyDescent="0.3">
      <c r="E479" s="6">
        <v>45020</v>
      </c>
      <c r="F479" s="32">
        <v>-27.52</v>
      </c>
      <c r="G479" s="27">
        <v>2688.71</v>
      </c>
    </row>
    <row r="480" spans="5:7" x14ac:dyDescent="0.3">
      <c r="E480" s="6">
        <v>45019</v>
      </c>
      <c r="F480" s="32">
        <v>-224.2</v>
      </c>
      <c r="G480" s="27">
        <v>2688.71</v>
      </c>
    </row>
    <row r="481" spans="5:7" x14ac:dyDescent="0.3">
      <c r="E481" s="6">
        <v>45016</v>
      </c>
      <c r="F481" s="32">
        <v>27.85</v>
      </c>
      <c r="G481" s="27">
        <v>2675.23</v>
      </c>
    </row>
    <row r="482" spans="5:7" x14ac:dyDescent="0.3">
      <c r="E482" s="6">
        <v>45015</v>
      </c>
      <c r="F482" s="32">
        <v>-190.13</v>
      </c>
      <c r="G482" s="27">
        <v>2658.21</v>
      </c>
    </row>
    <row r="483" spans="5:7" x14ac:dyDescent="0.3">
      <c r="E483" s="6">
        <v>45014</v>
      </c>
      <c r="F483" s="32">
        <v>-190.52</v>
      </c>
      <c r="G483" s="27">
        <v>2658.21</v>
      </c>
    </row>
    <row r="484" spans="5:7" x14ac:dyDescent="0.3">
      <c r="E484" s="6">
        <v>45013</v>
      </c>
      <c r="F484" s="32">
        <v>-196.81</v>
      </c>
      <c r="G484" s="27">
        <v>2658.21</v>
      </c>
    </row>
    <row r="485" spans="5:7" x14ac:dyDescent="0.3">
      <c r="E485" s="6">
        <v>45012</v>
      </c>
      <c r="F485" s="32">
        <v>-196.32</v>
      </c>
      <c r="G485" s="27">
        <v>2658.21</v>
      </c>
    </row>
    <row r="486" spans="5:7" x14ac:dyDescent="0.3">
      <c r="E486" s="6">
        <v>45009</v>
      </c>
      <c r="F486" s="32">
        <v>25.48</v>
      </c>
      <c r="G486" s="27">
        <v>2658.21</v>
      </c>
    </row>
    <row r="487" spans="5:7" x14ac:dyDescent="0.3">
      <c r="E487" s="6">
        <v>45008</v>
      </c>
      <c r="F487" s="32">
        <v>-190.39</v>
      </c>
      <c r="G487" s="27">
        <v>2701.99</v>
      </c>
    </row>
    <row r="488" spans="5:7" x14ac:dyDescent="0.3">
      <c r="E488" s="6">
        <v>45007</v>
      </c>
      <c r="F488" s="32">
        <v>-178.5</v>
      </c>
      <c r="G488" s="27">
        <v>2701.99</v>
      </c>
    </row>
    <row r="489" spans="5:7" x14ac:dyDescent="0.3">
      <c r="E489" s="6">
        <v>45006</v>
      </c>
      <c r="F489" s="32">
        <v>-164.99</v>
      </c>
      <c r="G489" s="27">
        <v>2701.99</v>
      </c>
    </row>
    <row r="490" spans="5:7" x14ac:dyDescent="0.3">
      <c r="E490" s="6">
        <v>45005</v>
      </c>
      <c r="F490" s="32">
        <v>-154.03</v>
      </c>
      <c r="G490" s="27">
        <v>2701.99</v>
      </c>
    </row>
    <row r="491" spans="5:7" x14ac:dyDescent="0.3">
      <c r="E491" s="6">
        <v>45002</v>
      </c>
      <c r="F491" s="32">
        <v>110.43</v>
      </c>
      <c r="G491" s="27">
        <v>2701.99</v>
      </c>
    </row>
    <row r="492" spans="5:7" x14ac:dyDescent="0.3">
      <c r="E492" s="6">
        <v>45001</v>
      </c>
      <c r="F492" s="32">
        <v>-118.47</v>
      </c>
      <c r="G492" s="27">
        <v>2725.4</v>
      </c>
    </row>
    <row r="493" spans="5:7" x14ac:dyDescent="0.3">
      <c r="E493" s="6">
        <v>45000</v>
      </c>
      <c r="F493" s="32">
        <v>-101.04</v>
      </c>
      <c r="G493" s="27">
        <v>2725.4</v>
      </c>
    </row>
    <row r="494" spans="5:7" x14ac:dyDescent="0.3">
      <c r="E494" s="6">
        <v>44999</v>
      </c>
      <c r="F494" s="32">
        <v>-128.06</v>
      </c>
      <c r="G494" s="27">
        <v>2603.6</v>
      </c>
    </row>
    <row r="495" spans="5:7" x14ac:dyDescent="0.3">
      <c r="E495" s="6">
        <v>44998</v>
      </c>
      <c r="F495" s="32">
        <v>-103.33</v>
      </c>
      <c r="G495" s="27">
        <v>2603.6</v>
      </c>
    </row>
    <row r="496" spans="5:7" x14ac:dyDescent="0.3">
      <c r="E496" s="6">
        <v>44995</v>
      </c>
      <c r="F496" s="32">
        <v>218.43</v>
      </c>
      <c r="G496" s="27">
        <v>2603.6</v>
      </c>
    </row>
    <row r="497" spans="5:7" x14ac:dyDescent="0.3">
      <c r="E497" s="6">
        <v>44994</v>
      </c>
      <c r="F497" s="32">
        <v>-53.56</v>
      </c>
      <c r="G497" s="27">
        <v>2621.68</v>
      </c>
    </row>
    <row r="498" spans="5:7" x14ac:dyDescent="0.3">
      <c r="E498" s="6">
        <v>44992</v>
      </c>
      <c r="F498" s="32">
        <v>-117.58</v>
      </c>
      <c r="G498" s="27">
        <v>2621.68</v>
      </c>
    </row>
    <row r="499" spans="5:7" x14ac:dyDescent="0.3">
      <c r="E499" s="6">
        <v>44988</v>
      </c>
      <c r="F499" s="32">
        <v>135.91</v>
      </c>
      <c r="G499" s="27">
        <v>2621.68</v>
      </c>
    </row>
    <row r="500" spans="5:7" x14ac:dyDescent="0.3">
      <c r="E500" s="6">
        <v>44987</v>
      </c>
      <c r="F500" s="32">
        <v>-109.85</v>
      </c>
      <c r="G500" s="27">
        <v>2632.35</v>
      </c>
    </row>
    <row r="501" spans="5:7" x14ac:dyDescent="0.3">
      <c r="E501" s="6">
        <v>44986</v>
      </c>
      <c r="F501">
        <v>-129.44</v>
      </c>
      <c r="G501" s="27">
        <v>2632.35</v>
      </c>
    </row>
    <row r="502" spans="5:7" x14ac:dyDescent="0.3">
      <c r="E502" s="6">
        <v>44985</v>
      </c>
      <c r="F502" s="32">
        <v>-43.38</v>
      </c>
      <c r="G502" s="27">
        <v>2615</v>
      </c>
    </row>
    <row r="503" spans="5:7" x14ac:dyDescent="0.3">
      <c r="E503" s="6">
        <v>44984</v>
      </c>
      <c r="F503" s="32">
        <v>-84.4</v>
      </c>
      <c r="G503" s="27">
        <v>2615</v>
      </c>
    </row>
    <row r="504" spans="5:7" x14ac:dyDescent="0.3">
      <c r="E504" s="6">
        <v>44981</v>
      </c>
      <c r="F504" s="32">
        <v>96.06</v>
      </c>
      <c r="G504" s="27">
        <v>2615</v>
      </c>
    </row>
    <row r="505" spans="5:7" x14ac:dyDescent="0.3">
      <c r="E505" s="6">
        <v>44980</v>
      </c>
      <c r="F505" s="32">
        <v>-79.760000000000005</v>
      </c>
      <c r="G505" s="27">
        <v>2583.96</v>
      </c>
    </row>
    <row r="506" spans="5:7" x14ac:dyDescent="0.3">
      <c r="E506" s="6">
        <v>44979</v>
      </c>
      <c r="F506" s="32">
        <v>-145.15</v>
      </c>
      <c r="G506" s="27">
        <v>2583.96</v>
      </c>
    </row>
    <row r="507" spans="5:7" x14ac:dyDescent="0.3">
      <c r="E507" s="6">
        <v>44978</v>
      </c>
      <c r="F507" s="32">
        <v>-170.51</v>
      </c>
      <c r="G507" s="27">
        <v>2583.96</v>
      </c>
    </row>
    <row r="508" spans="5:7" x14ac:dyDescent="0.3">
      <c r="E508" s="6">
        <v>44977</v>
      </c>
      <c r="F508" s="32">
        <v>-179.66</v>
      </c>
      <c r="G508" s="27">
        <v>2583.96</v>
      </c>
    </row>
    <row r="509" spans="5:7" x14ac:dyDescent="0.3">
      <c r="E509" s="6">
        <v>44974</v>
      </c>
      <c r="F509" s="32">
        <v>24.85</v>
      </c>
      <c r="G509" s="27">
        <v>2583.96</v>
      </c>
    </row>
    <row r="510" spans="5:7" x14ac:dyDescent="0.3">
      <c r="E510" s="6">
        <v>44973</v>
      </c>
      <c r="F510" s="32">
        <v>-207.96</v>
      </c>
      <c r="G510" s="27">
        <v>2566.71</v>
      </c>
    </row>
    <row r="511" spans="5:7" x14ac:dyDescent="0.3">
      <c r="E511" s="6">
        <v>44972</v>
      </c>
      <c r="F511" s="32">
        <v>-191.53</v>
      </c>
      <c r="G511" s="27">
        <v>2566.71</v>
      </c>
    </row>
    <row r="512" spans="5:7" x14ac:dyDescent="0.3">
      <c r="E512" s="6">
        <v>44971</v>
      </c>
      <c r="F512" s="32">
        <v>-213.94</v>
      </c>
      <c r="G512" s="27">
        <v>2551.15</v>
      </c>
    </row>
    <row r="513" spans="5:7" x14ac:dyDescent="0.3">
      <c r="E513" s="6">
        <v>44970</v>
      </c>
      <c r="F513" s="32">
        <v>-231.87</v>
      </c>
      <c r="G513" s="27">
        <v>2551.15</v>
      </c>
    </row>
    <row r="514" spans="5:7" x14ac:dyDescent="0.3">
      <c r="E514" s="6">
        <v>44967</v>
      </c>
      <c r="F514" s="32">
        <v>58.07</v>
      </c>
      <c r="G514" s="27">
        <v>2551.15</v>
      </c>
    </row>
    <row r="515" spans="5:7" x14ac:dyDescent="0.3">
      <c r="E515" s="6">
        <v>44966</v>
      </c>
      <c r="F515" s="32">
        <v>-126.18</v>
      </c>
      <c r="G515" s="27">
        <v>2558.61</v>
      </c>
    </row>
    <row r="516" spans="5:7" x14ac:dyDescent="0.3">
      <c r="E516" s="6">
        <v>44965</v>
      </c>
      <c r="F516" s="32">
        <v>-117.74</v>
      </c>
      <c r="G516" s="27">
        <v>2558.61</v>
      </c>
    </row>
    <row r="517" spans="5:7" x14ac:dyDescent="0.3">
      <c r="E517" s="6">
        <v>44964</v>
      </c>
      <c r="F517" s="32">
        <v>62.18</v>
      </c>
      <c r="G517" s="27">
        <v>2558.61</v>
      </c>
    </row>
    <row r="518" spans="5:7" x14ac:dyDescent="0.3">
      <c r="E518" s="6">
        <v>44963</v>
      </c>
      <c r="F518" s="32">
        <v>-141.83000000000001</v>
      </c>
      <c r="G518" s="27">
        <v>2558.61</v>
      </c>
    </row>
    <row r="519" spans="5:7" x14ac:dyDescent="0.3">
      <c r="E519" s="6">
        <v>44960</v>
      </c>
      <c r="F519" s="32">
        <v>152.38</v>
      </c>
      <c r="G519" s="27">
        <v>2558.61</v>
      </c>
    </row>
    <row r="520" spans="5:7" x14ac:dyDescent="0.3">
      <c r="E520" s="6">
        <v>44959</v>
      </c>
      <c r="F520" s="32">
        <v>-101.02</v>
      </c>
      <c r="G520" s="27">
        <v>2548.9899999999998</v>
      </c>
    </row>
    <row r="521" spans="5:7" x14ac:dyDescent="0.3">
      <c r="E521" s="6">
        <v>44958</v>
      </c>
      <c r="F521" s="32">
        <v>-109.52</v>
      </c>
      <c r="G521" s="27">
        <v>2548.9899999999998</v>
      </c>
    </row>
    <row r="522" spans="5:7" x14ac:dyDescent="0.3">
      <c r="E522" s="6">
        <v>44957</v>
      </c>
      <c r="F522" s="32">
        <v>-44.85</v>
      </c>
      <c r="G522" s="27">
        <v>2548.9899999999998</v>
      </c>
    </row>
    <row r="523" spans="5:7" x14ac:dyDescent="0.3">
      <c r="E523" s="6">
        <v>44956</v>
      </c>
      <c r="F523" s="32">
        <v>-49.52</v>
      </c>
      <c r="G523" s="27">
        <v>2548.9899999999998</v>
      </c>
    </row>
    <row r="524" spans="5:7" x14ac:dyDescent="0.3">
      <c r="E524" s="6">
        <v>44953</v>
      </c>
      <c r="F524" s="32">
        <v>144.26</v>
      </c>
      <c r="G524" s="27">
        <v>2548.9899999999998</v>
      </c>
    </row>
    <row r="525" spans="5:7" x14ac:dyDescent="0.3">
      <c r="E525" s="6">
        <v>44952</v>
      </c>
      <c r="F525" s="32">
        <v>-91.49</v>
      </c>
      <c r="G525" s="27">
        <v>2548.9899999999998</v>
      </c>
    </row>
    <row r="526" spans="5:7" x14ac:dyDescent="0.3">
      <c r="E526" s="6">
        <v>44951</v>
      </c>
      <c r="F526" s="32">
        <v>-166.55</v>
      </c>
      <c r="G526" s="27">
        <v>2548.9899999999998</v>
      </c>
    </row>
    <row r="527" spans="5:7" x14ac:dyDescent="0.3">
      <c r="E527" s="6">
        <v>44950</v>
      </c>
      <c r="F527" s="32">
        <v>40.43</v>
      </c>
      <c r="G527" s="27">
        <v>2548.9899999999998</v>
      </c>
    </row>
    <row r="528" spans="5:7" x14ac:dyDescent="0.3">
      <c r="E528" s="6">
        <v>44949</v>
      </c>
      <c r="F528" s="32">
        <v>6.73</v>
      </c>
      <c r="G528" s="27">
        <v>2548.9899999999998</v>
      </c>
    </row>
    <row r="529" spans="5:7" x14ac:dyDescent="0.3">
      <c r="E529" s="6">
        <v>44946</v>
      </c>
      <c r="F529" s="32">
        <v>136.91</v>
      </c>
      <c r="G529" s="27">
        <v>2548.9899999999998</v>
      </c>
    </row>
    <row r="530" spans="5:7" x14ac:dyDescent="0.3">
      <c r="E530" s="6">
        <v>44945</v>
      </c>
      <c r="F530" s="32">
        <v>-134.06</v>
      </c>
      <c r="G530" s="27">
        <v>2594.3200000000002</v>
      </c>
    </row>
    <row r="531" spans="5:7" x14ac:dyDescent="0.3">
      <c r="E531" s="6">
        <v>44944</v>
      </c>
      <c r="F531" s="32">
        <v>-124.51</v>
      </c>
      <c r="G531" s="27">
        <v>2594.3200000000002</v>
      </c>
    </row>
    <row r="532" spans="5:7" x14ac:dyDescent="0.3">
      <c r="E532" s="6">
        <v>44943</v>
      </c>
      <c r="F532" s="32">
        <v>156.87</v>
      </c>
      <c r="G532" s="27">
        <v>2594.3200000000002</v>
      </c>
    </row>
    <row r="533" spans="5:7" x14ac:dyDescent="0.3">
      <c r="E533" s="6">
        <v>44939</v>
      </c>
      <c r="F533" s="32">
        <v>117.04</v>
      </c>
      <c r="G533" s="27">
        <v>2594.3200000000002</v>
      </c>
    </row>
    <row r="534" spans="5:7" x14ac:dyDescent="0.3">
      <c r="E534" s="6">
        <v>44938</v>
      </c>
      <c r="F534" s="32">
        <v>57.43</v>
      </c>
      <c r="G534" s="27">
        <v>2594.3200000000002</v>
      </c>
    </row>
    <row r="535" spans="5:7" x14ac:dyDescent="0.3">
      <c r="E535" s="6">
        <v>44937</v>
      </c>
      <c r="F535" s="32">
        <v>-9.23</v>
      </c>
      <c r="G535" s="27">
        <v>2594.3200000000002</v>
      </c>
    </row>
    <row r="536" spans="5:7" x14ac:dyDescent="0.3">
      <c r="E536" s="6">
        <v>44936</v>
      </c>
      <c r="F536" s="32">
        <v>-112.91</v>
      </c>
      <c r="G536" s="27">
        <v>2594.3200000000002</v>
      </c>
    </row>
    <row r="537" spans="5:7" x14ac:dyDescent="0.3">
      <c r="E537" s="6">
        <v>44935</v>
      </c>
      <c r="F537" s="32">
        <v>-155.85</v>
      </c>
      <c r="G537" s="27">
        <v>2594.3200000000002</v>
      </c>
    </row>
    <row r="538" spans="5:7" x14ac:dyDescent="0.3">
      <c r="E538" s="6">
        <v>44931</v>
      </c>
      <c r="F538" s="32">
        <v>0</v>
      </c>
      <c r="G538" s="27">
        <v>0</v>
      </c>
    </row>
    <row r="539" spans="5:7" x14ac:dyDescent="0.3">
      <c r="E539" s="6">
        <v>44930</v>
      </c>
      <c r="F539" s="32">
        <v>-203.7</v>
      </c>
      <c r="G539" s="27">
        <v>2598.1799999999998</v>
      </c>
    </row>
    <row r="540" spans="5:7" x14ac:dyDescent="0.3">
      <c r="E540" s="6">
        <v>44929</v>
      </c>
      <c r="F540" s="32">
        <v>-207.4</v>
      </c>
      <c r="G540" s="27">
        <v>2598.1799999999998</v>
      </c>
    </row>
    <row r="541" spans="5:7" x14ac:dyDescent="0.3">
      <c r="E541" s="6">
        <v>44928</v>
      </c>
      <c r="F541" s="32">
        <v>-205.98</v>
      </c>
      <c r="G541" s="27">
        <v>2598.1799999999998</v>
      </c>
    </row>
    <row r="542" spans="5:7" x14ac:dyDescent="0.3">
      <c r="E542" s="6">
        <v>44925</v>
      </c>
      <c r="F542" s="32">
        <v>-231.25</v>
      </c>
      <c r="G542" s="27">
        <v>2598.1799999999998</v>
      </c>
    </row>
    <row r="543" spans="5:7" x14ac:dyDescent="0.3">
      <c r="E543" s="6">
        <v>44924</v>
      </c>
      <c r="F543" s="32">
        <v>-223.68</v>
      </c>
      <c r="G543" s="27">
        <v>2589.66</v>
      </c>
    </row>
    <row r="544" spans="5:7" x14ac:dyDescent="0.3">
      <c r="E544" s="6">
        <v>44923</v>
      </c>
      <c r="F544" s="32">
        <v>-220.57</v>
      </c>
      <c r="G544" s="27">
        <v>2589.66</v>
      </c>
    </row>
    <row r="545" spans="5:7" x14ac:dyDescent="0.3">
      <c r="E545" s="6">
        <v>44922</v>
      </c>
      <c r="F545" s="32">
        <v>-243.08</v>
      </c>
      <c r="G545" s="27">
        <v>2837.44</v>
      </c>
    </row>
    <row r="546" spans="5:7" x14ac:dyDescent="0.3">
      <c r="E546" s="6">
        <v>44922</v>
      </c>
      <c r="F546" s="32">
        <v>-243.08</v>
      </c>
      <c r="G546" s="27">
        <v>2837.44</v>
      </c>
    </row>
    <row r="547" spans="5:7" x14ac:dyDescent="0.3">
      <c r="E547" s="6">
        <v>44918</v>
      </c>
      <c r="F547" s="32">
        <v>-239</v>
      </c>
      <c r="G547" s="27">
        <v>2589.44</v>
      </c>
    </row>
    <row r="548" spans="5:7" x14ac:dyDescent="0.3">
      <c r="E548" s="6">
        <v>44917</v>
      </c>
      <c r="F548" s="32">
        <v>-231.55</v>
      </c>
      <c r="G548" s="27">
        <v>2602.86</v>
      </c>
    </row>
    <row r="549" spans="5:7" x14ac:dyDescent="0.3">
      <c r="E549" s="6">
        <v>44916</v>
      </c>
      <c r="F549" s="32">
        <v>-224</v>
      </c>
      <c r="G549" s="27">
        <v>2602.86</v>
      </c>
    </row>
    <row r="550" spans="5:7" x14ac:dyDescent="0.3">
      <c r="E550" s="6">
        <v>44915</v>
      </c>
      <c r="F550" s="32">
        <v>-229.03</v>
      </c>
      <c r="G550" s="27">
        <v>2602.86</v>
      </c>
    </row>
    <row r="551" spans="5:7" x14ac:dyDescent="0.3">
      <c r="E551" s="6">
        <v>44914</v>
      </c>
      <c r="F551" s="32">
        <v>-235.3</v>
      </c>
      <c r="G551" s="27">
        <v>2602.86</v>
      </c>
    </row>
    <row r="552" spans="5:7" x14ac:dyDescent="0.3">
      <c r="E552" s="6">
        <v>44911</v>
      </c>
      <c r="F552" s="32">
        <v>-240.84</v>
      </c>
      <c r="G552" s="27">
        <v>2602.86</v>
      </c>
    </row>
    <row r="553" spans="5:7" x14ac:dyDescent="0.3">
      <c r="E553" s="6">
        <v>44910</v>
      </c>
      <c r="F553" s="32">
        <v>-206.33</v>
      </c>
      <c r="G553" s="27">
        <v>2602.44</v>
      </c>
    </row>
    <row r="554" spans="5:7" x14ac:dyDescent="0.3">
      <c r="E554" s="6">
        <v>44909</v>
      </c>
      <c r="F554" s="32">
        <v>-262.77</v>
      </c>
      <c r="G554" s="27">
        <v>2538.7800000000002</v>
      </c>
    </row>
    <row r="555" spans="5:7" x14ac:dyDescent="0.3">
      <c r="E555" s="6">
        <v>44908</v>
      </c>
      <c r="F555" s="32">
        <v>-276.49</v>
      </c>
      <c r="G555" s="27">
        <v>2538.7800000000002</v>
      </c>
    </row>
    <row r="556" spans="5:7" x14ac:dyDescent="0.3">
      <c r="E556" s="6">
        <v>44907</v>
      </c>
      <c r="F556" s="32">
        <v>-275.8</v>
      </c>
      <c r="G556" s="27">
        <v>2538.7800000000002</v>
      </c>
    </row>
    <row r="557" spans="5:7" x14ac:dyDescent="0.3">
      <c r="E557" s="6">
        <v>44904</v>
      </c>
      <c r="F557" s="32">
        <v>-267.5</v>
      </c>
      <c r="G557" s="27">
        <v>2538.7800000000002</v>
      </c>
    </row>
    <row r="558" spans="5:7" x14ac:dyDescent="0.3">
      <c r="E558" s="6">
        <v>44903</v>
      </c>
      <c r="F558" s="32">
        <v>-261.02999999999997</v>
      </c>
      <c r="G558" s="27">
        <v>2543.0500000000002</v>
      </c>
    </row>
    <row r="559" spans="5:7" x14ac:dyDescent="0.3">
      <c r="E559" s="6">
        <v>44901</v>
      </c>
      <c r="F559" s="32">
        <v>-242.59</v>
      </c>
      <c r="G559" s="27">
        <v>2543.0500000000002</v>
      </c>
    </row>
    <row r="560" spans="5:7" x14ac:dyDescent="0.3">
      <c r="E560" s="6">
        <v>44900</v>
      </c>
      <c r="F560" s="32">
        <v>-243.86</v>
      </c>
      <c r="G560" s="27">
        <v>2543.0500000000002</v>
      </c>
    </row>
    <row r="561" spans="5:7" x14ac:dyDescent="0.3">
      <c r="E561" s="6">
        <v>44897</v>
      </c>
      <c r="F561" s="32">
        <v>-239.81</v>
      </c>
      <c r="G561" s="27">
        <v>2543.0500000000002</v>
      </c>
    </row>
    <row r="562" spans="5:7" x14ac:dyDescent="0.3">
      <c r="E562" s="6">
        <v>44896</v>
      </c>
      <c r="F562" s="32">
        <v>-234.1</v>
      </c>
      <c r="G562" s="27">
        <v>2544.4899999999998</v>
      </c>
    </row>
    <row r="563" spans="5:7" x14ac:dyDescent="0.3">
      <c r="E563" s="6">
        <v>44895</v>
      </c>
      <c r="F563" s="32">
        <v>-232.51</v>
      </c>
      <c r="G563" s="27">
        <v>2544.4899999999998</v>
      </c>
    </row>
    <row r="564" spans="5:7" x14ac:dyDescent="0.3">
      <c r="E564" s="6">
        <v>44894</v>
      </c>
      <c r="F564" s="32">
        <v>-231.52</v>
      </c>
      <c r="G564" s="27">
        <v>2544.4899999999998</v>
      </c>
    </row>
    <row r="565" spans="5:7" x14ac:dyDescent="0.3">
      <c r="E565" s="6">
        <v>44893</v>
      </c>
      <c r="F565" s="32">
        <v>-253.48</v>
      </c>
      <c r="G565" s="27">
        <v>2544.4899999999998</v>
      </c>
    </row>
    <row r="566" spans="5:7" x14ac:dyDescent="0.3">
      <c r="E566" s="6">
        <v>44890</v>
      </c>
      <c r="F566" s="32">
        <v>-176.31</v>
      </c>
      <c r="G566" s="27">
        <v>2544.4899999999998</v>
      </c>
    </row>
    <row r="567" spans="5:7" x14ac:dyDescent="0.3">
      <c r="E567" s="6">
        <v>44889</v>
      </c>
      <c r="F567" s="32">
        <v>-154.34</v>
      </c>
      <c r="G567" s="27">
        <v>2559.61</v>
      </c>
    </row>
    <row r="568" spans="5:7" x14ac:dyDescent="0.3">
      <c r="E568" s="6">
        <v>44888</v>
      </c>
      <c r="F568" s="32">
        <v>-158.04</v>
      </c>
      <c r="G568" s="27">
        <v>2559.61</v>
      </c>
    </row>
    <row r="569" spans="5:7" x14ac:dyDescent="0.3">
      <c r="E569" s="6">
        <v>44887</v>
      </c>
      <c r="F569" s="32">
        <v>-162.53</v>
      </c>
      <c r="G569" s="27">
        <v>2559.61</v>
      </c>
    </row>
    <row r="570" spans="5:7" x14ac:dyDescent="0.3">
      <c r="E570" s="6">
        <v>44886</v>
      </c>
      <c r="F570" s="32">
        <v>-168.28</v>
      </c>
      <c r="G570" s="27">
        <v>2559.61</v>
      </c>
    </row>
    <row r="571" spans="5:7" x14ac:dyDescent="0.3">
      <c r="E571" s="6">
        <v>44883</v>
      </c>
      <c r="F571" s="32">
        <v>-165.97</v>
      </c>
      <c r="G571" s="27">
        <v>2559.61</v>
      </c>
    </row>
    <row r="572" spans="5:7" x14ac:dyDescent="0.3">
      <c r="E572" s="6">
        <v>44882</v>
      </c>
      <c r="F572" s="32">
        <v>-150.76</v>
      </c>
      <c r="G572" s="27">
        <v>2570.67</v>
      </c>
    </row>
    <row r="573" spans="5:7" x14ac:dyDescent="0.3">
      <c r="E573" s="6">
        <v>44881</v>
      </c>
      <c r="F573" s="32">
        <v>-155.28</v>
      </c>
      <c r="G573" s="27">
        <v>2570.67</v>
      </c>
    </row>
    <row r="574" spans="5:7" x14ac:dyDescent="0.3">
      <c r="E574" s="6">
        <v>44880</v>
      </c>
      <c r="F574" s="32">
        <v>-154.63999999999999</v>
      </c>
      <c r="G574" s="27">
        <v>2570.67</v>
      </c>
    </row>
    <row r="575" spans="5:7" x14ac:dyDescent="0.3">
      <c r="E575" s="6">
        <v>44879</v>
      </c>
      <c r="F575" s="32">
        <v>-248.66</v>
      </c>
      <c r="G575" s="27">
        <v>2440.75</v>
      </c>
    </row>
    <row r="576" spans="5:7" x14ac:dyDescent="0.3">
      <c r="E576" s="6">
        <v>44876</v>
      </c>
      <c r="F576" s="32">
        <v>-284.75</v>
      </c>
      <c r="G576" s="27">
        <v>2440.75</v>
      </c>
    </row>
    <row r="577" spans="5:7" x14ac:dyDescent="0.3">
      <c r="E577" s="6">
        <v>44875</v>
      </c>
      <c r="F577" s="32">
        <v>-276.54000000000002</v>
      </c>
      <c r="G577" s="27">
        <v>2442.73</v>
      </c>
    </row>
    <row r="578" spans="5:7" x14ac:dyDescent="0.3">
      <c r="E578" s="6">
        <v>44874</v>
      </c>
      <c r="F578" s="32">
        <v>-324.89999999999998</v>
      </c>
      <c r="G578" s="27">
        <v>2442.73</v>
      </c>
    </row>
    <row r="579" spans="5:7" x14ac:dyDescent="0.3">
      <c r="E579" s="6">
        <v>44873</v>
      </c>
      <c r="F579" s="32">
        <v>-316.77</v>
      </c>
      <c r="G579" s="27">
        <v>2442.73</v>
      </c>
    </row>
    <row r="580" spans="5:7" x14ac:dyDescent="0.3">
      <c r="E580" s="6">
        <v>44869</v>
      </c>
      <c r="F580" s="32">
        <v>-344.53</v>
      </c>
      <c r="G580" s="27">
        <v>2442.73</v>
      </c>
    </row>
    <row r="581" spans="5:7" x14ac:dyDescent="0.3">
      <c r="E581" s="6">
        <v>44868</v>
      </c>
      <c r="F581" s="32">
        <v>-324.33</v>
      </c>
      <c r="G581" s="27">
        <v>2440.62</v>
      </c>
    </row>
    <row r="582" spans="5:7" x14ac:dyDescent="0.3">
      <c r="E582" s="6">
        <v>44867</v>
      </c>
      <c r="F582" s="32">
        <v>-329.12</v>
      </c>
      <c r="G582" s="27">
        <v>2440.62</v>
      </c>
    </row>
    <row r="583" spans="5:7" x14ac:dyDescent="0.3">
      <c r="E583" s="6">
        <v>44866</v>
      </c>
      <c r="F583" s="32">
        <v>-332.97</v>
      </c>
      <c r="G583" s="27">
        <v>2440.62</v>
      </c>
    </row>
    <row r="584" spans="5:7" x14ac:dyDescent="0.3">
      <c r="E584" s="6">
        <v>44865</v>
      </c>
      <c r="F584" s="32">
        <v>-344.06</v>
      </c>
      <c r="G584" s="27">
        <v>2420.59</v>
      </c>
    </row>
    <row r="585" spans="5:7" x14ac:dyDescent="0.3">
      <c r="E585" s="6">
        <v>44862</v>
      </c>
      <c r="F585" s="32">
        <v>-344.22</v>
      </c>
      <c r="G585" s="27">
        <v>2420.59</v>
      </c>
    </row>
    <row r="586" spans="5:7" x14ac:dyDescent="0.3">
      <c r="E586" s="6">
        <v>44861</v>
      </c>
      <c r="F586" s="32">
        <v>-358.97</v>
      </c>
      <c r="G586" s="27">
        <v>2413.29</v>
      </c>
    </row>
    <row r="587" spans="5:7" x14ac:dyDescent="0.3">
      <c r="E587" s="6">
        <v>44860</v>
      </c>
      <c r="F587" s="32">
        <v>-359.17</v>
      </c>
      <c r="G587" s="27">
        <v>2413.29</v>
      </c>
    </row>
    <row r="588" spans="5:7" x14ac:dyDescent="0.3">
      <c r="E588" s="6">
        <v>44859</v>
      </c>
      <c r="F588" s="32">
        <v>-353.09</v>
      </c>
      <c r="G588" s="27">
        <v>2413.29</v>
      </c>
    </row>
    <row r="589" spans="5:7" x14ac:dyDescent="0.3">
      <c r="E589" s="6">
        <v>44855</v>
      </c>
      <c r="F589" s="32">
        <v>-366.17</v>
      </c>
      <c r="G589" s="27">
        <v>2413.29</v>
      </c>
    </row>
    <row r="590" spans="5:7" x14ac:dyDescent="0.3">
      <c r="E590" s="6">
        <v>44854</v>
      </c>
      <c r="F590" s="32">
        <v>-367.04</v>
      </c>
      <c r="G590" s="27">
        <v>2389.46</v>
      </c>
    </row>
    <row r="591" spans="5:7" x14ac:dyDescent="0.3">
      <c r="E591" s="6">
        <v>44853</v>
      </c>
      <c r="F591" s="32">
        <v>-374.12</v>
      </c>
      <c r="G591" s="27">
        <v>2389.46</v>
      </c>
    </row>
    <row r="592" spans="5:7" x14ac:dyDescent="0.3">
      <c r="E592" s="6">
        <v>44852</v>
      </c>
      <c r="F592" s="32">
        <v>-360.28</v>
      </c>
      <c r="G592" s="27">
        <v>2389.46</v>
      </c>
    </row>
    <row r="593" spans="5:7" x14ac:dyDescent="0.3">
      <c r="E593" s="6">
        <v>44851</v>
      </c>
      <c r="F593" s="32">
        <v>-380.51</v>
      </c>
      <c r="G593" s="27">
        <v>2383.84</v>
      </c>
    </row>
    <row r="594" spans="5:7" x14ac:dyDescent="0.3">
      <c r="E594" s="6">
        <v>44848</v>
      </c>
      <c r="F594" s="32">
        <v>-380.51</v>
      </c>
      <c r="G594" s="27">
        <v>2383.84</v>
      </c>
    </row>
    <row r="595" spans="5:7" x14ac:dyDescent="0.3">
      <c r="E595" s="6">
        <v>44847</v>
      </c>
      <c r="F595" s="32">
        <v>-392.77</v>
      </c>
      <c r="G595" s="27">
        <v>2356.52</v>
      </c>
    </row>
    <row r="596" spans="5:7" x14ac:dyDescent="0.3">
      <c r="E596" s="6">
        <v>44846</v>
      </c>
      <c r="F596" s="32">
        <v>-375.63</v>
      </c>
      <c r="G596" s="27">
        <v>2356.52</v>
      </c>
    </row>
    <row r="597" spans="5:7" x14ac:dyDescent="0.3">
      <c r="E597" s="6">
        <v>44845</v>
      </c>
      <c r="F597" s="32">
        <v>-383.17</v>
      </c>
      <c r="G597" s="27">
        <v>2356.52</v>
      </c>
    </row>
    <row r="598" spans="5:7" x14ac:dyDescent="0.3">
      <c r="E598" s="6">
        <v>44841</v>
      </c>
      <c r="F598" s="32">
        <v>-382.43</v>
      </c>
      <c r="G598" s="27">
        <v>2356.52</v>
      </c>
    </row>
    <row r="599" spans="5:7" x14ac:dyDescent="0.3">
      <c r="E599" s="6">
        <v>44840</v>
      </c>
      <c r="F599" s="32">
        <v>-353.45</v>
      </c>
      <c r="G599" s="27">
        <v>2366.98</v>
      </c>
    </row>
    <row r="600" spans="5:7" x14ac:dyDescent="0.3">
      <c r="E600" s="6">
        <v>44839</v>
      </c>
      <c r="F600" s="32">
        <v>-363.74</v>
      </c>
      <c r="G600" s="27">
        <v>2366.98</v>
      </c>
    </row>
    <row r="601" spans="5:7" x14ac:dyDescent="0.3">
      <c r="E601" s="6">
        <v>44838</v>
      </c>
      <c r="F601" s="32">
        <v>-368.6</v>
      </c>
      <c r="G601" s="27">
        <v>2366.98</v>
      </c>
    </row>
    <row r="602" spans="5:7" x14ac:dyDescent="0.3">
      <c r="E602" s="6">
        <v>44837</v>
      </c>
      <c r="F602" s="32">
        <v>-370.7</v>
      </c>
      <c r="G602" s="27">
        <v>2366.98</v>
      </c>
    </row>
    <row r="603" spans="5:7" x14ac:dyDescent="0.3">
      <c r="E603" s="6">
        <v>44834</v>
      </c>
      <c r="F603" s="32">
        <v>-433.46</v>
      </c>
      <c r="G603" s="27">
        <v>2320.4</v>
      </c>
    </row>
    <row r="604" spans="5:7" x14ac:dyDescent="0.3">
      <c r="E604" s="6">
        <v>44833</v>
      </c>
      <c r="F604" s="32">
        <v>-414.35</v>
      </c>
      <c r="G604" s="27">
        <v>2321.11</v>
      </c>
    </row>
    <row r="605" spans="5:7" x14ac:dyDescent="0.3">
      <c r="E605" s="6">
        <v>44832</v>
      </c>
      <c r="F605" s="32">
        <v>-419.44</v>
      </c>
      <c r="G605" s="27">
        <v>2321.11</v>
      </c>
    </row>
    <row r="606" spans="5:7" x14ac:dyDescent="0.3">
      <c r="E606" s="6">
        <v>44831</v>
      </c>
      <c r="F606" s="32">
        <v>-429.47</v>
      </c>
      <c r="G606" s="27">
        <v>2321.11</v>
      </c>
    </row>
    <row r="607" spans="5:7" x14ac:dyDescent="0.3">
      <c r="E607" s="6">
        <v>44830</v>
      </c>
      <c r="F607" s="32">
        <v>-444.21</v>
      </c>
      <c r="G607" s="27">
        <v>2321.11</v>
      </c>
    </row>
    <row r="608" spans="5:7" x14ac:dyDescent="0.3">
      <c r="E608" s="6">
        <v>44827</v>
      </c>
      <c r="F608" s="32">
        <v>-434.85</v>
      </c>
      <c r="G608" s="27">
        <v>2321.11</v>
      </c>
    </row>
    <row r="609" spans="5:7" x14ac:dyDescent="0.3">
      <c r="E609" s="6">
        <v>44826</v>
      </c>
      <c r="F609" s="32">
        <v>-395.11</v>
      </c>
      <c r="G609" s="27">
        <v>2361.5700000000002</v>
      </c>
    </row>
    <row r="610" spans="5:7" x14ac:dyDescent="0.3">
      <c r="E610" s="6">
        <v>44825</v>
      </c>
      <c r="F610" s="32">
        <v>-394.04</v>
      </c>
      <c r="G610" s="27">
        <v>2361.5700000000002</v>
      </c>
    </row>
    <row r="611" spans="5:7" x14ac:dyDescent="0.3">
      <c r="E611" s="6">
        <v>44824</v>
      </c>
      <c r="F611" s="32">
        <v>-413.07</v>
      </c>
      <c r="G611" s="27">
        <v>2361.5700000000002</v>
      </c>
    </row>
    <row r="612" spans="5:7" x14ac:dyDescent="0.3">
      <c r="E612" s="6">
        <v>44823</v>
      </c>
      <c r="F612" s="32">
        <v>-416.1</v>
      </c>
      <c r="G612" s="27">
        <v>2361.5700000000002</v>
      </c>
    </row>
    <row r="613" spans="5:7" x14ac:dyDescent="0.3">
      <c r="E613" s="6">
        <v>44820</v>
      </c>
      <c r="F613" s="32">
        <v>-421.58</v>
      </c>
      <c r="G613" s="27">
        <v>2361.5700000000002</v>
      </c>
    </row>
    <row r="614" spans="5:7" x14ac:dyDescent="0.3">
      <c r="E614" s="6">
        <v>44819</v>
      </c>
      <c r="F614" s="32">
        <v>-402.21</v>
      </c>
      <c r="G614" s="27">
        <v>2373.41</v>
      </c>
    </row>
    <row r="615" spans="5:7" x14ac:dyDescent="0.3">
      <c r="E615" s="6">
        <v>44818</v>
      </c>
      <c r="F615" s="32">
        <v>-424.34</v>
      </c>
      <c r="G615" s="27">
        <v>2322.71</v>
      </c>
    </row>
    <row r="616" spans="5:7" x14ac:dyDescent="0.3">
      <c r="E616" s="6">
        <v>44817</v>
      </c>
      <c r="F616" s="32">
        <v>-412.02</v>
      </c>
      <c r="G616" s="27">
        <v>2322.71</v>
      </c>
    </row>
    <row r="617" spans="5:7" x14ac:dyDescent="0.3">
      <c r="E617" s="6">
        <v>44816</v>
      </c>
      <c r="F617" s="32">
        <v>-430.47</v>
      </c>
      <c r="G617" s="27">
        <v>2322.71</v>
      </c>
    </row>
    <row r="618" spans="5:7" x14ac:dyDescent="0.3">
      <c r="E618" s="6">
        <v>44813</v>
      </c>
      <c r="F618" s="32">
        <v>-430.4</v>
      </c>
      <c r="G618" s="27">
        <v>2322.71</v>
      </c>
    </row>
    <row r="619" spans="5:7" x14ac:dyDescent="0.3">
      <c r="E619" s="6">
        <v>44812</v>
      </c>
      <c r="F619" s="32">
        <v>-447.22</v>
      </c>
      <c r="G619" s="27">
        <v>2288.2399999999998</v>
      </c>
    </row>
    <row r="620" spans="5:7" x14ac:dyDescent="0.3">
      <c r="E620" s="6">
        <v>44811</v>
      </c>
      <c r="F620" s="32">
        <v>-440.46</v>
      </c>
      <c r="G620" s="27">
        <v>2288.2399999999998</v>
      </c>
    </row>
    <row r="621" spans="5:7" x14ac:dyDescent="0.3">
      <c r="E621" s="6">
        <v>44810</v>
      </c>
      <c r="F621" s="32">
        <v>-441.28</v>
      </c>
      <c r="G621" s="27">
        <v>2288.2399999999998</v>
      </c>
    </row>
    <row r="622" spans="5:7" x14ac:dyDescent="0.3">
      <c r="E622" s="6">
        <v>44809</v>
      </c>
      <c r="F622" s="32">
        <v>-448.74</v>
      </c>
      <c r="G622" s="27">
        <v>2288.2399999999998</v>
      </c>
    </row>
    <row r="623" spans="5:7" x14ac:dyDescent="0.3">
      <c r="E623" s="6">
        <v>44806</v>
      </c>
      <c r="F623" s="32">
        <v>-462.3</v>
      </c>
      <c r="G623" s="27">
        <v>2288.2399999999998</v>
      </c>
    </row>
    <row r="624" spans="5:7" x14ac:dyDescent="0.3">
      <c r="E624" s="6">
        <v>44805</v>
      </c>
      <c r="F624" s="32">
        <v>-459.45</v>
      </c>
      <c r="G624" s="27">
        <v>2275.5100000000002</v>
      </c>
    </row>
    <row r="625" spans="5:7" x14ac:dyDescent="0.3">
      <c r="E625" s="6">
        <v>44804</v>
      </c>
      <c r="F625" s="32">
        <v>-474.16</v>
      </c>
      <c r="G625" s="27">
        <v>2258.11</v>
      </c>
    </row>
    <row r="626" spans="5:7" x14ac:dyDescent="0.3">
      <c r="E626" s="6">
        <v>44803</v>
      </c>
      <c r="F626" s="32">
        <v>-477.04</v>
      </c>
      <c r="G626" s="27">
        <v>2258.11</v>
      </c>
    </row>
    <row r="627" spans="5:7" x14ac:dyDescent="0.3">
      <c r="E627" s="6">
        <v>44802</v>
      </c>
      <c r="F627" s="32">
        <v>-476.92</v>
      </c>
      <c r="G627" s="27">
        <v>2258.11</v>
      </c>
    </row>
    <row r="628" spans="5:7" x14ac:dyDescent="0.3">
      <c r="E628" s="6">
        <v>44799</v>
      </c>
      <c r="F628" s="32">
        <v>-479.94</v>
      </c>
      <c r="G628" s="27">
        <v>2258.11</v>
      </c>
    </row>
    <row r="629" spans="5:7" x14ac:dyDescent="0.3">
      <c r="E629" s="6">
        <v>44798</v>
      </c>
      <c r="F629" s="32">
        <v>-495.32</v>
      </c>
      <c r="G629" s="27">
        <v>2230.02</v>
      </c>
    </row>
    <row r="630" spans="5:7" x14ac:dyDescent="0.3">
      <c r="E630" s="6">
        <v>44797</v>
      </c>
      <c r="F630" s="32">
        <v>-490.58</v>
      </c>
      <c r="G630" s="27">
        <v>2230.02</v>
      </c>
    </row>
    <row r="631" spans="5:7" x14ac:dyDescent="0.3">
      <c r="E631" s="6">
        <v>44796</v>
      </c>
      <c r="F631" s="32">
        <v>-503.11</v>
      </c>
      <c r="G631" s="27">
        <v>2230.02</v>
      </c>
    </row>
    <row r="632" spans="5:7" x14ac:dyDescent="0.3">
      <c r="E632" s="6">
        <v>44795</v>
      </c>
      <c r="F632" s="32">
        <v>-513.57000000000005</v>
      </c>
      <c r="G632" s="27">
        <v>2230.02</v>
      </c>
    </row>
    <row r="633" spans="5:7" x14ac:dyDescent="0.3">
      <c r="E633" s="6">
        <v>44792</v>
      </c>
      <c r="F633" s="32">
        <v>-499.38</v>
      </c>
      <c r="G633" s="27">
        <v>2230.02</v>
      </c>
    </row>
    <row r="634" spans="5:7" x14ac:dyDescent="0.3">
      <c r="E634" s="6">
        <v>44791</v>
      </c>
      <c r="F634" s="32">
        <v>-456.21</v>
      </c>
      <c r="G634" s="27">
        <v>2263.9299999999998</v>
      </c>
    </row>
    <row r="635" spans="5:7" x14ac:dyDescent="0.3">
      <c r="E635" s="6">
        <v>44790</v>
      </c>
      <c r="F635" s="32">
        <v>-457.9</v>
      </c>
      <c r="G635" s="27">
        <v>2263.9299999999998</v>
      </c>
    </row>
    <row r="636" spans="5:7" x14ac:dyDescent="0.3">
      <c r="E636" s="6">
        <v>44789</v>
      </c>
      <c r="F636" s="32">
        <v>-449.51</v>
      </c>
      <c r="G636" s="27">
        <v>2263.96</v>
      </c>
    </row>
    <row r="637" spans="5:7" x14ac:dyDescent="0.3">
      <c r="E637" s="6">
        <v>44788</v>
      </c>
      <c r="F637" s="32">
        <v>-468.7</v>
      </c>
      <c r="G637" s="27">
        <v>2264.2600000000002</v>
      </c>
    </row>
    <row r="638" spans="5:7" x14ac:dyDescent="0.3">
      <c r="E638" s="6">
        <v>44785</v>
      </c>
      <c r="F638" s="32">
        <v>-466.88</v>
      </c>
      <c r="G638" s="27">
        <v>2260.13</v>
      </c>
    </row>
    <row r="639" spans="5:7" x14ac:dyDescent="0.3">
      <c r="E639" s="6">
        <v>44783</v>
      </c>
      <c r="F639" s="32">
        <v>-461.95</v>
      </c>
      <c r="G639" s="27">
        <v>2253.04</v>
      </c>
    </row>
    <row r="640" spans="5:7" x14ac:dyDescent="0.3">
      <c r="E640" s="6">
        <v>44782</v>
      </c>
      <c r="F640" s="32">
        <v>-461.95</v>
      </c>
      <c r="G640" s="27">
        <v>2253.04</v>
      </c>
    </row>
    <row r="641" spans="5:7" x14ac:dyDescent="0.3">
      <c r="E641" s="6">
        <v>44781</v>
      </c>
      <c r="F641" s="32">
        <v>-471.2</v>
      </c>
      <c r="G641" s="27">
        <v>2263.04</v>
      </c>
    </row>
    <row r="642" spans="5:7" x14ac:dyDescent="0.3">
      <c r="E642" s="6">
        <v>44778</v>
      </c>
      <c r="F642" s="32">
        <v>-472.61</v>
      </c>
      <c r="G642" s="27">
        <v>2263.04</v>
      </c>
    </row>
    <row r="643" spans="5:7" x14ac:dyDescent="0.3">
      <c r="E643" s="6">
        <v>44777</v>
      </c>
      <c r="F643" s="32">
        <v>-463.19</v>
      </c>
      <c r="G643" s="27">
        <v>2261.36</v>
      </c>
    </row>
    <row r="644" spans="5:7" x14ac:dyDescent="0.3">
      <c r="E644" s="6">
        <v>44776</v>
      </c>
      <c r="F644" s="32">
        <v>-462.72</v>
      </c>
      <c r="G644" s="27">
        <v>2261.36</v>
      </c>
    </row>
    <row r="645" spans="5:7" x14ac:dyDescent="0.3">
      <c r="E645" s="6">
        <v>44775</v>
      </c>
      <c r="F645" s="32">
        <v>-460.82</v>
      </c>
      <c r="G645" s="27">
        <v>2261.36</v>
      </c>
    </row>
    <row r="646" spans="5:7" x14ac:dyDescent="0.3">
      <c r="E646" s="6">
        <v>44774</v>
      </c>
      <c r="F646" s="32">
        <v>-464.04</v>
      </c>
      <c r="G646" s="27">
        <v>2261.36</v>
      </c>
    </row>
    <row r="647" spans="5:7" x14ac:dyDescent="0.3">
      <c r="E647" s="6">
        <v>44771</v>
      </c>
      <c r="F647" s="32">
        <v>-460.39</v>
      </c>
      <c r="G647" s="27">
        <v>2261.36</v>
      </c>
    </row>
    <row r="648" spans="5:7" x14ac:dyDescent="0.3">
      <c r="E648" s="6">
        <v>44770</v>
      </c>
      <c r="F648" s="32">
        <v>-436.29</v>
      </c>
      <c r="G648" s="27">
        <v>2266.2399999999998</v>
      </c>
    </row>
    <row r="649" spans="5:7" x14ac:dyDescent="0.3">
      <c r="E649" s="6">
        <v>44769</v>
      </c>
      <c r="F649" s="32">
        <v>-433.99</v>
      </c>
      <c r="G649" s="27">
        <v>2266.2399999999998</v>
      </c>
    </row>
    <row r="650" spans="5:7" x14ac:dyDescent="0.3">
      <c r="E650" s="6">
        <v>44768</v>
      </c>
      <c r="F650" s="32">
        <v>-420.38</v>
      </c>
      <c r="G650" s="27">
        <v>2268.4899999999998</v>
      </c>
    </row>
    <row r="651" spans="5:7" x14ac:dyDescent="0.3">
      <c r="E651" s="6">
        <v>44767</v>
      </c>
      <c r="F651" s="32">
        <v>-436.87</v>
      </c>
      <c r="G651" s="27">
        <v>2275.04</v>
      </c>
    </row>
    <row r="652" spans="5:7" x14ac:dyDescent="0.3">
      <c r="E652" s="6">
        <v>44764</v>
      </c>
      <c r="F652" s="32">
        <v>-456.75</v>
      </c>
      <c r="G652" s="27">
        <v>2267.25</v>
      </c>
    </row>
    <row r="653" spans="5:7" x14ac:dyDescent="0.3">
      <c r="E653" s="6">
        <v>44763</v>
      </c>
      <c r="F653" s="32">
        <v>-436.1</v>
      </c>
      <c r="G653" s="27">
        <v>2268.33</v>
      </c>
    </row>
    <row r="654" spans="5:7" x14ac:dyDescent="0.3">
      <c r="E654" s="6">
        <v>44762</v>
      </c>
      <c r="F654" s="32">
        <v>-462.36</v>
      </c>
      <c r="G654" s="27">
        <v>2268.33</v>
      </c>
    </row>
    <row r="655" spans="5:7" x14ac:dyDescent="0.3">
      <c r="E655" s="6">
        <v>44761</v>
      </c>
      <c r="F655" s="32">
        <v>-451.16</v>
      </c>
      <c r="G655" s="27">
        <v>2268.33</v>
      </c>
    </row>
    <row r="656" spans="5:7" x14ac:dyDescent="0.3">
      <c r="E656" s="6">
        <v>44760</v>
      </c>
      <c r="F656" s="32">
        <v>-470.8</v>
      </c>
      <c r="G656" s="27">
        <v>2269.33</v>
      </c>
    </row>
    <row r="657" spans="5:9" x14ac:dyDescent="0.3">
      <c r="E657" s="6">
        <v>44757</v>
      </c>
      <c r="F657" s="32">
        <v>-386.76</v>
      </c>
      <c r="G657" s="27">
        <v>2269.33</v>
      </c>
    </row>
    <row r="658" spans="5:9" x14ac:dyDescent="0.3">
      <c r="E658" s="6">
        <v>44756</v>
      </c>
      <c r="F658" s="32">
        <v>-377.57</v>
      </c>
      <c r="G658" s="27">
        <v>2234.16</v>
      </c>
    </row>
    <row r="659" spans="5:9" x14ac:dyDescent="0.3">
      <c r="E659" s="6">
        <v>44754</v>
      </c>
      <c r="F659" s="32">
        <v>-361.37</v>
      </c>
      <c r="G659" s="27">
        <v>2234.16</v>
      </c>
    </row>
    <row r="660" spans="5:9" x14ac:dyDescent="0.3">
      <c r="E660" s="6">
        <v>44753</v>
      </c>
      <c r="F660" s="32">
        <v>-383.39</v>
      </c>
      <c r="G660" s="27">
        <v>2234.16</v>
      </c>
    </row>
    <row r="661" spans="5:9" x14ac:dyDescent="0.3">
      <c r="E661" s="6">
        <v>44750</v>
      </c>
      <c r="F661" s="32">
        <v>-495.7</v>
      </c>
      <c r="G661" s="27">
        <v>2234.16</v>
      </c>
    </row>
    <row r="662" spans="5:9" x14ac:dyDescent="0.3">
      <c r="E662" s="6">
        <v>44749</v>
      </c>
      <c r="F662" s="32">
        <v>-491.46</v>
      </c>
      <c r="G662" s="27">
        <v>2131.13</v>
      </c>
    </row>
    <row r="663" spans="5:9" x14ac:dyDescent="0.3">
      <c r="E663" s="6">
        <v>44748</v>
      </c>
      <c r="F663" s="32">
        <v>-516.25</v>
      </c>
      <c r="G663" s="27">
        <v>2131.14</v>
      </c>
    </row>
    <row r="664" spans="5:9" x14ac:dyDescent="0.3">
      <c r="E664" s="6">
        <v>44747</v>
      </c>
      <c r="F664" s="32">
        <v>-520.58000000000004</v>
      </c>
      <c r="G664" s="27">
        <v>2111.44</v>
      </c>
    </row>
    <row r="665" spans="5:9" x14ac:dyDescent="0.3">
      <c r="E665" s="6">
        <v>44746</v>
      </c>
      <c r="F665" s="32">
        <v>-503.98</v>
      </c>
      <c r="G665" s="27">
        <v>2111.44</v>
      </c>
    </row>
    <row r="666" spans="5:9" x14ac:dyDescent="0.3">
      <c r="E666" s="6">
        <v>44743</v>
      </c>
      <c r="F666" s="32">
        <v>-518.84</v>
      </c>
      <c r="G666" s="27">
        <v>2111.44</v>
      </c>
    </row>
    <row r="667" spans="5:9" x14ac:dyDescent="0.3">
      <c r="E667" s="6">
        <v>44742</v>
      </c>
      <c r="F667" s="32">
        <v>-522.78</v>
      </c>
      <c r="G667" s="27">
        <v>2086.4499999999998</v>
      </c>
      <c r="I667" s="32"/>
    </row>
    <row r="668" spans="5:9" x14ac:dyDescent="0.3">
      <c r="E668" s="6">
        <v>44741</v>
      </c>
      <c r="F668" s="32">
        <v>-467.89</v>
      </c>
      <c r="G668" s="27">
        <v>2086.4499999999998</v>
      </c>
    </row>
    <row r="669" spans="5:9" x14ac:dyDescent="0.3">
      <c r="E669" s="6">
        <v>44740</v>
      </c>
      <c r="F669" s="32">
        <v>-491.85</v>
      </c>
      <c r="G669" s="27">
        <v>2315.91</v>
      </c>
    </row>
    <row r="670" spans="5:9" x14ac:dyDescent="0.3">
      <c r="E670" s="6">
        <v>44739</v>
      </c>
      <c r="F670" s="32">
        <v>-473.34</v>
      </c>
      <c r="G670" s="27">
        <v>2086.3200000000002</v>
      </c>
    </row>
    <row r="671" spans="5:9" x14ac:dyDescent="0.3">
      <c r="E671" s="6">
        <v>44736</v>
      </c>
      <c r="F671" s="32">
        <v>-489.7</v>
      </c>
      <c r="G671" s="27">
        <v>2086.3200000000002</v>
      </c>
    </row>
    <row r="672" spans="5:9" x14ac:dyDescent="0.3">
      <c r="E672" s="6">
        <v>44735</v>
      </c>
      <c r="F672" s="32">
        <v>-509.36</v>
      </c>
      <c r="G672" s="27">
        <v>2043.04</v>
      </c>
    </row>
    <row r="673" spans="5:7" x14ac:dyDescent="0.3">
      <c r="E673" s="6">
        <v>44734</v>
      </c>
      <c r="F673" s="32">
        <v>-508.15</v>
      </c>
      <c r="G673" s="27">
        <v>2043.04</v>
      </c>
    </row>
    <row r="674" spans="5:7" x14ac:dyDescent="0.3">
      <c r="E674" s="6">
        <v>44733</v>
      </c>
      <c r="F674" s="32">
        <v>-511.12</v>
      </c>
      <c r="G674" s="27">
        <v>2043.04</v>
      </c>
    </row>
    <row r="675" spans="5:7" x14ac:dyDescent="0.3">
      <c r="E675" s="6">
        <v>44732</v>
      </c>
      <c r="F675" s="32">
        <v>-496.57</v>
      </c>
      <c r="G675" s="27">
        <v>2045.94</v>
      </c>
    </row>
    <row r="676" spans="5:7" x14ac:dyDescent="0.3">
      <c r="E676" s="6">
        <v>44729</v>
      </c>
      <c r="F676" s="32">
        <v>-499.5</v>
      </c>
      <c r="G676" s="27">
        <v>2045.94</v>
      </c>
    </row>
    <row r="677" spans="5:7" x14ac:dyDescent="0.3">
      <c r="E677" s="6">
        <v>44728</v>
      </c>
      <c r="F677" s="32">
        <v>-541.97</v>
      </c>
      <c r="G677" s="27">
        <v>1997.7</v>
      </c>
    </row>
    <row r="678" spans="5:7" x14ac:dyDescent="0.3">
      <c r="E678" s="6">
        <v>44727</v>
      </c>
      <c r="F678" s="32">
        <v>-566.58000000000004</v>
      </c>
      <c r="G678" s="27">
        <v>1997.7</v>
      </c>
    </row>
    <row r="679" spans="5:7" x14ac:dyDescent="0.3">
      <c r="E679" s="6">
        <v>44725</v>
      </c>
      <c r="F679" s="32">
        <v>-548.73</v>
      </c>
      <c r="G679" s="27">
        <v>1969.82</v>
      </c>
    </row>
    <row r="680" spans="5:7" x14ac:dyDescent="0.3">
      <c r="E680" s="6">
        <v>44722</v>
      </c>
      <c r="F680" s="32">
        <v>-551.34</v>
      </c>
      <c r="G680" s="27">
        <v>1969.82</v>
      </c>
    </row>
    <row r="681" spans="5:7" x14ac:dyDescent="0.3">
      <c r="E681" s="6">
        <v>44721</v>
      </c>
      <c r="F681" s="32">
        <v>-550.35</v>
      </c>
      <c r="G681" s="27">
        <v>1964.91</v>
      </c>
    </row>
    <row r="682" spans="5:7" x14ac:dyDescent="0.3">
      <c r="E682" s="6">
        <v>44720</v>
      </c>
      <c r="F682" s="32">
        <v>-535.91</v>
      </c>
      <c r="G682" s="27">
        <v>1964.91</v>
      </c>
    </row>
    <row r="683" spans="5:7" x14ac:dyDescent="0.3">
      <c r="E683" s="6">
        <v>44719</v>
      </c>
      <c r="F683" s="32">
        <v>-536.39</v>
      </c>
      <c r="G683" s="27">
        <v>1964.91</v>
      </c>
    </row>
    <row r="684" spans="5:7" x14ac:dyDescent="0.3">
      <c r="E684" s="6">
        <v>44718</v>
      </c>
      <c r="F684" s="32">
        <v>-564.58000000000004</v>
      </c>
      <c r="G684" s="27">
        <v>1964.91</v>
      </c>
    </row>
    <row r="685" spans="5:7" x14ac:dyDescent="0.3">
      <c r="E685" s="6">
        <v>44715</v>
      </c>
      <c r="F685" s="32">
        <v>-557.14</v>
      </c>
      <c r="G685" s="27">
        <v>1964.91</v>
      </c>
    </row>
    <row r="686" spans="5:7" x14ac:dyDescent="0.3">
      <c r="E686" s="6">
        <v>44714</v>
      </c>
      <c r="F686" s="32">
        <v>-541.9</v>
      </c>
      <c r="G686" s="27">
        <v>1971.46</v>
      </c>
    </row>
    <row r="687" spans="5:7" x14ac:dyDescent="0.3">
      <c r="E687" s="6">
        <v>44713</v>
      </c>
      <c r="F687" s="32">
        <v>-535.47</v>
      </c>
      <c r="G687" s="27">
        <v>1971.46</v>
      </c>
    </row>
    <row r="688" spans="5:7" x14ac:dyDescent="0.3">
      <c r="E688" s="6">
        <v>44712</v>
      </c>
      <c r="F688" s="32">
        <v>-480.59</v>
      </c>
      <c r="G688" s="27">
        <v>1971.46</v>
      </c>
    </row>
    <row r="689" spans="5:7" x14ac:dyDescent="0.3">
      <c r="E689" s="6">
        <v>44711</v>
      </c>
      <c r="F689" s="32">
        <v>-475.5</v>
      </c>
      <c r="G689" s="27">
        <v>1971.46</v>
      </c>
    </row>
    <row r="690" spans="5:7" x14ac:dyDescent="0.3">
      <c r="E690" s="6">
        <v>44708</v>
      </c>
      <c r="F690" s="32">
        <v>-588.62</v>
      </c>
      <c r="G690" s="27">
        <v>1971.46</v>
      </c>
    </row>
    <row r="691" spans="5:7" x14ac:dyDescent="0.3">
      <c r="E691" s="6">
        <v>44707</v>
      </c>
      <c r="F691" s="32">
        <v>-524.70000000000005</v>
      </c>
      <c r="G691" s="27">
        <v>1974.13</v>
      </c>
    </row>
    <row r="692" spans="5:7" x14ac:dyDescent="0.3">
      <c r="E692" s="6">
        <v>44706</v>
      </c>
      <c r="F692" s="32">
        <v>-523.99</v>
      </c>
      <c r="G692" s="27">
        <v>1974.13</v>
      </c>
    </row>
    <row r="693" spans="5:7" x14ac:dyDescent="0.3">
      <c r="E693" s="6">
        <v>44705</v>
      </c>
      <c r="F693" s="32">
        <v>-508.99</v>
      </c>
      <c r="G693" s="27">
        <v>1974.13</v>
      </c>
    </row>
    <row r="694" spans="5:7" x14ac:dyDescent="0.3">
      <c r="E694" s="6">
        <v>44704</v>
      </c>
      <c r="F694" s="32">
        <v>-516.84</v>
      </c>
      <c r="G694" s="27">
        <v>1974.13</v>
      </c>
    </row>
    <row r="695" spans="5:7" x14ac:dyDescent="0.3">
      <c r="E695" s="6">
        <v>44701</v>
      </c>
      <c r="F695" s="32">
        <v>-546.88</v>
      </c>
      <c r="G695" s="27">
        <v>1974.13</v>
      </c>
    </row>
    <row r="696" spans="5:7" x14ac:dyDescent="0.3">
      <c r="E696" s="6">
        <v>44700</v>
      </c>
      <c r="F696" s="32">
        <v>-609.58000000000004</v>
      </c>
      <c r="G696" s="27">
        <v>1888.84</v>
      </c>
    </row>
    <row r="697" spans="5:7" x14ac:dyDescent="0.3">
      <c r="E697" s="6">
        <v>44699</v>
      </c>
      <c r="F697" s="32">
        <v>-588.75</v>
      </c>
      <c r="G697" s="27">
        <v>1888.84</v>
      </c>
    </row>
    <row r="698" spans="5:7" x14ac:dyDescent="0.3">
      <c r="E698" s="6">
        <v>44698</v>
      </c>
      <c r="F698" s="32">
        <v>-589.63</v>
      </c>
      <c r="G698" s="27">
        <v>1911.04</v>
      </c>
    </row>
    <row r="699" spans="5:7" x14ac:dyDescent="0.3">
      <c r="E699" s="6">
        <v>44694</v>
      </c>
      <c r="F699" s="32">
        <v>-582.05999999999995</v>
      </c>
      <c r="G699" s="27">
        <v>1911.04</v>
      </c>
    </row>
    <row r="700" spans="5:7" x14ac:dyDescent="0.3">
      <c r="E700" s="6">
        <v>44693</v>
      </c>
      <c r="F700" s="32">
        <v>-561.5</v>
      </c>
      <c r="G700" s="27">
        <v>1869.84</v>
      </c>
    </row>
    <row r="701" spans="5:7" x14ac:dyDescent="0.3">
      <c r="E701" s="6">
        <v>44692</v>
      </c>
      <c r="F701" s="32">
        <v>-567.72</v>
      </c>
      <c r="G701" s="27">
        <v>1869.84</v>
      </c>
    </row>
    <row r="702" spans="5:7" x14ac:dyDescent="0.3">
      <c r="E702" s="6">
        <v>44691</v>
      </c>
      <c r="F702" s="32">
        <v>-595.97</v>
      </c>
      <c r="G702" s="27">
        <v>1869.84</v>
      </c>
    </row>
    <row r="703" spans="5:7" x14ac:dyDescent="0.3">
      <c r="E703" s="6">
        <v>44690</v>
      </c>
      <c r="F703" s="32">
        <v>-606.63</v>
      </c>
      <c r="G703" s="27">
        <v>1869.84</v>
      </c>
    </row>
    <row r="704" spans="5:7" x14ac:dyDescent="0.3">
      <c r="E704" s="6">
        <v>44687</v>
      </c>
      <c r="F704" s="32">
        <v>-588.77</v>
      </c>
      <c r="G704" s="27">
        <v>1869.84</v>
      </c>
    </row>
    <row r="705" spans="5:7" x14ac:dyDescent="0.3">
      <c r="E705" s="6">
        <v>44686</v>
      </c>
      <c r="F705" s="32">
        <v>-587.54999999999995</v>
      </c>
      <c r="G705" s="27">
        <v>1864.6</v>
      </c>
    </row>
    <row r="706" spans="5:7" x14ac:dyDescent="0.3">
      <c r="E706" s="6">
        <v>44685</v>
      </c>
      <c r="F706" s="32">
        <v>-592.49</v>
      </c>
      <c r="G706" s="27">
        <v>1864.6</v>
      </c>
    </row>
    <row r="707" spans="5:7" x14ac:dyDescent="0.3">
      <c r="E707" s="6">
        <v>44680</v>
      </c>
      <c r="F707" s="32">
        <v>-602.61</v>
      </c>
      <c r="G707" s="27">
        <v>1864.6</v>
      </c>
    </row>
    <row r="708" spans="5:7" x14ac:dyDescent="0.3">
      <c r="E708" s="6">
        <v>44679</v>
      </c>
      <c r="F708" s="32">
        <v>-610.73</v>
      </c>
      <c r="G708" s="27">
        <v>1870.65</v>
      </c>
    </row>
    <row r="709" spans="5:7" x14ac:dyDescent="0.3">
      <c r="E709" s="6">
        <v>44678</v>
      </c>
      <c r="F709" s="32">
        <v>-688.29</v>
      </c>
      <c r="G709" s="27">
        <v>1870.65</v>
      </c>
    </row>
    <row r="710" spans="5:7" x14ac:dyDescent="0.3">
      <c r="E710" s="6">
        <v>44677</v>
      </c>
      <c r="F710" s="32">
        <v>-640.57000000000005</v>
      </c>
      <c r="G710" s="27">
        <v>1870.65</v>
      </c>
    </row>
    <row r="711" spans="5:7" x14ac:dyDescent="0.3">
      <c r="E711" s="6">
        <v>44676</v>
      </c>
      <c r="F711" s="32">
        <v>-579.32000000000005</v>
      </c>
      <c r="G711" s="27">
        <v>1870.65</v>
      </c>
    </row>
    <row r="712" spans="5:7" x14ac:dyDescent="0.3">
      <c r="E712" s="6">
        <v>44673</v>
      </c>
      <c r="F712" s="32">
        <v>-624.11</v>
      </c>
      <c r="G712" s="27">
        <v>1870.65</v>
      </c>
    </row>
    <row r="713" spans="5:7" x14ac:dyDescent="0.3">
      <c r="E713" s="6">
        <v>44672</v>
      </c>
      <c r="F713" s="32">
        <v>-583.46</v>
      </c>
      <c r="G713" s="27">
        <v>1852.83</v>
      </c>
    </row>
    <row r="714" spans="5:7" x14ac:dyDescent="0.3">
      <c r="E714" s="6">
        <v>44671</v>
      </c>
      <c r="F714" s="32">
        <v>-622.27</v>
      </c>
      <c r="G714" s="27">
        <v>1852.83</v>
      </c>
    </row>
    <row r="715" spans="5:7" x14ac:dyDescent="0.3">
      <c r="E715" s="6">
        <v>44670</v>
      </c>
      <c r="F715" s="32">
        <v>-603.42999999999995</v>
      </c>
      <c r="G715" s="27">
        <v>1873.83</v>
      </c>
    </row>
    <row r="716" spans="5:7" x14ac:dyDescent="0.3">
      <c r="E716" s="6">
        <v>44669</v>
      </c>
      <c r="F716" s="32">
        <v>-610.95000000000005</v>
      </c>
      <c r="G716" s="27">
        <v>1854.23</v>
      </c>
    </row>
    <row r="717" spans="5:7" x14ac:dyDescent="0.3">
      <c r="E717" s="6">
        <v>44663</v>
      </c>
      <c r="F717" s="32">
        <v>-600.46</v>
      </c>
      <c r="G717" s="27">
        <v>1853.01</v>
      </c>
    </row>
    <row r="718" spans="5:7" x14ac:dyDescent="0.3">
      <c r="E718" s="6">
        <v>44662</v>
      </c>
      <c r="F718" s="32">
        <v>-601.62</v>
      </c>
      <c r="G718" s="27">
        <v>1853.01</v>
      </c>
    </row>
    <row r="719" spans="5:7" x14ac:dyDescent="0.3">
      <c r="E719" s="6">
        <v>44659</v>
      </c>
      <c r="F719" s="32">
        <v>-550.47</v>
      </c>
      <c r="G719" s="27">
        <v>1849.7</v>
      </c>
    </row>
    <row r="720" spans="5:7" x14ac:dyDescent="0.3">
      <c r="E720" s="6">
        <v>44658</v>
      </c>
      <c r="F720" s="32">
        <v>-555.78</v>
      </c>
      <c r="G720" s="27">
        <v>1849.51</v>
      </c>
    </row>
    <row r="721" spans="5:7" x14ac:dyDescent="0.3">
      <c r="E721" s="6">
        <v>44657</v>
      </c>
      <c r="F721" s="32">
        <v>-586.04999999999995</v>
      </c>
      <c r="G721" s="27">
        <v>1849.51</v>
      </c>
    </row>
    <row r="722" spans="5:7" x14ac:dyDescent="0.3">
      <c r="E722" s="6">
        <v>44656</v>
      </c>
      <c r="F722" s="32">
        <v>-578.24</v>
      </c>
      <c r="G722" s="27">
        <v>1730.43</v>
      </c>
    </row>
    <row r="723" spans="5:7" x14ac:dyDescent="0.3">
      <c r="E723" s="6">
        <v>44655</v>
      </c>
      <c r="F723" s="32">
        <v>-591.79</v>
      </c>
      <c r="G723" s="27">
        <v>1730.43</v>
      </c>
    </row>
    <row r="724" spans="5:7" x14ac:dyDescent="0.3">
      <c r="E724" s="6">
        <v>44652</v>
      </c>
      <c r="F724" s="32">
        <v>-593.63</v>
      </c>
      <c r="G724" s="27">
        <v>1730.43</v>
      </c>
    </row>
    <row r="725" spans="5:7" x14ac:dyDescent="0.3">
      <c r="E725" s="6">
        <v>44651</v>
      </c>
      <c r="F725" s="32">
        <v>-612.84</v>
      </c>
      <c r="G725" s="27">
        <v>1727.84</v>
      </c>
    </row>
    <row r="726" spans="5:7" x14ac:dyDescent="0.3">
      <c r="E726" s="6">
        <v>44650</v>
      </c>
      <c r="F726" s="32">
        <v>-516.17999999999995</v>
      </c>
      <c r="G726" s="27">
        <v>1727.84</v>
      </c>
    </row>
    <row r="727" spans="5:7" x14ac:dyDescent="0.3">
      <c r="E727" s="6">
        <v>44649</v>
      </c>
      <c r="F727" s="32">
        <v>-513.27</v>
      </c>
      <c r="G727" s="27">
        <v>1722.98</v>
      </c>
    </row>
    <row r="728" spans="5:7" x14ac:dyDescent="0.3">
      <c r="E728" s="6">
        <v>44648</v>
      </c>
      <c r="F728" s="32">
        <v>-499.93</v>
      </c>
      <c r="G728" s="27">
        <v>1727.84</v>
      </c>
    </row>
    <row r="729" spans="5:7" x14ac:dyDescent="0.3">
      <c r="E729" s="6">
        <v>44645</v>
      </c>
      <c r="F729" s="32">
        <v>-510.65</v>
      </c>
      <c r="G729" s="27">
        <v>1700.56</v>
      </c>
    </row>
    <row r="730" spans="5:7" x14ac:dyDescent="0.3">
      <c r="E730" s="6">
        <v>44644</v>
      </c>
      <c r="F730" s="32">
        <v>-572.67999999999995</v>
      </c>
      <c r="G730" s="27">
        <v>1717.82</v>
      </c>
    </row>
    <row r="731" spans="5:7" x14ac:dyDescent="0.3">
      <c r="E731" s="6">
        <v>44643</v>
      </c>
      <c r="F731" s="32">
        <v>-585.95000000000005</v>
      </c>
      <c r="G731" s="27">
        <v>1717.82</v>
      </c>
    </row>
    <row r="732" spans="5:7" x14ac:dyDescent="0.3">
      <c r="E732" s="6">
        <v>44642</v>
      </c>
      <c r="F732" s="32">
        <v>-548.63</v>
      </c>
      <c r="G732" s="27">
        <v>1717.82</v>
      </c>
    </row>
    <row r="733" spans="5:7" x14ac:dyDescent="0.3">
      <c r="E733" s="6">
        <v>44641</v>
      </c>
      <c r="F733" s="32">
        <v>-525.9</v>
      </c>
      <c r="G733" s="27">
        <v>1699.98</v>
      </c>
    </row>
    <row r="734" spans="5:7" x14ac:dyDescent="0.3">
      <c r="E734" s="6">
        <v>44638</v>
      </c>
      <c r="F734" s="32">
        <v>-538.23</v>
      </c>
      <c r="G734" s="27">
        <v>1699.98</v>
      </c>
    </row>
    <row r="735" spans="5:7" x14ac:dyDescent="0.3">
      <c r="E735" s="6">
        <v>44636</v>
      </c>
      <c r="F735" s="32">
        <v>-562.80999999999995</v>
      </c>
      <c r="G735" s="27">
        <v>1644.03</v>
      </c>
    </row>
    <row r="736" spans="5:7" x14ac:dyDescent="0.3">
      <c r="E736" s="6">
        <v>44635</v>
      </c>
      <c r="F736" s="32">
        <v>-534.74</v>
      </c>
      <c r="G736" s="27">
        <v>1627.01</v>
      </c>
    </row>
    <row r="737" spans="5:7" x14ac:dyDescent="0.3">
      <c r="E737" s="6">
        <v>44634</v>
      </c>
      <c r="F737" s="32">
        <v>-626.16999999999996</v>
      </c>
      <c r="G737" s="27">
        <v>1543.97</v>
      </c>
    </row>
    <row r="738" spans="5:7" x14ac:dyDescent="0.3">
      <c r="E738" s="6">
        <v>44631</v>
      </c>
      <c r="F738" s="32">
        <v>-628.57000000000005</v>
      </c>
      <c r="G738" s="27">
        <v>1521.7</v>
      </c>
    </row>
    <row r="739" spans="5:7" x14ac:dyDescent="0.3">
      <c r="E739" s="6">
        <v>44630</v>
      </c>
      <c r="F739" s="32">
        <v>-613.63</v>
      </c>
      <c r="G739" s="27">
        <v>1539.8</v>
      </c>
    </row>
    <row r="740" spans="5:7" x14ac:dyDescent="0.3">
      <c r="E740" s="6">
        <v>44629</v>
      </c>
      <c r="F740" s="32">
        <v>-605.92999999999995</v>
      </c>
      <c r="G740" s="27">
        <v>1539.8</v>
      </c>
    </row>
    <row r="741" spans="5:7" x14ac:dyDescent="0.3">
      <c r="E741" s="6">
        <v>44628</v>
      </c>
      <c r="F741" s="32">
        <v>-602.36</v>
      </c>
      <c r="G741" s="27">
        <v>1529.19</v>
      </c>
    </row>
    <row r="742" spans="5:7" x14ac:dyDescent="0.3">
      <c r="E742" s="6">
        <v>44627</v>
      </c>
      <c r="F742" s="32">
        <v>-600.26</v>
      </c>
      <c r="G742" s="27">
        <v>1529.19</v>
      </c>
    </row>
    <row r="743" spans="5:7" x14ac:dyDescent="0.3">
      <c r="E743" s="6">
        <v>44624</v>
      </c>
      <c r="F743" s="32">
        <v>-589.66999999999996</v>
      </c>
      <c r="G743" s="27">
        <v>1529.19</v>
      </c>
    </row>
    <row r="744" spans="5:7" x14ac:dyDescent="0.3">
      <c r="E744" s="6">
        <v>44623</v>
      </c>
      <c r="F744" s="32">
        <v>-592.02</v>
      </c>
      <c r="G744" s="27">
        <v>1527.64</v>
      </c>
    </row>
    <row r="745" spans="5:7" x14ac:dyDescent="0.3">
      <c r="E745" s="6">
        <v>44622</v>
      </c>
      <c r="F745" s="32">
        <v>-578.92999999999995</v>
      </c>
      <c r="G745" s="27">
        <v>1527.64</v>
      </c>
    </row>
    <row r="746" spans="5:7" x14ac:dyDescent="0.3">
      <c r="E746" s="6">
        <v>44620</v>
      </c>
      <c r="F746" s="32">
        <v>-576.88</v>
      </c>
      <c r="G746" s="27">
        <v>1527.64</v>
      </c>
    </row>
    <row r="747" spans="5:7" x14ac:dyDescent="0.3">
      <c r="E747" s="6">
        <v>44617</v>
      </c>
      <c r="F747" s="32">
        <v>-598.9</v>
      </c>
      <c r="G747" s="27">
        <v>1511.37</v>
      </c>
    </row>
    <row r="748" spans="5:7" x14ac:dyDescent="0.3">
      <c r="E748" s="6">
        <v>44616</v>
      </c>
      <c r="F748" s="32">
        <v>-617.88</v>
      </c>
      <c r="G748" s="27">
        <v>1519.54</v>
      </c>
    </row>
    <row r="749" spans="5:7" x14ac:dyDescent="0.3">
      <c r="E749" s="6">
        <v>44615</v>
      </c>
      <c r="F749" s="32">
        <v>-628.26</v>
      </c>
      <c r="G749" s="27">
        <v>1511.2</v>
      </c>
    </row>
    <row r="750" spans="5:7" x14ac:dyDescent="0.3">
      <c r="E750" s="6">
        <v>44614</v>
      </c>
      <c r="F750" s="32">
        <v>-622.32000000000005</v>
      </c>
      <c r="G750" s="27">
        <v>1511.2</v>
      </c>
    </row>
    <row r="751" spans="5:7" x14ac:dyDescent="0.3">
      <c r="E751" s="6">
        <v>44614</v>
      </c>
      <c r="F751" s="32">
        <v>-622.32000000000005</v>
      </c>
      <c r="G751" s="27">
        <v>1511.2</v>
      </c>
    </row>
    <row r="752" spans="5:7" x14ac:dyDescent="0.3">
      <c r="E752" s="6">
        <v>44613</v>
      </c>
      <c r="F752" s="32">
        <v>-587.92999999999995</v>
      </c>
      <c r="G752" s="27">
        <v>1511.2</v>
      </c>
    </row>
    <row r="753" spans="5:7" x14ac:dyDescent="0.3">
      <c r="E753" s="6">
        <v>44610</v>
      </c>
      <c r="F753" s="32">
        <v>-593.54</v>
      </c>
      <c r="G753" s="27">
        <v>1511.2</v>
      </c>
    </row>
    <row r="754" spans="5:7" x14ac:dyDescent="0.3">
      <c r="E754" s="6">
        <v>44609</v>
      </c>
      <c r="F754" s="32">
        <v>-540.25</v>
      </c>
      <c r="G754" s="27">
        <v>1536.37</v>
      </c>
    </row>
    <row r="755" spans="5:7" x14ac:dyDescent="0.3">
      <c r="E755" s="6">
        <v>44607</v>
      </c>
      <c r="F755" s="32">
        <v>-539.13</v>
      </c>
      <c r="G755" s="27">
        <v>1536.37</v>
      </c>
    </row>
    <row r="756" spans="5:7" x14ac:dyDescent="0.3">
      <c r="E756" s="6">
        <v>44606</v>
      </c>
      <c r="F756" s="32">
        <v>-537.36</v>
      </c>
      <c r="G756" s="27">
        <v>1541.53</v>
      </c>
    </row>
    <row r="757" spans="5:7" x14ac:dyDescent="0.3">
      <c r="E757" s="6">
        <v>44603</v>
      </c>
      <c r="F757" s="32">
        <v>-517.99</v>
      </c>
      <c r="G757" s="27">
        <v>1541.53</v>
      </c>
    </row>
    <row r="758" spans="5:7" x14ac:dyDescent="0.3">
      <c r="E758" s="6">
        <v>44602</v>
      </c>
      <c r="F758" s="32">
        <v>-503.96</v>
      </c>
      <c r="G758" s="27">
        <v>1562.64</v>
      </c>
    </row>
    <row r="759" spans="5:7" x14ac:dyDescent="0.3">
      <c r="E759" s="6">
        <v>44601</v>
      </c>
      <c r="F759" s="32">
        <v>-500.41</v>
      </c>
      <c r="G759" s="27">
        <v>1562.64</v>
      </c>
    </row>
    <row r="760" spans="5:7" x14ac:dyDescent="0.3">
      <c r="E760" s="6">
        <v>44600</v>
      </c>
      <c r="F760" s="32">
        <v>-499.37</v>
      </c>
      <c r="G760" s="27">
        <v>1562.64</v>
      </c>
    </row>
    <row r="761" spans="5:7" x14ac:dyDescent="0.3">
      <c r="E761" s="6">
        <v>44599</v>
      </c>
      <c r="F761" s="32">
        <v>-480.9</v>
      </c>
      <c r="G761" s="27">
        <v>1562.64</v>
      </c>
    </row>
    <row r="762" spans="5:7" x14ac:dyDescent="0.3">
      <c r="E762" s="6">
        <v>44595</v>
      </c>
      <c r="F762" s="32">
        <v>-479.36</v>
      </c>
      <c r="G762" s="27">
        <v>1566.13</v>
      </c>
    </row>
    <row r="763" spans="5:7" x14ac:dyDescent="0.3">
      <c r="E763" s="6">
        <v>44594</v>
      </c>
      <c r="F763" s="32">
        <v>-476.35</v>
      </c>
      <c r="G763" s="27">
        <v>1566.13</v>
      </c>
    </row>
    <row r="764" spans="5:7" x14ac:dyDescent="0.3">
      <c r="E764" s="6">
        <v>44593</v>
      </c>
      <c r="F764" s="32">
        <v>-473.67</v>
      </c>
      <c r="G764" s="27">
        <v>1566.13</v>
      </c>
    </row>
    <row r="765" spans="5:7" x14ac:dyDescent="0.3">
      <c r="E765" s="6">
        <v>44592</v>
      </c>
      <c r="F765" s="32">
        <v>-464.96</v>
      </c>
      <c r="G765" s="27">
        <v>1566.13</v>
      </c>
    </row>
    <row r="766" spans="5:7" x14ac:dyDescent="0.3">
      <c r="E766" s="6">
        <v>44589</v>
      </c>
      <c r="F766" s="32">
        <v>-458.96</v>
      </c>
      <c r="G766" s="27">
        <v>1566.13</v>
      </c>
    </row>
    <row r="767" spans="5:7" x14ac:dyDescent="0.3">
      <c r="E767" s="6">
        <v>44588</v>
      </c>
      <c r="F767" s="32">
        <v>-452.19</v>
      </c>
      <c r="G767" s="27">
        <v>1573.79</v>
      </c>
    </row>
    <row r="768" spans="5:7" x14ac:dyDescent="0.3">
      <c r="E768" s="6">
        <v>44587</v>
      </c>
      <c r="F768" s="32">
        <v>-466.49</v>
      </c>
      <c r="G768" s="27">
        <v>1573.79</v>
      </c>
    </row>
    <row r="769" spans="5:7" x14ac:dyDescent="0.3">
      <c r="E769" s="6">
        <v>44586</v>
      </c>
      <c r="F769" s="32">
        <v>-466.34</v>
      </c>
      <c r="G769" s="27">
        <v>1573.79</v>
      </c>
    </row>
    <row r="770" spans="5:7" x14ac:dyDescent="0.3">
      <c r="E770" s="6">
        <v>44585</v>
      </c>
      <c r="F770" s="32">
        <v>-457.19</v>
      </c>
      <c r="G770" s="27">
        <v>1573.79</v>
      </c>
    </row>
    <row r="771" spans="5:7" x14ac:dyDescent="0.3">
      <c r="E771" s="6">
        <v>44582</v>
      </c>
      <c r="F771" s="32">
        <v>-448.37</v>
      </c>
      <c r="G771" s="27">
        <v>1547.82</v>
      </c>
    </row>
    <row r="772" spans="5:7" x14ac:dyDescent="0.3">
      <c r="E772" s="6">
        <v>44581</v>
      </c>
      <c r="F772" s="32">
        <v>-440.99</v>
      </c>
      <c r="G772" s="27">
        <v>1547.41</v>
      </c>
    </row>
    <row r="773" spans="5:7" x14ac:dyDescent="0.3">
      <c r="E773" s="6">
        <v>44580</v>
      </c>
      <c r="F773" s="32">
        <v>-414.54</v>
      </c>
      <c r="G773" s="27">
        <v>1531.79</v>
      </c>
    </row>
    <row r="774" spans="5:7" x14ac:dyDescent="0.3">
      <c r="E774" s="6">
        <v>44579</v>
      </c>
      <c r="F774" s="32">
        <v>-382.63</v>
      </c>
      <c r="G774" s="27">
        <v>1531.48</v>
      </c>
    </row>
    <row r="775" spans="5:7" x14ac:dyDescent="0.3">
      <c r="E775" s="6">
        <v>44574</v>
      </c>
      <c r="F775" s="32">
        <v>-364.93</v>
      </c>
      <c r="G775" s="27">
        <v>1416.39</v>
      </c>
    </row>
    <row r="776" spans="5:7" x14ac:dyDescent="0.3">
      <c r="E776" s="6">
        <v>44573</v>
      </c>
      <c r="F776" s="32">
        <v>-363.95</v>
      </c>
      <c r="G776" s="27">
        <v>1416.39</v>
      </c>
    </row>
    <row r="777" spans="5:7" x14ac:dyDescent="0.3">
      <c r="E777" s="6">
        <v>44572</v>
      </c>
      <c r="F777" s="32">
        <v>-334.11</v>
      </c>
      <c r="G777" s="27">
        <v>1416.39</v>
      </c>
    </row>
    <row r="778" spans="5:7" x14ac:dyDescent="0.3">
      <c r="E778" s="6">
        <v>44571</v>
      </c>
      <c r="F778" s="32">
        <v>-324.51</v>
      </c>
      <c r="G778" s="27">
        <v>1416.39</v>
      </c>
    </row>
    <row r="779" spans="5:7" x14ac:dyDescent="0.3">
      <c r="E779" s="6">
        <v>44568</v>
      </c>
      <c r="F779" s="32">
        <v>-324.45</v>
      </c>
      <c r="G779" s="27">
        <v>1416.39</v>
      </c>
    </row>
    <row r="780" spans="5:7" x14ac:dyDescent="0.3">
      <c r="E780" s="6">
        <v>44567</v>
      </c>
      <c r="F780" s="32">
        <v>-332.22</v>
      </c>
      <c r="G780" s="27">
        <v>1416.74</v>
      </c>
    </row>
    <row r="781" spans="5:7" x14ac:dyDescent="0.3">
      <c r="E781" s="6">
        <v>44566</v>
      </c>
      <c r="F781" s="32">
        <v>-312.8</v>
      </c>
      <c r="G781" s="27">
        <v>1416.7</v>
      </c>
    </row>
    <row r="782" spans="5:7" x14ac:dyDescent="0.3">
      <c r="E782" s="6">
        <v>44565</v>
      </c>
      <c r="F782" s="32">
        <v>-303.41000000000003</v>
      </c>
      <c r="G782" s="27">
        <v>1416.74</v>
      </c>
    </row>
    <row r="783" spans="5:7" x14ac:dyDescent="0.3">
      <c r="E783" s="6">
        <v>44564</v>
      </c>
      <c r="F783" s="32">
        <v>-335.75</v>
      </c>
      <c r="G783" s="27">
        <v>1416.74</v>
      </c>
    </row>
    <row r="784" spans="5:7" x14ac:dyDescent="0.3">
      <c r="E784" s="6">
        <v>44561</v>
      </c>
      <c r="F784" s="32">
        <v>-366.25</v>
      </c>
      <c r="G784" s="27">
        <v>1416.75</v>
      </c>
    </row>
    <row r="785" spans="5:7" x14ac:dyDescent="0.3">
      <c r="E785" s="6">
        <v>44560</v>
      </c>
      <c r="F785" s="32">
        <v>-353.19</v>
      </c>
      <c r="G785" s="27">
        <v>1410.1</v>
      </c>
    </row>
    <row r="786" spans="5:7" x14ac:dyDescent="0.3">
      <c r="E786" s="6">
        <v>44559</v>
      </c>
      <c r="F786" s="32">
        <v>-352.46</v>
      </c>
      <c r="G786" s="27">
        <v>1564.31</v>
      </c>
    </row>
    <row r="787" spans="5:7" x14ac:dyDescent="0.3">
      <c r="E787" s="6">
        <v>44558</v>
      </c>
      <c r="F787" s="32">
        <v>-356.31</v>
      </c>
      <c r="G787" s="27">
        <v>1362.76</v>
      </c>
    </row>
    <row r="788" spans="5:7" x14ac:dyDescent="0.3">
      <c r="E788" s="6">
        <v>44557</v>
      </c>
      <c r="F788" s="32">
        <v>-353.61</v>
      </c>
      <c r="G788" s="27">
        <v>1362.76</v>
      </c>
    </row>
    <row r="789" spans="5:7" x14ac:dyDescent="0.3">
      <c r="E789" s="6">
        <v>44554</v>
      </c>
      <c r="F789" s="32">
        <v>-355.55</v>
      </c>
      <c r="G789" s="27">
        <v>1362.76</v>
      </c>
    </row>
    <row r="790" spans="5:7" x14ac:dyDescent="0.3">
      <c r="E790" s="6">
        <v>44553</v>
      </c>
      <c r="F790" s="32">
        <v>-441.96</v>
      </c>
      <c r="G790" s="27">
        <v>1372.55</v>
      </c>
    </row>
    <row r="791" spans="5:7" x14ac:dyDescent="0.3">
      <c r="E791" s="6">
        <v>44552</v>
      </c>
      <c r="F791" s="32">
        <v>-340.41</v>
      </c>
      <c r="G791" s="27">
        <v>1372.55</v>
      </c>
    </row>
    <row r="792" spans="5:7" x14ac:dyDescent="0.3">
      <c r="E792" s="6">
        <v>44551</v>
      </c>
      <c r="F792" s="32">
        <v>-339.01</v>
      </c>
      <c r="G792" s="27">
        <v>1372.55</v>
      </c>
    </row>
    <row r="793" spans="5:7" x14ac:dyDescent="0.3">
      <c r="E793" s="6">
        <v>44550</v>
      </c>
      <c r="F793" s="32">
        <v>-331.42</v>
      </c>
      <c r="G793" s="27">
        <v>1372.55</v>
      </c>
    </row>
    <row r="794" spans="5:7" x14ac:dyDescent="0.3">
      <c r="E794" s="6">
        <v>44547</v>
      </c>
      <c r="F794" s="32">
        <v>-332.67</v>
      </c>
      <c r="G794" s="27">
        <v>1372.55</v>
      </c>
    </row>
    <row r="795" spans="5:7" x14ac:dyDescent="0.3">
      <c r="E795" s="6">
        <v>44546</v>
      </c>
      <c r="F795" s="32">
        <v>-321.45</v>
      </c>
      <c r="G795" s="27">
        <v>1383.06</v>
      </c>
    </row>
    <row r="796" spans="5:7" x14ac:dyDescent="0.3">
      <c r="E796" s="6">
        <v>44545</v>
      </c>
      <c r="F796" s="32">
        <v>-299.05</v>
      </c>
      <c r="G796" s="27">
        <v>1383.06</v>
      </c>
    </row>
    <row r="797" spans="5:7" x14ac:dyDescent="0.3">
      <c r="E797" s="6">
        <v>44544</v>
      </c>
      <c r="F797" s="32">
        <v>-296.27999999999997</v>
      </c>
      <c r="G797" s="27">
        <v>1392.38</v>
      </c>
    </row>
    <row r="798" spans="5:7" x14ac:dyDescent="0.3">
      <c r="E798" s="6">
        <v>44543</v>
      </c>
      <c r="F798" s="32">
        <v>-304.97000000000003</v>
      </c>
      <c r="G798" s="27">
        <v>1392.38</v>
      </c>
    </row>
    <row r="799" spans="5:7" x14ac:dyDescent="0.3">
      <c r="E799" s="6">
        <v>44540</v>
      </c>
      <c r="F799" s="32">
        <v>-283.39</v>
      </c>
      <c r="G799" s="27">
        <v>1392.38</v>
      </c>
    </row>
    <row r="800" spans="5:7" x14ac:dyDescent="0.3">
      <c r="E800" s="6">
        <v>44539</v>
      </c>
      <c r="F800" s="32">
        <v>-248.86</v>
      </c>
      <c r="G800" s="27">
        <v>1414.67</v>
      </c>
    </row>
    <row r="801" spans="5:7" x14ac:dyDescent="0.3">
      <c r="E801" s="6">
        <v>44538</v>
      </c>
      <c r="F801" s="32">
        <v>-237.81</v>
      </c>
      <c r="G801" s="27">
        <v>1414.67</v>
      </c>
    </row>
    <row r="802" spans="5:7" x14ac:dyDescent="0.3">
      <c r="E802" s="6">
        <v>44537</v>
      </c>
      <c r="F802" s="32">
        <v>-244.95</v>
      </c>
      <c r="G802" s="27">
        <v>1414.67</v>
      </c>
    </row>
    <row r="803" spans="5:7" x14ac:dyDescent="0.3">
      <c r="E803" s="6">
        <v>44536</v>
      </c>
      <c r="F803" s="32">
        <v>-252.56</v>
      </c>
      <c r="G803" s="27">
        <v>1414.67</v>
      </c>
    </row>
    <row r="804" spans="5:7" x14ac:dyDescent="0.3">
      <c r="E804" s="6">
        <v>44533</v>
      </c>
      <c r="F804" s="32">
        <v>-264.8</v>
      </c>
      <c r="G804" s="27">
        <v>1414.67</v>
      </c>
    </row>
    <row r="805" spans="5:7" x14ac:dyDescent="0.3">
      <c r="E805" s="6">
        <v>44532</v>
      </c>
      <c r="F805" s="32">
        <v>-233.81</v>
      </c>
      <c r="G805" s="27">
        <v>1433.91</v>
      </c>
    </row>
    <row r="806" spans="5:7" x14ac:dyDescent="0.3">
      <c r="E806" s="6">
        <v>44531</v>
      </c>
      <c r="F806" s="32">
        <v>-218.33</v>
      </c>
      <c r="G806" s="27">
        <v>1433.91</v>
      </c>
    </row>
    <row r="807" spans="5:7" x14ac:dyDescent="0.3">
      <c r="E807" s="6">
        <v>44530</v>
      </c>
      <c r="F807" s="32">
        <v>-220.3</v>
      </c>
      <c r="G807" s="27">
        <v>1433.91</v>
      </c>
    </row>
    <row r="808" spans="5:7" x14ac:dyDescent="0.3">
      <c r="E808" s="6">
        <v>44529</v>
      </c>
      <c r="F808" s="32">
        <v>-159.31</v>
      </c>
      <c r="G808" s="27">
        <v>1433.91</v>
      </c>
    </row>
    <row r="809" spans="5:7" x14ac:dyDescent="0.3">
      <c r="E809" s="6">
        <v>44526</v>
      </c>
      <c r="F809" s="32">
        <v>-194.49</v>
      </c>
      <c r="G809" s="27">
        <v>1433.91</v>
      </c>
    </row>
    <row r="810" spans="5:7" x14ac:dyDescent="0.3">
      <c r="E810" s="6">
        <v>44525</v>
      </c>
      <c r="F810" s="32">
        <v>-211.69</v>
      </c>
      <c r="G810" s="27">
        <v>1436.09</v>
      </c>
    </row>
    <row r="811" spans="5:7" x14ac:dyDescent="0.3">
      <c r="E811" s="6">
        <v>44524</v>
      </c>
      <c r="F811" s="32">
        <v>-224.1</v>
      </c>
      <c r="G811" s="27">
        <v>1436.09</v>
      </c>
    </row>
    <row r="812" spans="5:7" x14ac:dyDescent="0.3">
      <c r="E812" s="6">
        <v>44523</v>
      </c>
      <c r="F812" s="32">
        <v>-233.68</v>
      </c>
      <c r="G812" s="27">
        <v>1436.09</v>
      </c>
    </row>
    <row r="813" spans="5:7" x14ac:dyDescent="0.3">
      <c r="E813" s="6">
        <v>44522</v>
      </c>
      <c r="F813" s="32">
        <v>-223.46</v>
      </c>
      <c r="G813" s="27">
        <v>1436.09</v>
      </c>
    </row>
    <row r="814" spans="5:7" x14ac:dyDescent="0.3">
      <c r="E814" s="6">
        <v>44519</v>
      </c>
      <c r="F814" s="32">
        <v>-224.74</v>
      </c>
      <c r="G814" s="27">
        <v>1436.09</v>
      </c>
    </row>
    <row r="815" spans="5:7" x14ac:dyDescent="0.3">
      <c r="E815" s="6">
        <v>44517</v>
      </c>
      <c r="F815" s="32">
        <v>-226.68</v>
      </c>
      <c r="G815" s="27">
        <v>1447.73</v>
      </c>
    </row>
    <row r="816" spans="5:7" x14ac:dyDescent="0.3">
      <c r="E816" s="6">
        <v>44516</v>
      </c>
      <c r="F816" s="32">
        <v>-226.22</v>
      </c>
      <c r="G816" s="27">
        <v>1447.73</v>
      </c>
    </row>
    <row r="817" spans="5:7" x14ac:dyDescent="0.3">
      <c r="E817" s="6">
        <v>44515</v>
      </c>
      <c r="F817" s="32">
        <v>-211.03</v>
      </c>
      <c r="G817" s="27">
        <v>1447.73</v>
      </c>
    </row>
    <row r="818" spans="5:7" x14ac:dyDescent="0.3">
      <c r="E818" s="6">
        <v>44512</v>
      </c>
      <c r="F818" s="32">
        <v>-188.2</v>
      </c>
      <c r="G818" s="27">
        <v>1447.73</v>
      </c>
    </row>
    <row r="819" spans="5:7" x14ac:dyDescent="0.3">
      <c r="E819" s="6">
        <v>44511</v>
      </c>
      <c r="F819" s="32">
        <v>-200.09</v>
      </c>
      <c r="G819" s="27">
        <v>1460.55</v>
      </c>
    </row>
    <row r="820" spans="5:7" x14ac:dyDescent="0.3">
      <c r="E820" s="6">
        <v>44510</v>
      </c>
      <c r="F820" s="32">
        <v>-193.34</v>
      </c>
      <c r="G820" s="27">
        <v>1460.55</v>
      </c>
    </row>
    <row r="821" spans="5:7" x14ac:dyDescent="0.3">
      <c r="E821" s="6">
        <v>44509</v>
      </c>
      <c r="F821" s="32">
        <v>-204.79</v>
      </c>
      <c r="G821" s="27">
        <v>1460.55</v>
      </c>
    </row>
    <row r="822" spans="5:7" x14ac:dyDescent="0.3">
      <c r="E822" s="6">
        <v>44508</v>
      </c>
      <c r="F822" s="32">
        <v>-192.21</v>
      </c>
      <c r="G822" s="27">
        <v>1460.55</v>
      </c>
    </row>
    <row r="823" spans="5:7" x14ac:dyDescent="0.3">
      <c r="E823" s="6">
        <v>44505</v>
      </c>
      <c r="F823" s="32">
        <v>-156</v>
      </c>
      <c r="G823" s="27">
        <v>1460.55</v>
      </c>
    </row>
    <row r="824" spans="5:7" x14ac:dyDescent="0.3">
      <c r="E824" s="6">
        <v>44503</v>
      </c>
      <c r="F824" s="32">
        <v>-165.11</v>
      </c>
      <c r="G824" s="27">
        <v>1466.84</v>
      </c>
    </row>
    <row r="825" spans="5:7" x14ac:dyDescent="0.3">
      <c r="E825" s="6">
        <v>44502</v>
      </c>
      <c r="F825" s="32">
        <v>-175.94</v>
      </c>
      <c r="G825" s="27">
        <v>1466.84203</v>
      </c>
    </row>
    <row r="826" spans="5:7" x14ac:dyDescent="0.3">
      <c r="E826" s="6">
        <v>44501</v>
      </c>
      <c r="F826" s="32">
        <v>-167.26</v>
      </c>
      <c r="G826" s="27">
        <v>1466.84203</v>
      </c>
    </row>
    <row r="827" spans="5:7" x14ac:dyDescent="0.3">
      <c r="E827" s="6">
        <v>44498</v>
      </c>
      <c r="F827" s="32">
        <v>-142.85</v>
      </c>
      <c r="G827" s="27">
        <v>1466.84</v>
      </c>
    </row>
    <row r="828" spans="5:7" x14ac:dyDescent="0.3">
      <c r="E828" s="6">
        <v>44497</v>
      </c>
      <c r="F828" s="32">
        <v>-136.97</v>
      </c>
      <c r="G828" s="27">
        <v>1469.84</v>
      </c>
    </row>
    <row r="829" spans="5:7" x14ac:dyDescent="0.3">
      <c r="E829" s="6">
        <v>44496</v>
      </c>
      <c r="F829" s="32">
        <v>-157.73999999999998</v>
      </c>
      <c r="G829" s="27">
        <v>1469.84</v>
      </c>
    </row>
    <row r="830" spans="5:7" x14ac:dyDescent="0.3">
      <c r="E830" s="6">
        <v>44495</v>
      </c>
      <c r="F830" s="32">
        <v>-156.17000000000002</v>
      </c>
      <c r="G830" s="27">
        <v>1469.84</v>
      </c>
    </row>
    <row r="831" spans="5:7" x14ac:dyDescent="0.3">
      <c r="E831" s="6">
        <v>44494</v>
      </c>
      <c r="F831" s="32">
        <v>-142.68</v>
      </c>
      <c r="G831" s="27">
        <v>1469.84</v>
      </c>
    </row>
    <row r="832" spans="5:7" x14ac:dyDescent="0.3">
      <c r="E832" s="6">
        <v>44491</v>
      </c>
      <c r="F832" s="32">
        <v>-134.34</v>
      </c>
      <c r="G832" s="27">
        <v>1469.84</v>
      </c>
    </row>
    <row r="833" spans="5:7" x14ac:dyDescent="0.3">
      <c r="E833" s="6">
        <v>44490</v>
      </c>
      <c r="F833" s="32">
        <v>-110.52000000000001</v>
      </c>
      <c r="G833" s="27">
        <v>1469.84</v>
      </c>
    </row>
    <row r="834" spans="5:7" x14ac:dyDescent="0.3">
      <c r="E834" s="6">
        <v>44487</v>
      </c>
      <c r="F834" s="32">
        <v>-99.580000000000013</v>
      </c>
      <c r="G834" s="27">
        <v>1469.84</v>
      </c>
    </row>
    <row r="835" spans="5:7" x14ac:dyDescent="0.3">
      <c r="E835" s="6">
        <v>44484</v>
      </c>
      <c r="F835" s="32">
        <v>-72.570000000000007</v>
      </c>
      <c r="G835" s="27">
        <v>1469.84</v>
      </c>
    </row>
    <row r="836" spans="5:7" x14ac:dyDescent="0.3">
      <c r="E836" s="6">
        <v>44483</v>
      </c>
      <c r="F836" s="32">
        <v>-41.8</v>
      </c>
      <c r="G836" s="27">
        <v>1450.21</v>
      </c>
    </row>
    <row r="837" spans="5:7" x14ac:dyDescent="0.3">
      <c r="E837" s="6">
        <v>44482</v>
      </c>
      <c r="F837" s="32">
        <v>-45.849999999999994</v>
      </c>
      <c r="G837" s="27">
        <v>1450.21</v>
      </c>
    </row>
    <row r="838" spans="5:7" x14ac:dyDescent="0.3">
      <c r="E838" s="6">
        <v>44481</v>
      </c>
      <c r="F838" s="32">
        <v>-43.170000000000016</v>
      </c>
      <c r="G838" s="27">
        <v>1450.21</v>
      </c>
    </row>
    <row r="839" spans="5:7" x14ac:dyDescent="0.3">
      <c r="E839" s="6">
        <v>44480</v>
      </c>
      <c r="F839" s="32">
        <v>-44.149999999999991</v>
      </c>
      <c r="G839" s="27">
        <v>1450.21</v>
      </c>
    </row>
    <row r="840" spans="5:7" x14ac:dyDescent="0.3">
      <c r="E840" s="6">
        <v>44477</v>
      </c>
      <c r="F840" s="32">
        <v>-44.010000000000019</v>
      </c>
      <c r="G840" s="27">
        <v>1450.21</v>
      </c>
    </row>
    <row r="841" spans="5:7" x14ac:dyDescent="0.3">
      <c r="E841" s="6">
        <v>44476</v>
      </c>
      <c r="F841" s="32">
        <v>-55.260000000000005</v>
      </c>
      <c r="G841" s="27">
        <v>1442.79</v>
      </c>
    </row>
    <row r="842" spans="5:7" x14ac:dyDescent="0.3">
      <c r="E842" s="6">
        <v>44475</v>
      </c>
      <c r="F842" s="32">
        <v>-55.05</v>
      </c>
      <c r="G842" s="27">
        <v>1442.79</v>
      </c>
    </row>
    <row r="843" spans="5:7" x14ac:dyDescent="0.3">
      <c r="E843" s="6">
        <v>44474</v>
      </c>
      <c r="F843" s="32">
        <v>-44.850000000000009</v>
      </c>
      <c r="G843" s="27">
        <v>1442.79</v>
      </c>
    </row>
    <row r="844" spans="5:7" x14ac:dyDescent="0.3">
      <c r="E844" s="6">
        <v>44473</v>
      </c>
      <c r="F844" s="32">
        <v>-9.86</v>
      </c>
      <c r="G844" s="27">
        <v>1442.79</v>
      </c>
    </row>
    <row r="845" spans="5:7" x14ac:dyDescent="0.3">
      <c r="E845" s="6">
        <v>44470</v>
      </c>
      <c r="F845" s="32">
        <v>-136.51</v>
      </c>
      <c r="G845" s="27">
        <v>1336.05</v>
      </c>
    </row>
    <row r="846" spans="5:7" x14ac:dyDescent="0.3">
      <c r="E846" s="6">
        <v>44469</v>
      </c>
      <c r="F846" s="32">
        <v>-119.57999999999998</v>
      </c>
      <c r="G846" s="27">
        <v>1332.21</v>
      </c>
    </row>
    <row r="847" spans="5:7" x14ac:dyDescent="0.3">
      <c r="E847" s="6">
        <v>44468</v>
      </c>
      <c r="F847" s="32">
        <v>-122.19000000000001</v>
      </c>
      <c r="G847" s="27">
        <v>1332.21</v>
      </c>
    </row>
    <row r="848" spans="5:7" x14ac:dyDescent="0.3">
      <c r="E848" s="6">
        <v>44467</v>
      </c>
      <c r="F848" s="32">
        <v>-119.35</v>
      </c>
      <c r="G848" s="27">
        <v>1332.21</v>
      </c>
    </row>
    <row r="849" spans="5:7" x14ac:dyDescent="0.3">
      <c r="E849" s="6">
        <v>44466</v>
      </c>
      <c r="F849" s="32">
        <v>-99.9</v>
      </c>
      <c r="G849" s="27">
        <v>1332.21</v>
      </c>
    </row>
    <row r="850" spans="5:7" x14ac:dyDescent="0.3">
      <c r="E850" s="6">
        <v>44463</v>
      </c>
      <c r="F850" s="32">
        <v>-200.62</v>
      </c>
      <c r="G850" s="27">
        <v>1332.21</v>
      </c>
    </row>
    <row r="851" spans="5:7" x14ac:dyDescent="0.3">
      <c r="E851" s="6">
        <v>44462</v>
      </c>
      <c r="F851" s="32">
        <v>-208.02999999999997</v>
      </c>
      <c r="G851" s="27">
        <v>1330.32</v>
      </c>
    </row>
    <row r="852" spans="5:7" x14ac:dyDescent="0.3">
      <c r="E852" s="6">
        <v>44461</v>
      </c>
      <c r="F852" s="32">
        <v>-129.10000000000002</v>
      </c>
      <c r="G852" s="27">
        <v>1330.32</v>
      </c>
    </row>
    <row r="853" spans="5:7" x14ac:dyDescent="0.3">
      <c r="E853" s="6">
        <v>44460</v>
      </c>
      <c r="F853" s="32">
        <v>-200.85</v>
      </c>
      <c r="G853" s="27">
        <v>1330.32</v>
      </c>
    </row>
    <row r="854" spans="5:7" x14ac:dyDescent="0.3">
      <c r="E854" s="6">
        <v>44456</v>
      </c>
      <c r="F854" s="32">
        <v>-206.58999999999997</v>
      </c>
      <c r="G854" s="27">
        <v>1330.32</v>
      </c>
    </row>
    <row r="855" spans="5:7" x14ac:dyDescent="0.3">
      <c r="E855" s="6">
        <v>44455</v>
      </c>
      <c r="F855" s="32">
        <v>-209.83</v>
      </c>
      <c r="G855" s="27">
        <v>1284.3699999999999</v>
      </c>
    </row>
    <row r="856" spans="5:7" x14ac:dyDescent="0.3">
      <c r="E856" s="6">
        <v>44454</v>
      </c>
      <c r="F856" s="32">
        <v>-185.04000000000002</v>
      </c>
      <c r="G856" s="27">
        <v>1284.3699999999999</v>
      </c>
    </row>
    <row r="857" spans="5:7" x14ac:dyDescent="0.3">
      <c r="E857" s="6">
        <v>44453</v>
      </c>
      <c r="F857" s="32">
        <v>-175.45</v>
      </c>
      <c r="G857" s="27">
        <v>1284.3699999999999</v>
      </c>
    </row>
    <row r="858" spans="5:7" x14ac:dyDescent="0.3">
      <c r="E858" s="6">
        <v>44452</v>
      </c>
      <c r="F858" s="32">
        <v>-158.21</v>
      </c>
      <c r="G858" s="27">
        <v>1290.3599999999999</v>
      </c>
    </row>
    <row r="859" spans="5:7" x14ac:dyDescent="0.3">
      <c r="E859" s="6">
        <v>44449</v>
      </c>
      <c r="F859" s="32">
        <v>-162.78000000000003</v>
      </c>
      <c r="G859" s="27">
        <v>1290.3599999999999</v>
      </c>
    </row>
    <row r="860" spans="5:7" x14ac:dyDescent="0.3">
      <c r="E860" s="6">
        <v>44448</v>
      </c>
      <c r="F860" s="32">
        <v>-191.83999999999997</v>
      </c>
      <c r="G860" s="27">
        <v>1261.07</v>
      </c>
    </row>
    <row r="861" spans="5:7" x14ac:dyDescent="0.3">
      <c r="E861" s="6">
        <v>44447</v>
      </c>
      <c r="F861" s="32">
        <v>-192.02000000000004</v>
      </c>
      <c r="G861" s="27">
        <v>1261.07</v>
      </c>
    </row>
    <row r="862" spans="5:7" x14ac:dyDescent="0.3">
      <c r="E862" s="6">
        <v>44446</v>
      </c>
      <c r="F862" s="32">
        <v>-185.82999999999998</v>
      </c>
      <c r="G862" s="27">
        <v>1261.07</v>
      </c>
    </row>
    <row r="863" spans="5:7" x14ac:dyDescent="0.3">
      <c r="E863" s="6">
        <v>44445</v>
      </c>
      <c r="F863" s="32">
        <v>-181.05</v>
      </c>
      <c r="G863" s="27">
        <v>1261.07</v>
      </c>
    </row>
    <row r="864" spans="5:7" x14ac:dyDescent="0.3">
      <c r="E864" s="6">
        <v>44442</v>
      </c>
      <c r="F864" s="32">
        <v>-181.72000000000003</v>
      </c>
      <c r="G864" s="27">
        <v>1261.07</v>
      </c>
    </row>
    <row r="865" spans="5:7" x14ac:dyDescent="0.3">
      <c r="E865" s="6">
        <v>44441</v>
      </c>
      <c r="F865" s="32">
        <v>-214.7</v>
      </c>
      <c r="G865" s="27">
        <v>1221.0999999999999</v>
      </c>
    </row>
    <row r="866" spans="5:7" x14ac:dyDescent="0.3">
      <c r="E866" s="6">
        <v>44440</v>
      </c>
      <c r="F866" s="32">
        <v>-205.61</v>
      </c>
      <c r="G866" s="27">
        <v>1221.0999999999999</v>
      </c>
    </row>
    <row r="867" spans="5:7" x14ac:dyDescent="0.3">
      <c r="E867" s="6">
        <v>44439</v>
      </c>
      <c r="F867" s="32">
        <v>-41.039999999999992</v>
      </c>
      <c r="G867" s="27">
        <v>1215.0999999999999</v>
      </c>
    </row>
    <row r="868" spans="5:7" x14ac:dyDescent="0.3">
      <c r="E868" s="6">
        <v>44438</v>
      </c>
      <c r="F868" s="32">
        <v>-0.47999999999998977</v>
      </c>
      <c r="G868" s="27">
        <v>1215.0999999999999</v>
      </c>
    </row>
    <row r="869" spans="5:7" x14ac:dyDescent="0.3">
      <c r="E869" s="6">
        <v>44435</v>
      </c>
      <c r="F869" s="32">
        <v>13.259999999999991</v>
      </c>
      <c r="G869" s="27">
        <v>1215.0999999999999</v>
      </c>
    </row>
    <row r="870" spans="5:7" x14ac:dyDescent="0.3">
      <c r="E870" s="6">
        <v>44434</v>
      </c>
      <c r="F870" s="32">
        <v>13.710000000000008</v>
      </c>
      <c r="G870" s="27">
        <v>1203.44</v>
      </c>
    </row>
    <row r="871" spans="5:7" x14ac:dyDescent="0.3">
      <c r="E871" s="6">
        <v>44433</v>
      </c>
      <c r="F871" s="32">
        <v>12.120000000000005</v>
      </c>
      <c r="G871" s="27">
        <v>1203.44</v>
      </c>
    </row>
    <row r="872" spans="5:7" x14ac:dyDescent="0.3">
      <c r="E872" s="6">
        <v>44432</v>
      </c>
      <c r="F872" s="32">
        <v>10.259999999999991</v>
      </c>
      <c r="G872" s="27">
        <v>1203.44</v>
      </c>
    </row>
    <row r="873" spans="5:7" x14ac:dyDescent="0.3">
      <c r="E873" s="6">
        <v>44431</v>
      </c>
      <c r="F873" s="32">
        <v>14.61</v>
      </c>
      <c r="G873" s="27">
        <v>1203.44</v>
      </c>
    </row>
    <row r="874" spans="5:7" x14ac:dyDescent="0.3">
      <c r="E874" s="6">
        <v>44428</v>
      </c>
      <c r="F874" s="32">
        <v>9.1500000000000057</v>
      </c>
      <c r="G874" s="27">
        <v>1203.44</v>
      </c>
    </row>
    <row r="875" spans="5:7" x14ac:dyDescent="0.3">
      <c r="E875" s="6">
        <v>44427</v>
      </c>
      <c r="F875" s="32">
        <v>-22.099999999999994</v>
      </c>
      <c r="G875" s="27">
        <v>1174.21</v>
      </c>
    </row>
    <row r="876" spans="5:7" x14ac:dyDescent="0.3">
      <c r="E876" s="6">
        <v>44426</v>
      </c>
      <c r="F876" s="32">
        <v>-32.36999999999999</v>
      </c>
      <c r="G876" s="27">
        <v>1174.21</v>
      </c>
    </row>
    <row r="877" spans="5:7" x14ac:dyDescent="0.3">
      <c r="E877" s="6">
        <v>44425</v>
      </c>
      <c r="F877" s="32">
        <v>-22.039999999999992</v>
      </c>
      <c r="G877" s="27">
        <v>1174.21</v>
      </c>
    </row>
    <row r="878" spans="5:7" x14ac:dyDescent="0.3">
      <c r="E878" s="6">
        <v>44424</v>
      </c>
      <c r="F878" s="32">
        <v>-17.459999999999994</v>
      </c>
      <c r="G878" s="27">
        <v>1174.21</v>
      </c>
    </row>
    <row r="879" spans="5:7" x14ac:dyDescent="0.3">
      <c r="E879" s="6">
        <v>44421</v>
      </c>
      <c r="F879" s="32">
        <v>15.490000000000009</v>
      </c>
      <c r="G879" s="27">
        <v>1174.21</v>
      </c>
    </row>
    <row r="880" spans="5:7" x14ac:dyDescent="0.3">
      <c r="E880" s="6">
        <v>44420</v>
      </c>
      <c r="F880" s="32">
        <v>33.200000000000003</v>
      </c>
      <c r="G880" s="27">
        <v>1186.0999999999999</v>
      </c>
    </row>
    <row r="881" spans="5:7" x14ac:dyDescent="0.3">
      <c r="E881" s="6">
        <v>44419</v>
      </c>
      <c r="F881" s="32">
        <v>39.53</v>
      </c>
      <c r="G881" s="27">
        <v>1186.0999999999999</v>
      </c>
    </row>
    <row r="882" spans="5:7" x14ac:dyDescent="0.3">
      <c r="E882" s="6">
        <v>44418</v>
      </c>
      <c r="F882" s="32">
        <v>47.449999999999989</v>
      </c>
      <c r="G882" s="27">
        <v>1186.0999999999999</v>
      </c>
    </row>
    <row r="883" spans="5:7" x14ac:dyDescent="0.3">
      <c r="E883" s="6">
        <v>44417</v>
      </c>
      <c r="F883" s="32">
        <v>53.89</v>
      </c>
      <c r="G883" s="27">
        <v>1186.0999999999999</v>
      </c>
    </row>
    <row r="884" spans="5:7" x14ac:dyDescent="0.3">
      <c r="E884" s="6">
        <v>44414</v>
      </c>
      <c r="F884" s="32">
        <v>48.319999999999993</v>
      </c>
      <c r="G884" s="27">
        <v>1186.1037799999999</v>
      </c>
    </row>
    <row r="885" spans="5:7" x14ac:dyDescent="0.3">
      <c r="E885" s="6">
        <v>44413</v>
      </c>
      <c r="F885" s="32">
        <v>60.919999999999987</v>
      </c>
      <c r="G885" s="27">
        <v>1194.95</v>
      </c>
    </row>
    <row r="886" spans="5:7" x14ac:dyDescent="0.3">
      <c r="E886" s="6">
        <v>44412</v>
      </c>
      <c r="F886" s="32">
        <v>58.470000000000013</v>
      </c>
      <c r="G886" s="27">
        <v>1194.95</v>
      </c>
    </row>
    <row r="887" spans="5:7" x14ac:dyDescent="0.3">
      <c r="E887" s="6">
        <v>44411</v>
      </c>
      <c r="F887" s="32">
        <v>56.499999999999986</v>
      </c>
      <c r="G887" s="27">
        <v>1194.95</v>
      </c>
    </row>
    <row r="888" spans="5:7" x14ac:dyDescent="0.3">
      <c r="E888" s="6">
        <v>44410</v>
      </c>
      <c r="F888" s="32">
        <v>53.629999999999995</v>
      </c>
      <c r="G888" s="27">
        <v>1194.95</v>
      </c>
    </row>
    <row r="889" spans="5:7" x14ac:dyDescent="0.3">
      <c r="E889" s="6">
        <v>44407</v>
      </c>
      <c r="F889" s="32">
        <v>8.2199999999999989</v>
      </c>
      <c r="G889" s="27">
        <v>1141.05</v>
      </c>
    </row>
    <row r="890" spans="5:7" x14ac:dyDescent="0.3">
      <c r="E890" s="6">
        <v>44406</v>
      </c>
      <c r="F890" s="32">
        <v>23.89</v>
      </c>
      <c r="G890" s="27">
        <v>1135.57</v>
      </c>
    </row>
    <row r="891" spans="5:7" x14ac:dyDescent="0.3">
      <c r="E891" s="6">
        <v>44405</v>
      </c>
      <c r="F891" s="32">
        <v>20.52000000000001</v>
      </c>
      <c r="G891" s="27">
        <v>1135.57</v>
      </c>
    </row>
    <row r="892" spans="5:7" x14ac:dyDescent="0.3">
      <c r="E892" s="6">
        <v>44404</v>
      </c>
      <c r="F892" s="32">
        <v>21.849999999999994</v>
      </c>
      <c r="G892" s="27">
        <v>1135.57</v>
      </c>
    </row>
    <row r="893" spans="5:7" x14ac:dyDescent="0.3">
      <c r="E893" s="6">
        <v>44403</v>
      </c>
      <c r="F893" s="32">
        <v>18.699999999999989</v>
      </c>
      <c r="G893" s="27">
        <v>1135.57</v>
      </c>
    </row>
    <row r="894" spans="5:7" x14ac:dyDescent="0.3">
      <c r="E894" s="6">
        <v>44399</v>
      </c>
      <c r="F894" s="32">
        <v>3.0000000000001137E-2</v>
      </c>
      <c r="G894" s="27">
        <v>922.09</v>
      </c>
    </row>
    <row r="895" spans="5:7" x14ac:dyDescent="0.3">
      <c r="E895" s="6">
        <v>44397</v>
      </c>
      <c r="F895" s="32">
        <v>1.8200000000000074</v>
      </c>
      <c r="G895" s="27">
        <v>911.44</v>
      </c>
    </row>
    <row r="896" spans="5:7" x14ac:dyDescent="0.3">
      <c r="E896" s="6">
        <v>44396</v>
      </c>
      <c r="F896" s="32">
        <v>53.589999999999996</v>
      </c>
      <c r="G896" s="27">
        <v>911.44</v>
      </c>
    </row>
    <row r="897" spans="5:7" x14ac:dyDescent="0.3">
      <c r="E897" s="6">
        <v>44393</v>
      </c>
      <c r="F897" s="32">
        <v>61.77</v>
      </c>
      <c r="G897" s="27">
        <v>911.44</v>
      </c>
    </row>
    <row r="898" spans="5:7" x14ac:dyDescent="0.3">
      <c r="E898" s="6">
        <v>44392</v>
      </c>
      <c r="F898" s="32">
        <v>69.400000000000006</v>
      </c>
      <c r="G898" s="27">
        <v>917.05</v>
      </c>
    </row>
    <row r="899" spans="5:7" x14ac:dyDescent="0.3">
      <c r="E899" s="6">
        <v>44391</v>
      </c>
      <c r="F899" s="32">
        <v>89.78</v>
      </c>
      <c r="G899" s="27">
        <v>917.05</v>
      </c>
    </row>
    <row r="900" spans="5:7" x14ac:dyDescent="0.3">
      <c r="E900" s="6">
        <v>44390</v>
      </c>
      <c r="F900" s="32">
        <v>88.82</v>
      </c>
      <c r="G900" s="27">
        <v>917.05</v>
      </c>
    </row>
    <row r="901" spans="5:7" x14ac:dyDescent="0.3">
      <c r="E901" s="6">
        <v>44389</v>
      </c>
      <c r="F901" s="32">
        <v>81.02000000000001</v>
      </c>
      <c r="G901" s="27">
        <v>917.05</v>
      </c>
    </row>
    <row r="902" spans="5:7" x14ac:dyDescent="0.3">
      <c r="E902" s="6">
        <v>44386</v>
      </c>
      <c r="F902" s="32">
        <v>85.169999999999987</v>
      </c>
      <c r="G902" s="27">
        <v>917.05</v>
      </c>
    </row>
    <row r="903" spans="5:7" x14ac:dyDescent="0.3">
      <c r="E903" s="6">
        <v>44385</v>
      </c>
      <c r="F903" s="32">
        <v>85</v>
      </c>
      <c r="G903" s="27">
        <v>921.85</v>
      </c>
    </row>
    <row r="904" spans="5:7" x14ac:dyDescent="0.3">
      <c r="E904" s="6">
        <v>44384</v>
      </c>
      <c r="F904" s="32">
        <v>91.499999999999986</v>
      </c>
      <c r="G904" s="27">
        <v>921.85</v>
      </c>
    </row>
    <row r="905" spans="5:7" x14ac:dyDescent="0.3">
      <c r="E905" s="6">
        <v>44383</v>
      </c>
      <c r="F905" s="32">
        <v>84.789999999999992</v>
      </c>
      <c r="G905" s="27">
        <v>921.85</v>
      </c>
    </row>
    <row r="906" spans="5:7" x14ac:dyDescent="0.3">
      <c r="E906" s="6">
        <v>44382</v>
      </c>
      <c r="F906" s="32">
        <v>81.06</v>
      </c>
      <c r="G906" s="27">
        <v>921.85</v>
      </c>
    </row>
    <row r="907" spans="5:7" x14ac:dyDescent="0.3">
      <c r="E907" s="6">
        <v>44379</v>
      </c>
      <c r="F907" s="32">
        <v>82.2</v>
      </c>
      <c r="G907" s="27">
        <v>921.85</v>
      </c>
    </row>
    <row r="908" spans="5:7" x14ac:dyDescent="0.3">
      <c r="E908" s="6">
        <v>44378</v>
      </c>
      <c r="F908" s="32">
        <v>73.259999999999991</v>
      </c>
      <c r="G908" s="27">
        <v>919.24</v>
      </c>
    </row>
    <row r="909" spans="5:7" x14ac:dyDescent="0.3">
      <c r="E909" s="6">
        <v>44377</v>
      </c>
      <c r="F909" s="32">
        <v>91.24</v>
      </c>
      <c r="G909" s="27">
        <v>919.24</v>
      </c>
    </row>
    <row r="910" spans="5:7" x14ac:dyDescent="0.3">
      <c r="E910" s="6">
        <v>44376</v>
      </c>
      <c r="F910" s="32">
        <v>116.00999999999999</v>
      </c>
      <c r="G910" s="27">
        <v>919.24</v>
      </c>
    </row>
    <row r="911" spans="5:7" x14ac:dyDescent="0.3">
      <c r="E911" s="6">
        <v>44375</v>
      </c>
      <c r="F911" s="32">
        <v>105.21</v>
      </c>
      <c r="G911" s="27">
        <v>1127.6500000000001</v>
      </c>
    </row>
    <row r="912" spans="5:7" x14ac:dyDescent="0.3">
      <c r="E912" s="6">
        <v>44372</v>
      </c>
      <c r="F912" s="32">
        <v>91.62</v>
      </c>
      <c r="G912" s="27">
        <v>919.22</v>
      </c>
    </row>
    <row r="913" spans="5:7" x14ac:dyDescent="0.3">
      <c r="E913" s="6">
        <v>44370</v>
      </c>
      <c r="F913" s="32">
        <v>77.81</v>
      </c>
      <c r="G913" s="27">
        <v>896.24</v>
      </c>
    </row>
    <row r="914" spans="5:7" x14ac:dyDescent="0.3">
      <c r="E914" s="6">
        <v>44369</v>
      </c>
      <c r="F914" s="32">
        <v>89.78</v>
      </c>
      <c r="G914" s="27">
        <v>896.24</v>
      </c>
    </row>
    <row r="915" spans="5:7" x14ac:dyDescent="0.3">
      <c r="E915" s="6">
        <v>44368</v>
      </c>
      <c r="F915" s="32">
        <v>87.289999999999992</v>
      </c>
      <c r="G915" s="27">
        <v>896.24</v>
      </c>
    </row>
    <row r="916" spans="5:7" x14ac:dyDescent="0.3">
      <c r="E916" s="6">
        <v>44365</v>
      </c>
      <c r="F916" s="32">
        <v>94.089999999999989</v>
      </c>
      <c r="G916" s="27">
        <v>896.24</v>
      </c>
    </row>
    <row r="917" spans="5:7" x14ac:dyDescent="0.3">
      <c r="E917" s="6">
        <v>44364</v>
      </c>
      <c r="F917" s="32">
        <v>79.81</v>
      </c>
      <c r="G917" s="27">
        <v>874.34</v>
      </c>
    </row>
    <row r="918" spans="5:7" x14ac:dyDescent="0.3">
      <c r="E918" s="6">
        <v>44363</v>
      </c>
      <c r="F918" s="32">
        <v>82.62</v>
      </c>
      <c r="G918" s="27">
        <v>874.34</v>
      </c>
    </row>
    <row r="919" spans="5:7" x14ac:dyDescent="0.3">
      <c r="E919" s="6">
        <v>44362</v>
      </c>
      <c r="F919" s="32">
        <v>83.07</v>
      </c>
      <c r="G919" s="27">
        <v>874.34</v>
      </c>
    </row>
    <row r="920" spans="5:7" x14ac:dyDescent="0.3">
      <c r="E920" s="6">
        <v>44361</v>
      </c>
      <c r="F920" s="32">
        <v>88.41</v>
      </c>
      <c r="G920" s="27">
        <v>874.34</v>
      </c>
    </row>
    <row r="921" spans="5:7" x14ac:dyDescent="0.3">
      <c r="E921" s="6">
        <v>44358</v>
      </c>
      <c r="F921" s="32">
        <v>110</v>
      </c>
      <c r="G921" s="27">
        <v>874.34</v>
      </c>
    </row>
    <row r="922" spans="5:7" x14ac:dyDescent="0.3">
      <c r="E922" s="6">
        <v>44357</v>
      </c>
      <c r="F922" s="32">
        <v>110.72</v>
      </c>
      <c r="G922" s="27">
        <v>868.57</v>
      </c>
    </row>
    <row r="923" spans="5:7" x14ac:dyDescent="0.3">
      <c r="E923" s="6">
        <v>44356</v>
      </c>
      <c r="F923" s="32">
        <v>105.64</v>
      </c>
      <c r="G923" s="27">
        <v>868.57</v>
      </c>
    </row>
    <row r="924" spans="5:7" x14ac:dyDescent="0.3">
      <c r="E924" s="6">
        <v>44355</v>
      </c>
      <c r="F924" s="32">
        <v>111.42</v>
      </c>
      <c r="G924" s="27">
        <v>868.57</v>
      </c>
    </row>
    <row r="925" spans="5:7" x14ac:dyDescent="0.3">
      <c r="E925" s="6">
        <v>44354</v>
      </c>
      <c r="F925" s="32">
        <v>92.97</v>
      </c>
      <c r="G925" s="27">
        <v>868.57</v>
      </c>
    </row>
    <row r="926" spans="5:7" x14ac:dyDescent="0.3">
      <c r="E926" s="6">
        <v>44351</v>
      </c>
      <c r="F926" s="32">
        <v>104.80000000000001</v>
      </c>
      <c r="G926" s="27">
        <v>868.57</v>
      </c>
    </row>
    <row r="927" spans="5:7" x14ac:dyDescent="0.3">
      <c r="E927" s="6">
        <v>44350</v>
      </c>
      <c r="F927" s="32">
        <v>99.460000000000008</v>
      </c>
      <c r="G927" s="27">
        <v>856.65</v>
      </c>
    </row>
    <row r="928" spans="5:7" x14ac:dyDescent="0.3">
      <c r="E928" s="6">
        <v>44349</v>
      </c>
      <c r="F928" s="32">
        <v>96.960000000000008</v>
      </c>
      <c r="G928" s="27">
        <v>856.65</v>
      </c>
    </row>
    <row r="929" spans="5:7" x14ac:dyDescent="0.3">
      <c r="E929" s="6">
        <v>44348</v>
      </c>
      <c r="F929" s="32">
        <v>99.070000000000007</v>
      </c>
      <c r="G929" s="27">
        <v>856.65</v>
      </c>
    </row>
    <row r="930" spans="5:7" x14ac:dyDescent="0.3">
      <c r="E930" s="6">
        <v>44347</v>
      </c>
      <c r="F930" s="32">
        <v>116.46</v>
      </c>
      <c r="G930" s="27">
        <v>856.65</v>
      </c>
    </row>
    <row r="931" spans="5:7" x14ac:dyDescent="0.3">
      <c r="E931" s="6">
        <v>44344</v>
      </c>
      <c r="F931" s="32">
        <v>111.99</v>
      </c>
      <c r="G931" s="27">
        <v>856.65</v>
      </c>
    </row>
    <row r="932" spans="5:7" x14ac:dyDescent="0.3">
      <c r="E932" s="6">
        <v>44341</v>
      </c>
      <c r="F932" s="32">
        <v>121.86</v>
      </c>
      <c r="G932" s="27">
        <v>861.73</v>
      </c>
    </row>
    <row r="933" spans="5:7" x14ac:dyDescent="0.3">
      <c r="E933" s="6">
        <v>44340</v>
      </c>
      <c r="F933" s="32">
        <v>120.57000000000001</v>
      </c>
      <c r="G933" s="27">
        <v>861.73</v>
      </c>
    </row>
    <row r="934" spans="5:7" x14ac:dyDescent="0.3">
      <c r="E934" s="6">
        <v>44337</v>
      </c>
      <c r="F934" s="32">
        <v>116.42</v>
      </c>
      <c r="G934" s="27">
        <v>861.73</v>
      </c>
    </row>
    <row r="935" spans="5:7" x14ac:dyDescent="0.3">
      <c r="E935" s="6">
        <v>44336</v>
      </c>
      <c r="F935" s="32">
        <v>126.95</v>
      </c>
      <c r="G935" s="27">
        <v>874.02</v>
      </c>
    </row>
    <row r="936" spans="5:7" x14ac:dyDescent="0.3">
      <c r="E936" s="6">
        <v>44335</v>
      </c>
      <c r="F936" s="32">
        <v>124.95</v>
      </c>
      <c r="G936" s="27">
        <v>874.02</v>
      </c>
    </row>
    <row r="937" spans="5:7" x14ac:dyDescent="0.3">
      <c r="E937" s="6">
        <v>44334</v>
      </c>
      <c r="F937">
        <v>116.14</v>
      </c>
      <c r="G937" s="27">
        <v>874.02</v>
      </c>
    </row>
    <row r="938" spans="5:7" x14ac:dyDescent="0.3">
      <c r="E938" s="6">
        <v>44333</v>
      </c>
      <c r="F938" s="32">
        <v>114.39</v>
      </c>
      <c r="G938" s="27">
        <v>874.02</v>
      </c>
    </row>
    <row r="939" spans="5:7" x14ac:dyDescent="0.3">
      <c r="E939" s="6">
        <v>44329</v>
      </c>
      <c r="F939" s="32">
        <v>130.56</v>
      </c>
      <c r="G939" s="27">
        <v>874.02</v>
      </c>
    </row>
    <row r="940" spans="5:7" x14ac:dyDescent="0.3">
      <c r="E940" s="6">
        <v>44328</v>
      </c>
      <c r="F940" s="32">
        <v>132.66999999999999</v>
      </c>
      <c r="G940" s="27">
        <v>870.37</v>
      </c>
    </row>
    <row r="941" spans="5:7" x14ac:dyDescent="0.3">
      <c r="E941" s="6">
        <v>44327</v>
      </c>
      <c r="F941" s="32">
        <v>140.82999999999998</v>
      </c>
      <c r="G941" s="27">
        <v>870.37</v>
      </c>
    </row>
    <row r="942" spans="5:7" x14ac:dyDescent="0.3">
      <c r="E942" s="6">
        <v>44326</v>
      </c>
      <c r="F942" s="32">
        <v>139.76</v>
      </c>
      <c r="G942" s="27">
        <v>870.37</v>
      </c>
    </row>
    <row r="943" spans="5:7" x14ac:dyDescent="0.3">
      <c r="E943" s="6">
        <v>44323</v>
      </c>
      <c r="F943" s="32">
        <v>135.16999999999999</v>
      </c>
      <c r="G943" s="27">
        <v>870.37</v>
      </c>
    </row>
    <row r="944" spans="5:7" x14ac:dyDescent="0.3">
      <c r="E944" s="6">
        <v>44322</v>
      </c>
      <c r="F944" s="32">
        <v>150.55000000000001</v>
      </c>
      <c r="G944" s="27">
        <v>884.14</v>
      </c>
    </row>
    <row r="945" spans="5:7" x14ac:dyDescent="0.3">
      <c r="E945" s="6">
        <v>44321</v>
      </c>
      <c r="F945" s="32">
        <v>145.93</v>
      </c>
      <c r="G945" s="27">
        <v>884.14</v>
      </c>
    </row>
    <row r="946" spans="5:7" x14ac:dyDescent="0.3">
      <c r="E946" s="6">
        <v>44320</v>
      </c>
      <c r="F946" s="32">
        <v>144.66999999999999</v>
      </c>
      <c r="G946" s="27">
        <v>884.14</v>
      </c>
    </row>
    <row r="947" spans="5:7" x14ac:dyDescent="0.3">
      <c r="E947" s="6">
        <v>44319</v>
      </c>
      <c r="F947" s="32">
        <v>147.69</v>
      </c>
      <c r="G947" s="27">
        <v>884.14</v>
      </c>
    </row>
    <row r="948" spans="5:7" x14ac:dyDescent="0.3">
      <c r="E948" s="6">
        <v>44316</v>
      </c>
      <c r="F948" s="32">
        <v>151.30000000000001</v>
      </c>
      <c r="G948" s="27">
        <v>888.69</v>
      </c>
    </row>
    <row r="949" spans="5:7" x14ac:dyDescent="0.3">
      <c r="E949" s="6">
        <v>44315</v>
      </c>
      <c r="F949" s="32">
        <v>150.22</v>
      </c>
      <c r="G949" s="27">
        <v>893.85</v>
      </c>
    </row>
    <row r="950" spans="5:7" x14ac:dyDescent="0.3">
      <c r="E950" s="6">
        <v>44314</v>
      </c>
      <c r="F950" s="32">
        <v>150.96</v>
      </c>
      <c r="G950" s="27">
        <v>893.85</v>
      </c>
    </row>
    <row r="951" spans="5:7" x14ac:dyDescent="0.3">
      <c r="E951" s="6">
        <v>44313</v>
      </c>
      <c r="F951" s="32">
        <v>155.69999999999999</v>
      </c>
      <c r="G951" s="27">
        <v>893.85</v>
      </c>
    </row>
    <row r="952" spans="5:7" x14ac:dyDescent="0.3">
      <c r="E952" s="6">
        <v>44309</v>
      </c>
      <c r="F952" s="32">
        <v>148.98999999999998</v>
      </c>
      <c r="G952" s="27">
        <v>893.85</v>
      </c>
    </row>
    <row r="953" spans="5:7" x14ac:dyDescent="0.3">
      <c r="E953" s="6">
        <v>44308</v>
      </c>
      <c r="F953" s="32">
        <v>137.46</v>
      </c>
      <c r="G953" s="27">
        <v>898.28</v>
      </c>
    </row>
    <row r="954" spans="5:7" x14ac:dyDescent="0.3">
      <c r="E954" s="6">
        <v>44307</v>
      </c>
      <c r="F954" s="32">
        <v>118.01</v>
      </c>
      <c r="G954" s="27">
        <v>898.28</v>
      </c>
    </row>
    <row r="955" spans="5:7" x14ac:dyDescent="0.3">
      <c r="E955" s="6">
        <v>44306</v>
      </c>
      <c r="F955" s="32">
        <v>119.81</v>
      </c>
      <c r="G955" s="27">
        <v>898.28</v>
      </c>
    </row>
    <row r="956" spans="5:7" x14ac:dyDescent="0.3">
      <c r="E956" s="6">
        <v>44305</v>
      </c>
      <c r="F956" s="32">
        <v>101.08</v>
      </c>
      <c r="G956" s="27">
        <v>898.28</v>
      </c>
    </row>
    <row r="957" spans="5:7" x14ac:dyDescent="0.3">
      <c r="E957" s="6">
        <v>44302</v>
      </c>
      <c r="F957" s="32">
        <v>80.790000000000006</v>
      </c>
      <c r="G957" s="27">
        <v>898.28</v>
      </c>
    </row>
    <row r="958" spans="5:7" x14ac:dyDescent="0.3">
      <c r="E958" s="6">
        <v>44301</v>
      </c>
      <c r="F958" s="32">
        <v>74.179999999999993</v>
      </c>
      <c r="G958" s="27">
        <v>903.18</v>
      </c>
    </row>
    <row r="959" spans="5:7" x14ac:dyDescent="0.3">
      <c r="E959" s="6">
        <v>44298</v>
      </c>
      <c r="F959" s="32">
        <v>77.39</v>
      </c>
      <c r="G959" s="27">
        <v>903.18</v>
      </c>
    </row>
    <row r="960" spans="5:7" x14ac:dyDescent="0.3">
      <c r="E960" s="6">
        <v>44295</v>
      </c>
      <c r="F960" s="32">
        <v>106.77000000000001</v>
      </c>
      <c r="G960" s="27">
        <v>903.18</v>
      </c>
    </row>
    <row r="961" spans="5:7" x14ac:dyDescent="0.3">
      <c r="E961" s="6">
        <v>44294</v>
      </c>
      <c r="F961" s="32">
        <v>111.35999999999999</v>
      </c>
      <c r="G961" s="27">
        <v>904.02</v>
      </c>
    </row>
    <row r="962" spans="5:7" x14ac:dyDescent="0.3">
      <c r="E962" s="6">
        <v>44293</v>
      </c>
      <c r="F962" s="32">
        <v>115.00999999999999</v>
      </c>
      <c r="G962" s="27">
        <v>904.02</v>
      </c>
    </row>
    <row r="963" spans="5:7" x14ac:dyDescent="0.3">
      <c r="E963" s="6">
        <v>44292</v>
      </c>
      <c r="F963" s="32">
        <v>122.30999999999999</v>
      </c>
      <c r="G963" s="27">
        <v>904.02</v>
      </c>
    </row>
    <row r="964" spans="5:7" x14ac:dyDescent="0.3">
      <c r="E964" s="6">
        <v>44291</v>
      </c>
      <c r="F964" s="32">
        <v>81.87</v>
      </c>
      <c r="G964" s="27">
        <v>844.02</v>
      </c>
    </row>
    <row r="965" spans="5:7" x14ac:dyDescent="0.3">
      <c r="E965" s="6">
        <v>44287</v>
      </c>
      <c r="F965" s="32">
        <v>86.34</v>
      </c>
      <c r="G965" s="27">
        <v>844.02</v>
      </c>
    </row>
    <row r="966" spans="5:7" x14ac:dyDescent="0.3">
      <c r="E966" s="6">
        <v>44286</v>
      </c>
      <c r="F966" s="32">
        <v>102.52000000000001</v>
      </c>
      <c r="G966" s="27">
        <v>842.25</v>
      </c>
    </row>
    <row r="967" spans="5:7" x14ac:dyDescent="0.3">
      <c r="E967" s="6">
        <v>44285</v>
      </c>
      <c r="F967" s="32">
        <v>102.59</v>
      </c>
      <c r="G967" s="27">
        <v>842.25</v>
      </c>
    </row>
    <row r="968" spans="5:7" x14ac:dyDescent="0.3">
      <c r="E968" s="6">
        <v>44284</v>
      </c>
      <c r="F968" s="32">
        <v>110.37</v>
      </c>
      <c r="G968" s="27">
        <v>842.25</v>
      </c>
    </row>
    <row r="969" spans="5:7" x14ac:dyDescent="0.3">
      <c r="E969" s="6">
        <v>44281</v>
      </c>
      <c r="F969" s="32">
        <v>127.7</v>
      </c>
      <c r="G969" s="27">
        <v>842.25</v>
      </c>
    </row>
    <row r="970" spans="5:7" x14ac:dyDescent="0.3">
      <c r="E970" s="6">
        <v>44280</v>
      </c>
      <c r="F970" s="32">
        <v>107.00999999999999</v>
      </c>
      <c r="G970" s="27">
        <v>824.36</v>
      </c>
    </row>
    <row r="971" spans="5:7" x14ac:dyDescent="0.3">
      <c r="E971" s="6">
        <v>44279</v>
      </c>
      <c r="F971" s="32">
        <v>102.10000000000001</v>
      </c>
      <c r="G971" s="27">
        <v>824.36</v>
      </c>
    </row>
    <row r="972" spans="5:7" x14ac:dyDescent="0.3">
      <c r="E972" s="6">
        <v>44278</v>
      </c>
      <c r="F972" s="32">
        <v>100.66999999999999</v>
      </c>
      <c r="G972" s="27">
        <v>824.36</v>
      </c>
    </row>
    <row r="973" spans="5:7" x14ac:dyDescent="0.3">
      <c r="E973" s="6">
        <v>44277</v>
      </c>
      <c r="F973" s="32">
        <v>106.69</v>
      </c>
      <c r="G973" s="27">
        <v>824.36</v>
      </c>
    </row>
    <row r="974" spans="5:7" x14ac:dyDescent="0.3">
      <c r="E974" s="6">
        <v>44274</v>
      </c>
      <c r="F974" s="32">
        <v>119.18</v>
      </c>
      <c r="G974" s="27">
        <v>824.36</v>
      </c>
    </row>
    <row r="975" spans="5:7" x14ac:dyDescent="0.3">
      <c r="E975" s="6">
        <v>44273</v>
      </c>
      <c r="F975" s="32">
        <v>132.78</v>
      </c>
      <c r="G975" s="27">
        <v>810.04</v>
      </c>
    </row>
    <row r="976" spans="5:7" x14ac:dyDescent="0.3">
      <c r="E976" s="6">
        <v>44272</v>
      </c>
      <c r="F976" s="32">
        <v>140.03</v>
      </c>
      <c r="G976" s="27">
        <v>810.04</v>
      </c>
    </row>
    <row r="977" spans="5:7" x14ac:dyDescent="0.3">
      <c r="E977" s="6">
        <v>44271</v>
      </c>
      <c r="F977" s="32">
        <v>138.56</v>
      </c>
      <c r="G977" s="27">
        <v>810.04</v>
      </c>
    </row>
    <row r="978" spans="5:7" x14ac:dyDescent="0.3">
      <c r="E978" s="6">
        <v>44270</v>
      </c>
      <c r="F978" s="32">
        <v>156.56</v>
      </c>
      <c r="G978" s="27">
        <v>810.04</v>
      </c>
    </row>
    <row r="979" spans="5:7" x14ac:dyDescent="0.3">
      <c r="E979" s="6">
        <v>44267</v>
      </c>
      <c r="F979" s="32">
        <v>181.38</v>
      </c>
      <c r="G979" s="27">
        <v>810.04</v>
      </c>
    </row>
    <row r="980" spans="5:7" x14ac:dyDescent="0.3">
      <c r="E980" s="6">
        <v>44265</v>
      </c>
      <c r="F980" s="32">
        <v>172.68</v>
      </c>
      <c r="G980" s="27">
        <v>801.8</v>
      </c>
    </row>
    <row r="981" spans="5:7" x14ac:dyDescent="0.3">
      <c r="E981" s="6">
        <v>44264</v>
      </c>
      <c r="F981" s="32">
        <v>175.78</v>
      </c>
      <c r="G981" s="27">
        <v>801.8</v>
      </c>
    </row>
    <row r="982" spans="5:7" x14ac:dyDescent="0.3">
      <c r="E982" s="6">
        <v>44263</v>
      </c>
      <c r="F982" s="32">
        <v>174.39</v>
      </c>
      <c r="G982" s="27">
        <v>801.8</v>
      </c>
    </row>
    <row r="983" spans="5:7" x14ac:dyDescent="0.3">
      <c r="E983" s="6">
        <v>44260</v>
      </c>
      <c r="F983" s="32">
        <v>172.82000000000002</v>
      </c>
      <c r="G983" s="27">
        <v>801.8</v>
      </c>
    </row>
    <row r="984" spans="5:7" x14ac:dyDescent="0.3">
      <c r="E984" s="6">
        <v>44259</v>
      </c>
      <c r="F984" s="32">
        <v>174.72</v>
      </c>
      <c r="G984" s="27">
        <v>801.8</v>
      </c>
    </row>
    <row r="985" spans="5:7" x14ac:dyDescent="0.3">
      <c r="E985" s="6">
        <v>44258</v>
      </c>
      <c r="F985" s="32">
        <v>175.63</v>
      </c>
      <c r="G985" s="27">
        <v>801.8</v>
      </c>
    </row>
    <row r="986" spans="5:7" x14ac:dyDescent="0.3">
      <c r="E986" s="6">
        <v>44257</v>
      </c>
      <c r="F986" s="32">
        <v>177.18</v>
      </c>
      <c r="G986" s="27">
        <v>801.8</v>
      </c>
    </row>
    <row r="987" spans="5:7" x14ac:dyDescent="0.3">
      <c r="E987" s="6">
        <v>44256</v>
      </c>
      <c r="F987" s="32">
        <v>179.86</v>
      </c>
      <c r="G987" s="27">
        <v>801.8</v>
      </c>
    </row>
    <row r="988" spans="5:7" x14ac:dyDescent="0.3">
      <c r="E988" s="6">
        <v>44252</v>
      </c>
      <c r="F988" s="32">
        <v>171.55</v>
      </c>
      <c r="G988" s="27">
        <v>809.96</v>
      </c>
    </row>
    <row r="989" spans="5:7" x14ac:dyDescent="0.3">
      <c r="E989" s="6">
        <v>44251</v>
      </c>
      <c r="F989" s="32">
        <v>155.16</v>
      </c>
      <c r="G989" s="27">
        <v>784.27</v>
      </c>
    </row>
    <row r="990" spans="5:7" x14ac:dyDescent="0.3">
      <c r="E990" s="6">
        <v>44250</v>
      </c>
      <c r="F990" s="32">
        <v>169.66</v>
      </c>
      <c r="G990" s="27">
        <v>784.27</v>
      </c>
    </row>
    <row r="991" spans="5:7" x14ac:dyDescent="0.3">
      <c r="E991" s="6">
        <v>44249</v>
      </c>
      <c r="F991" s="32">
        <v>168.62</v>
      </c>
      <c r="G991" s="27">
        <v>784.27</v>
      </c>
    </row>
    <row r="992" spans="5:7" x14ac:dyDescent="0.3">
      <c r="E992" s="6">
        <v>44246</v>
      </c>
      <c r="F992" s="32">
        <v>165.29</v>
      </c>
      <c r="G992" s="27">
        <v>784.27</v>
      </c>
    </row>
    <row r="993" spans="5:7" x14ac:dyDescent="0.3">
      <c r="E993" s="6">
        <v>44245</v>
      </c>
      <c r="F993" s="32">
        <v>153.66999999999999</v>
      </c>
      <c r="G993" s="27">
        <v>755.35</v>
      </c>
    </row>
    <row r="994" spans="5:7" x14ac:dyDescent="0.3">
      <c r="E994" s="6">
        <v>44244</v>
      </c>
      <c r="F994" s="32">
        <v>145.97999999999999</v>
      </c>
      <c r="G994" s="27">
        <v>769.85</v>
      </c>
    </row>
    <row r="995" spans="5:7" x14ac:dyDescent="0.3">
      <c r="E995" s="6">
        <v>44243</v>
      </c>
      <c r="F995" s="32">
        <v>148.1</v>
      </c>
      <c r="G995" s="27">
        <v>769.85</v>
      </c>
    </row>
    <row r="996" spans="5:7" x14ac:dyDescent="0.3">
      <c r="E996" s="6">
        <v>44242</v>
      </c>
      <c r="F996" s="32">
        <v>153.75</v>
      </c>
      <c r="G996" s="27">
        <v>769.85</v>
      </c>
    </row>
    <row r="997" spans="5:7" x14ac:dyDescent="0.3">
      <c r="E997" s="6">
        <v>44239</v>
      </c>
      <c r="F997" s="32">
        <v>154.91999999999999</v>
      </c>
      <c r="G997" s="27">
        <v>769.85</v>
      </c>
    </row>
    <row r="998" spans="5:7" x14ac:dyDescent="0.3">
      <c r="E998" s="6">
        <v>44238</v>
      </c>
      <c r="F998" s="32">
        <v>131.13999999999999</v>
      </c>
      <c r="G998" s="27">
        <v>744.71</v>
      </c>
    </row>
    <row r="999" spans="5:7" x14ac:dyDescent="0.3">
      <c r="E999" s="6">
        <v>44237</v>
      </c>
      <c r="F999" s="32">
        <v>129.66</v>
      </c>
      <c r="G999" s="27">
        <v>744.71</v>
      </c>
    </row>
    <row r="1000" spans="5:7" x14ac:dyDescent="0.3">
      <c r="E1000" s="6">
        <v>44236</v>
      </c>
      <c r="F1000" s="32">
        <v>124.52</v>
      </c>
      <c r="G1000" s="27">
        <v>744.71</v>
      </c>
    </row>
    <row r="1001" spans="5:7" x14ac:dyDescent="0.3">
      <c r="E1001" s="6">
        <v>44235</v>
      </c>
      <c r="F1001" s="32">
        <v>128.87</v>
      </c>
      <c r="G1001" s="27">
        <v>744.71</v>
      </c>
    </row>
    <row r="1002" spans="5:7" x14ac:dyDescent="0.3">
      <c r="E1002" s="6">
        <v>44232</v>
      </c>
      <c r="F1002" s="32">
        <v>116.49000000000001</v>
      </c>
      <c r="G1002" s="27">
        <v>744.71</v>
      </c>
    </row>
    <row r="1003" spans="5:7" x14ac:dyDescent="0.3">
      <c r="E1003" s="6">
        <v>44230</v>
      </c>
      <c r="F1003" s="32">
        <v>113.04</v>
      </c>
      <c r="G1003" s="27">
        <v>736.24</v>
      </c>
    </row>
    <row r="1004" spans="5:7" x14ac:dyDescent="0.3">
      <c r="E1004" s="6">
        <v>44229</v>
      </c>
      <c r="F1004" s="32">
        <v>115.73</v>
      </c>
      <c r="G1004" s="27">
        <v>736.24</v>
      </c>
    </row>
    <row r="1005" spans="5:7" x14ac:dyDescent="0.3">
      <c r="E1005" s="6">
        <v>44228</v>
      </c>
      <c r="F1005" s="32">
        <v>120.53</v>
      </c>
      <c r="G1005" s="27">
        <v>736.24</v>
      </c>
    </row>
    <row r="1006" spans="5:7" x14ac:dyDescent="0.3">
      <c r="E1006" s="6">
        <v>44225</v>
      </c>
      <c r="F1006" s="32">
        <v>116.13999999999999</v>
      </c>
      <c r="G1006" s="27">
        <v>736.24</v>
      </c>
    </row>
    <row r="1007" spans="5:7" x14ac:dyDescent="0.3">
      <c r="E1007" s="6">
        <v>44223</v>
      </c>
      <c r="F1007" s="32">
        <v>123.23</v>
      </c>
      <c r="G1007" s="27">
        <v>724.25</v>
      </c>
    </row>
    <row r="1008" spans="5:7" x14ac:dyDescent="0.3">
      <c r="E1008" s="6">
        <v>44222</v>
      </c>
      <c r="F1008" s="32">
        <v>124.92</v>
      </c>
      <c r="G1008" s="27">
        <v>724.25</v>
      </c>
    </row>
    <row r="1009" spans="5:7" x14ac:dyDescent="0.3">
      <c r="E1009" s="6">
        <v>44221</v>
      </c>
      <c r="F1009" s="32">
        <v>117.5</v>
      </c>
      <c r="G1009" s="27">
        <v>724.25</v>
      </c>
    </row>
    <row r="1010" spans="5:7" x14ac:dyDescent="0.3">
      <c r="E1010" s="6">
        <v>44218</v>
      </c>
      <c r="F1010" s="32">
        <v>121.4</v>
      </c>
      <c r="G1010" s="27">
        <v>724.25</v>
      </c>
    </row>
    <row r="1011" spans="5:7" x14ac:dyDescent="0.3">
      <c r="E1011" s="6">
        <v>44217</v>
      </c>
      <c r="F1011" s="32">
        <v>160.12</v>
      </c>
      <c r="G1011" s="27">
        <v>731.25</v>
      </c>
    </row>
    <row r="1012" spans="5:7" x14ac:dyDescent="0.3">
      <c r="E1012" s="6">
        <v>44216</v>
      </c>
      <c r="F1012" s="32">
        <v>166.79</v>
      </c>
      <c r="G1012" s="27">
        <v>731.25</v>
      </c>
    </row>
    <row r="1013" spans="5:7" x14ac:dyDescent="0.3">
      <c r="E1013" s="6">
        <v>44215</v>
      </c>
      <c r="F1013" s="32">
        <v>208.85</v>
      </c>
      <c r="G1013" s="27">
        <v>731.25</v>
      </c>
    </row>
    <row r="1014" spans="5:7" x14ac:dyDescent="0.3">
      <c r="E1014" s="6">
        <v>44214</v>
      </c>
      <c r="F1014" s="32">
        <v>213.91</v>
      </c>
      <c r="G1014" s="27">
        <v>731.25</v>
      </c>
    </row>
    <row r="1015" spans="5:7" x14ac:dyDescent="0.3">
      <c r="E1015" s="6">
        <v>44211</v>
      </c>
      <c r="F1015" s="32">
        <v>222.45</v>
      </c>
      <c r="G1015" s="27">
        <v>731.25</v>
      </c>
    </row>
    <row r="1016" spans="5:7" x14ac:dyDescent="0.3">
      <c r="E1016" s="6">
        <v>44209</v>
      </c>
      <c r="F1016" s="32">
        <v>204.38</v>
      </c>
      <c r="G1016" s="27">
        <v>731.25</v>
      </c>
    </row>
    <row r="1017" spans="5:7" x14ac:dyDescent="0.3">
      <c r="E1017" s="6">
        <v>44208</v>
      </c>
      <c r="F1017" s="32">
        <v>232.9</v>
      </c>
      <c r="G1017" s="27">
        <v>731.25</v>
      </c>
    </row>
    <row r="1018" spans="5:7" x14ac:dyDescent="0.3">
      <c r="E1018" s="6">
        <v>44207</v>
      </c>
      <c r="F1018" s="32">
        <v>237.33</v>
      </c>
      <c r="G1018" s="27">
        <v>731.25</v>
      </c>
    </row>
    <row r="1019" spans="5:7" x14ac:dyDescent="0.3">
      <c r="E1019" s="6">
        <v>44204</v>
      </c>
      <c r="F1019" s="32">
        <v>238.35</v>
      </c>
      <c r="G1019" s="27">
        <v>731.25</v>
      </c>
    </row>
    <row r="1020" spans="5:7" x14ac:dyDescent="0.3">
      <c r="E1020" s="6">
        <v>44203</v>
      </c>
      <c r="F1020" s="32">
        <v>242.22</v>
      </c>
      <c r="G1020" s="27">
        <v>738.42</v>
      </c>
    </row>
    <row r="1021" spans="5:7" x14ac:dyDescent="0.3">
      <c r="E1021" s="6">
        <v>44202</v>
      </c>
      <c r="F1021" s="32">
        <v>244.45</v>
      </c>
      <c r="G1021" s="27">
        <v>738.42</v>
      </c>
    </row>
    <row r="1022" spans="5:7" x14ac:dyDescent="0.3">
      <c r="E1022" s="6">
        <v>44201</v>
      </c>
      <c r="F1022" s="32">
        <v>248.98</v>
      </c>
      <c r="G1022" s="27">
        <v>738.42</v>
      </c>
    </row>
    <row r="1023" spans="5:7" x14ac:dyDescent="0.3">
      <c r="E1023" s="6">
        <v>44200</v>
      </c>
      <c r="F1023" s="32">
        <v>244.6</v>
      </c>
      <c r="G1023" s="27">
        <v>738.42</v>
      </c>
    </row>
    <row r="1024" spans="5:7" x14ac:dyDescent="0.3">
      <c r="E1024" s="6">
        <v>44197</v>
      </c>
      <c r="F1024" s="32">
        <v>266.52</v>
      </c>
      <c r="G1024" s="27">
        <v>738.42</v>
      </c>
    </row>
    <row r="1025" spans="5:7" x14ac:dyDescent="0.3">
      <c r="E1025" s="6">
        <v>44196</v>
      </c>
      <c r="F1025" s="32">
        <v>206.75</v>
      </c>
      <c r="G1025" s="27">
        <v>725.19</v>
      </c>
    </row>
    <row r="1026" spans="5:7" x14ac:dyDescent="0.3">
      <c r="E1026" s="6">
        <v>44195</v>
      </c>
      <c r="F1026" s="32">
        <v>232.3</v>
      </c>
      <c r="G1026" s="27">
        <v>884.54</v>
      </c>
    </row>
    <row r="1027" spans="5:7" x14ac:dyDescent="0.3">
      <c r="E1027" s="6">
        <v>44193</v>
      </c>
      <c r="F1027" s="32">
        <v>224.06</v>
      </c>
      <c r="G1027" s="27">
        <v>642.1</v>
      </c>
    </row>
    <row r="1028" spans="5:7" x14ac:dyDescent="0.3">
      <c r="E1028" s="6">
        <v>44189</v>
      </c>
      <c r="F1028" s="32">
        <v>231.1</v>
      </c>
      <c r="G1028" s="27">
        <v>642.1</v>
      </c>
    </row>
    <row r="1029" spans="5:7" x14ac:dyDescent="0.3">
      <c r="E1029" s="6">
        <v>44188</v>
      </c>
      <c r="F1029" s="32">
        <v>228.62</v>
      </c>
      <c r="G1029" s="27">
        <v>644.66999999999996</v>
      </c>
    </row>
    <row r="1030" spans="5:7" x14ac:dyDescent="0.3">
      <c r="E1030" s="6">
        <v>44187</v>
      </c>
      <c r="F1030" s="32">
        <v>222.35</v>
      </c>
      <c r="G1030" s="27">
        <v>644.66999999999996</v>
      </c>
    </row>
    <row r="1031" spans="5:7" x14ac:dyDescent="0.3">
      <c r="E1031" s="6">
        <v>44186</v>
      </c>
      <c r="F1031" s="32">
        <v>213.92</v>
      </c>
      <c r="G1031" s="27">
        <v>644.66999999999996</v>
      </c>
    </row>
    <row r="1032" spans="5:7" x14ac:dyDescent="0.3">
      <c r="E1032" s="6">
        <v>44183</v>
      </c>
      <c r="F1032" s="32">
        <v>222.78</v>
      </c>
      <c r="G1032" s="27">
        <v>644.66999999999996</v>
      </c>
    </row>
    <row r="1033" spans="5:7" x14ac:dyDescent="0.3">
      <c r="E1033" s="6">
        <v>44182</v>
      </c>
      <c r="F1033" s="32">
        <v>225.02</v>
      </c>
      <c r="G1033" s="27">
        <v>641.51</v>
      </c>
    </row>
    <row r="1034" spans="5:7" x14ac:dyDescent="0.3">
      <c r="E1034" s="6">
        <v>44181</v>
      </c>
      <c r="F1034" s="32">
        <v>224.3</v>
      </c>
      <c r="G1034" s="27">
        <v>641.51</v>
      </c>
    </row>
    <row r="1035" spans="5:7" x14ac:dyDescent="0.3">
      <c r="E1035" s="6">
        <v>44180</v>
      </c>
      <c r="F1035" s="32">
        <v>237.48</v>
      </c>
      <c r="G1035" s="27">
        <v>641.51</v>
      </c>
    </row>
    <row r="1036" spans="5:7" x14ac:dyDescent="0.3">
      <c r="E1036" s="6">
        <v>44179</v>
      </c>
      <c r="F1036" s="32">
        <v>242.23</v>
      </c>
      <c r="G1036" s="27">
        <v>625.91</v>
      </c>
    </row>
    <row r="1037" spans="5:7" x14ac:dyDescent="0.3">
      <c r="E1037" s="6">
        <v>44176</v>
      </c>
      <c r="F1037" s="32">
        <v>232.77</v>
      </c>
      <c r="G1037" s="27">
        <v>625.91</v>
      </c>
    </row>
    <row r="1038" spans="5:7" x14ac:dyDescent="0.3">
      <c r="E1038" s="6">
        <v>44175</v>
      </c>
      <c r="F1038" s="32">
        <v>242.91</v>
      </c>
      <c r="G1038" s="27">
        <v>616.79999999999995</v>
      </c>
    </row>
    <row r="1039" spans="5:7" x14ac:dyDescent="0.3">
      <c r="E1039" s="6">
        <v>44174</v>
      </c>
      <c r="F1039" s="32">
        <v>238.28</v>
      </c>
      <c r="G1039" s="27">
        <v>616.79999999999995</v>
      </c>
    </row>
    <row r="1040" spans="5:7" x14ac:dyDescent="0.3">
      <c r="E1040" s="6">
        <v>44173</v>
      </c>
      <c r="F1040" s="32">
        <v>240.67</v>
      </c>
      <c r="G1040" s="27">
        <v>616.79999999999995</v>
      </c>
    </row>
    <row r="1041" spans="5:7" x14ac:dyDescent="0.3">
      <c r="E1041" s="6">
        <v>44172</v>
      </c>
      <c r="F1041" s="32">
        <v>238.33</v>
      </c>
      <c r="G1041" s="27">
        <v>616.79999999999995</v>
      </c>
    </row>
    <row r="1042" spans="5:7" x14ac:dyDescent="0.3">
      <c r="E1042" s="6">
        <v>44169</v>
      </c>
      <c r="F1042" s="32">
        <v>234.95</v>
      </c>
      <c r="G1042" s="27">
        <v>616.79999999999995</v>
      </c>
    </row>
    <row r="1043" spans="5:7" x14ac:dyDescent="0.3">
      <c r="E1043" s="6">
        <v>44168</v>
      </c>
      <c r="F1043" s="32">
        <v>233.61</v>
      </c>
      <c r="G1043" s="27">
        <v>618.12</v>
      </c>
    </row>
    <row r="1044" spans="5:7" x14ac:dyDescent="0.3">
      <c r="E1044" s="6">
        <v>44167</v>
      </c>
      <c r="F1044" s="32">
        <v>237.04</v>
      </c>
      <c r="G1044" s="27">
        <v>618.12</v>
      </c>
    </row>
    <row r="1045" spans="5:7" x14ac:dyDescent="0.3">
      <c r="E1045" s="6">
        <v>44166</v>
      </c>
      <c r="F1045" s="32">
        <v>235.98</v>
      </c>
      <c r="G1045" s="27">
        <v>618.12</v>
      </c>
    </row>
    <row r="1046" spans="5:7" x14ac:dyDescent="0.3">
      <c r="E1046" s="6">
        <v>44165</v>
      </c>
      <c r="F1046" s="32">
        <v>185.81</v>
      </c>
      <c r="G1046" s="27">
        <v>568.12</v>
      </c>
    </row>
    <row r="1047" spans="5:7" x14ac:dyDescent="0.3">
      <c r="E1047" s="6">
        <v>44162</v>
      </c>
      <c r="F1047" s="32">
        <v>186.92</v>
      </c>
      <c r="G1047" s="27">
        <v>568.12</v>
      </c>
    </row>
    <row r="1048" spans="5:7" x14ac:dyDescent="0.3">
      <c r="E1048" s="6">
        <v>44161</v>
      </c>
      <c r="F1048" s="32">
        <v>185.04</v>
      </c>
      <c r="G1048" s="27">
        <v>566.32000000000005</v>
      </c>
    </row>
    <row r="1049" spans="5:7" x14ac:dyDescent="0.3">
      <c r="E1049" s="6">
        <v>44160</v>
      </c>
      <c r="F1049" s="32">
        <v>185.36</v>
      </c>
      <c r="G1049" s="27">
        <v>566.32000000000005</v>
      </c>
    </row>
    <row r="1050" spans="5:7" x14ac:dyDescent="0.3">
      <c r="E1050" s="6">
        <v>44159</v>
      </c>
      <c r="F1050" s="32">
        <v>187.65</v>
      </c>
      <c r="G1050" s="27">
        <v>566.32000000000005</v>
      </c>
    </row>
    <row r="1051" spans="5:7" x14ac:dyDescent="0.3">
      <c r="E1051" s="6">
        <v>44158</v>
      </c>
      <c r="F1051" s="32">
        <v>185.8</v>
      </c>
      <c r="G1051" s="27">
        <v>566.32000000000005</v>
      </c>
    </row>
    <row r="1052" spans="5:7" x14ac:dyDescent="0.3">
      <c r="E1052" s="6">
        <v>44155</v>
      </c>
      <c r="F1052" s="32">
        <v>195.47</v>
      </c>
      <c r="G1052" s="27">
        <v>566.32000000000005</v>
      </c>
    </row>
    <row r="1053" spans="5:7" x14ac:dyDescent="0.3">
      <c r="E1053" s="6">
        <v>44154</v>
      </c>
      <c r="F1053" s="32">
        <v>172.62</v>
      </c>
      <c r="G1053" s="27">
        <v>540.97</v>
      </c>
    </row>
    <row r="1054" spans="5:7" x14ac:dyDescent="0.3">
      <c r="E1054" s="6">
        <v>44153</v>
      </c>
      <c r="F1054" s="32">
        <v>167.79</v>
      </c>
      <c r="G1054" s="27">
        <v>540.97</v>
      </c>
    </row>
    <row r="1055" spans="5:7" x14ac:dyDescent="0.3">
      <c r="E1055" s="6">
        <v>44152</v>
      </c>
      <c r="F1055" s="32">
        <v>180.55</v>
      </c>
      <c r="G1055" s="27">
        <v>540.97</v>
      </c>
    </row>
    <row r="1056" spans="5:7" x14ac:dyDescent="0.3">
      <c r="E1056" s="6">
        <v>44151</v>
      </c>
      <c r="F1056" s="32">
        <v>188.87</v>
      </c>
      <c r="G1056" s="27">
        <v>540.97</v>
      </c>
    </row>
    <row r="1057" spans="5:7" x14ac:dyDescent="0.3">
      <c r="E1057" s="6">
        <v>44148</v>
      </c>
      <c r="F1057" s="32">
        <v>170.06</v>
      </c>
      <c r="G1057" s="27">
        <v>515.97</v>
      </c>
    </row>
    <row r="1058" spans="5:7" x14ac:dyDescent="0.3">
      <c r="E1058" s="6">
        <v>44147</v>
      </c>
      <c r="F1058" s="32">
        <v>147.07</v>
      </c>
      <c r="G1058" s="27">
        <v>492.16</v>
      </c>
    </row>
    <row r="1059" spans="5:7" x14ac:dyDescent="0.3">
      <c r="E1059" s="6">
        <v>44146</v>
      </c>
      <c r="F1059" s="32">
        <v>153.05000000000001</v>
      </c>
      <c r="G1059" s="27">
        <v>492.16</v>
      </c>
    </row>
    <row r="1060" spans="5:7" x14ac:dyDescent="0.3">
      <c r="E1060" s="6">
        <v>44145</v>
      </c>
      <c r="F1060" s="32">
        <v>156.57</v>
      </c>
      <c r="G1060" s="27">
        <v>492.16</v>
      </c>
    </row>
    <row r="1061" spans="5:7" x14ac:dyDescent="0.3">
      <c r="E1061" s="6">
        <v>44144</v>
      </c>
      <c r="F1061" s="32">
        <v>157.44999999999999</v>
      </c>
      <c r="G1061" s="27">
        <v>492.16</v>
      </c>
    </row>
    <row r="1062" spans="5:7" x14ac:dyDescent="0.3">
      <c r="E1062" s="6">
        <v>44141</v>
      </c>
      <c r="F1062" s="32">
        <v>148.80000000000001</v>
      </c>
      <c r="G1062" s="27">
        <v>492.16</v>
      </c>
    </row>
    <row r="1063" spans="5:7" x14ac:dyDescent="0.3">
      <c r="E1063" s="6">
        <v>44140</v>
      </c>
      <c r="F1063" s="32">
        <v>152.59</v>
      </c>
      <c r="G1063" s="27">
        <v>488.17</v>
      </c>
    </row>
    <row r="1064" spans="5:7" x14ac:dyDescent="0.3">
      <c r="E1064" s="6">
        <v>44139</v>
      </c>
      <c r="F1064" s="32">
        <v>141.32000000000002</v>
      </c>
      <c r="G1064" s="27">
        <v>488.17</v>
      </c>
    </row>
    <row r="1065" spans="5:7" x14ac:dyDescent="0.3">
      <c r="E1065" s="6">
        <v>44138</v>
      </c>
      <c r="F1065" s="32">
        <v>137.16999999999999</v>
      </c>
      <c r="G1065" s="27">
        <v>488.17</v>
      </c>
    </row>
    <row r="1066" spans="5:7" x14ac:dyDescent="0.3">
      <c r="E1066" s="6">
        <v>44137</v>
      </c>
      <c r="F1066" s="32">
        <v>136.61000000000001</v>
      </c>
      <c r="G1066" s="27">
        <v>488.17</v>
      </c>
    </row>
    <row r="1067" spans="5:7" x14ac:dyDescent="0.3">
      <c r="E1067" s="6">
        <v>44133</v>
      </c>
      <c r="F1067" s="32">
        <v>153.11000000000001</v>
      </c>
      <c r="G1067" s="27">
        <v>488.17</v>
      </c>
    </row>
    <row r="1068" spans="5:7" x14ac:dyDescent="0.3">
      <c r="E1068" s="6">
        <v>44132</v>
      </c>
      <c r="F1068" s="32">
        <v>191.26000000000002</v>
      </c>
      <c r="G1068" s="27">
        <v>491.66</v>
      </c>
    </row>
    <row r="1069" spans="5:7" x14ac:dyDescent="0.3">
      <c r="E1069" s="6">
        <v>44131</v>
      </c>
      <c r="F1069" s="32">
        <v>191.21</v>
      </c>
      <c r="G1069" s="27">
        <v>491.66</v>
      </c>
    </row>
    <row r="1070" spans="5:7" x14ac:dyDescent="0.3">
      <c r="E1070" s="6">
        <v>44130</v>
      </c>
      <c r="F1070" s="32">
        <v>191.59</v>
      </c>
      <c r="G1070" s="27">
        <v>491.66</v>
      </c>
    </row>
    <row r="1071" spans="5:7" x14ac:dyDescent="0.3">
      <c r="E1071" s="6">
        <v>44127</v>
      </c>
      <c r="F1071" s="32">
        <v>203.1</v>
      </c>
      <c r="G1071" s="27">
        <v>491.66</v>
      </c>
    </row>
    <row r="1072" spans="5:7" x14ac:dyDescent="0.3">
      <c r="E1072" s="6">
        <v>44126</v>
      </c>
      <c r="F1072" s="32">
        <v>203.34</v>
      </c>
      <c r="G1072" s="27">
        <v>501.66</v>
      </c>
    </row>
    <row r="1073" spans="5:7" x14ac:dyDescent="0.3">
      <c r="E1073" s="6">
        <v>44125</v>
      </c>
      <c r="F1073" s="32">
        <v>210.69</v>
      </c>
      <c r="G1073" s="27">
        <v>501.66</v>
      </c>
    </row>
    <row r="1074" spans="5:7" x14ac:dyDescent="0.3">
      <c r="E1074" s="6">
        <v>44124</v>
      </c>
      <c r="F1074" s="32">
        <v>207.92</v>
      </c>
      <c r="G1074" s="27">
        <v>501.66</v>
      </c>
    </row>
    <row r="1075" spans="5:7" x14ac:dyDescent="0.3">
      <c r="E1075" s="6">
        <v>44123</v>
      </c>
      <c r="F1075" s="32">
        <v>175.68</v>
      </c>
      <c r="G1075" s="27">
        <v>457.76</v>
      </c>
    </row>
    <row r="1076" spans="5:7" x14ac:dyDescent="0.3">
      <c r="E1076" s="6">
        <v>44120</v>
      </c>
      <c r="F1076" s="32">
        <v>173.61</v>
      </c>
      <c r="G1076" s="27">
        <v>457.76</v>
      </c>
    </row>
    <row r="1077" spans="5:7" x14ac:dyDescent="0.3">
      <c r="E1077" s="6">
        <v>44119</v>
      </c>
      <c r="F1077" s="32">
        <v>183.8</v>
      </c>
      <c r="G1077" s="27">
        <v>464.14</v>
      </c>
    </row>
    <row r="1078" spans="5:7" x14ac:dyDescent="0.3">
      <c r="E1078" s="6">
        <v>44118</v>
      </c>
      <c r="F1078" s="32">
        <v>177.04</v>
      </c>
      <c r="G1078" s="27">
        <v>464.14</v>
      </c>
    </row>
    <row r="1079" spans="5:7" x14ac:dyDescent="0.3">
      <c r="E1079" s="6">
        <v>44117</v>
      </c>
      <c r="F1079" s="32">
        <v>183.72</v>
      </c>
      <c r="G1079" s="27">
        <v>464.14</v>
      </c>
    </row>
    <row r="1080" spans="5:7" x14ac:dyDescent="0.3">
      <c r="E1080" s="6">
        <v>44116</v>
      </c>
      <c r="F1080" s="32">
        <v>181.76</v>
      </c>
      <c r="G1080" s="27">
        <v>464.14</v>
      </c>
    </row>
    <row r="1081" spans="5:7" x14ac:dyDescent="0.3">
      <c r="E1081" s="6">
        <v>44113</v>
      </c>
      <c r="F1081" s="32">
        <v>185.47</v>
      </c>
      <c r="G1081" s="27">
        <v>464.13</v>
      </c>
    </row>
    <row r="1082" spans="5:7" x14ac:dyDescent="0.3">
      <c r="E1082" s="6">
        <v>44112</v>
      </c>
      <c r="F1082" s="32">
        <v>166.51</v>
      </c>
      <c r="G1082" s="27">
        <v>445.16</v>
      </c>
    </row>
    <row r="1083" spans="5:7" x14ac:dyDescent="0.3">
      <c r="E1083" s="6">
        <v>44111</v>
      </c>
      <c r="F1083" s="32">
        <v>149.66999999999999</v>
      </c>
      <c r="G1083" s="27">
        <v>445.16</v>
      </c>
    </row>
    <row r="1084" spans="5:7" x14ac:dyDescent="0.3">
      <c r="E1084" s="6">
        <v>44110</v>
      </c>
      <c r="F1084" s="32">
        <v>160.02000000000001</v>
      </c>
      <c r="G1084" s="27">
        <v>445.16</v>
      </c>
    </row>
    <row r="1085" spans="5:7" x14ac:dyDescent="0.3">
      <c r="E1085" s="6">
        <v>44109</v>
      </c>
      <c r="F1085" s="32">
        <v>136.44999999999999</v>
      </c>
      <c r="G1085" s="27">
        <v>445.16</v>
      </c>
    </row>
    <row r="1086" spans="5:7" x14ac:dyDescent="0.3">
      <c r="E1086" s="6">
        <v>44106</v>
      </c>
      <c r="F1086" s="32">
        <v>139.4</v>
      </c>
      <c r="G1086" s="27">
        <v>445.16</v>
      </c>
    </row>
    <row r="1087" spans="5:7" x14ac:dyDescent="0.3">
      <c r="E1087" s="6">
        <v>44104</v>
      </c>
      <c r="F1087" s="32">
        <v>187.03</v>
      </c>
      <c r="G1087" s="27">
        <v>322.06</v>
      </c>
    </row>
    <row r="1088" spans="5:7" x14ac:dyDescent="0.3">
      <c r="E1088" s="6">
        <v>44103</v>
      </c>
      <c r="F1088" s="32">
        <v>188.46</v>
      </c>
      <c r="G1088" s="27">
        <v>322.06</v>
      </c>
    </row>
    <row r="1089" spans="5:7" x14ac:dyDescent="0.3">
      <c r="E1089" s="6">
        <v>44102</v>
      </c>
      <c r="F1089" s="32">
        <v>171.42</v>
      </c>
      <c r="G1089" s="27">
        <v>322.06</v>
      </c>
    </row>
    <row r="1090" spans="5:7" x14ac:dyDescent="0.3">
      <c r="E1090" s="6">
        <v>44099</v>
      </c>
      <c r="F1090" s="32">
        <v>188.97</v>
      </c>
      <c r="G1090" s="27">
        <v>322.06</v>
      </c>
    </row>
    <row r="1091" spans="5:7" x14ac:dyDescent="0.3">
      <c r="E1091" s="6">
        <v>44098</v>
      </c>
      <c r="F1091" s="32">
        <v>163.47</v>
      </c>
      <c r="G1091" s="27">
        <v>305.22000000000003</v>
      </c>
    </row>
    <row r="1092" spans="5:7" x14ac:dyDescent="0.3">
      <c r="E1092" s="6">
        <v>44097</v>
      </c>
      <c r="F1092" s="32">
        <v>164.89000000000001</v>
      </c>
      <c r="G1092" s="27">
        <v>305.22000000000003</v>
      </c>
    </row>
    <row r="1093" spans="5:7" x14ac:dyDescent="0.3">
      <c r="E1093" s="6">
        <v>44096</v>
      </c>
      <c r="F1093" s="32">
        <v>157.66</v>
      </c>
      <c r="G1093" s="27">
        <v>305.22000000000003</v>
      </c>
    </row>
    <row r="1094" spans="5:7" x14ac:dyDescent="0.3">
      <c r="E1094" s="6">
        <v>44095</v>
      </c>
      <c r="F1094" s="32">
        <v>155.59</v>
      </c>
      <c r="G1094" s="27">
        <v>305.22000000000003</v>
      </c>
    </row>
    <row r="1095" spans="5:7" x14ac:dyDescent="0.3">
      <c r="E1095" s="6">
        <v>44092</v>
      </c>
      <c r="F1095" s="32">
        <v>157.07</v>
      </c>
      <c r="G1095" s="27">
        <v>305.22000000000003</v>
      </c>
    </row>
    <row r="1096" spans="5:7" x14ac:dyDescent="0.3">
      <c r="E1096" s="6">
        <v>44091</v>
      </c>
      <c r="F1096" s="32">
        <v>172.59</v>
      </c>
      <c r="G1096" s="27">
        <v>293.7</v>
      </c>
    </row>
    <row r="1097" spans="5:7" x14ac:dyDescent="0.3">
      <c r="E1097" s="6">
        <v>44090</v>
      </c>
      <c r="F1097" s="32">
        <v>170.02</v>
      </c>
      <c r="G1097" s="27">
        <v>293.7</v>
      </c>
    </row>
    <row r="1098" spans="5:7" x14ac:dyDescent="0.3">
      <c r="E1098" s="6">
        <v>44089</v>
      </c>
      <c r="F1098" s="32">
        <v>180.08</v>
      </c>
      <c r="G1098" s="27">
        <v>293.7</v>
      </c>
    </row>
    <row r="1099" spans="5:7" x14ac:dyDescent="0.3">
      <c r="E1099" s="6">
        <v>44088</v>
      </c>
      <c r="F1099" s="32">
        <v>181.45</v>
      </c>
      <c r="G1099" s="27">
        <v>293.7</v>
      </c>
    </row>
    <row r="1100" spans="5:7" x14ac:dyDescent="0.3">
      <c r="E1100" s="6">
        <v>44085</v>
      </c>
      <c r="F1100" s="32">
        <v>199.63</v>
      </c>
      <c r="G1100" s="27">
        <v>293.7</v>
      </c>
    </row>
    <row r="1101" spans="5:7" x14ac:dyDescent="0.3">
      <c r="E1101" s="6">
        <v>44084</v>
      </c>
      <c r="F1101" s="32">
        <v>202.39</v>
      </c>
      <c r="G1101" s="27">
        <v>293.7</v>
      </c>
    </row>
    <row r="1102" spans="5:7" x14ac:dyDescent="0.3">
      <c r="E1102" s="6">
        <v>44083</v>
      </c>
      <c r="F1102" s="32">
        <v>187.77</v>
      </c>
      <c r="G1102" s="27">
        <v>293.7</v>
      </c>
    </row>
    <row r="1103" spans="5:7" x14ac:dyDescent="0.3">
      <c r="E1103" s="6">
        <v>44082</v>
      </c>
      <c r="F1103" s="32">
        <v>189.03</v>
      </c>
      <c r="G1103" s="27">
        <v>293.7</v>
      </c>
    </row>
    <row r="1104" spans="5:7" x14ac:dyDescent="0.3">
      <c r="E1104" s="6">
        <v>44081</v>
      </c>
      <c r="F1104" s="32">
        <v>191.76</v>
      </c>
      <c r="G1104" s="27">
        <v>293.7</v>
      </c>
    </row>
    <row r="1105" spans="5:7" x14ac:dyDescent="0.3">
      <c r="E1105" s="6">
        <v>44078</v>
      </c>
      <c r="F1105" s="32">
        <v>191.69</v>
      </c>
      <c r="G1105" s="27">
        <v>293.7</v>
      </c>
    </row>
    <row r="1106" spans="5:7" x14ac:dyDescent="0.3">
      <c r="E1106" s="6">
        <v>44077</v>
      </c>
      <c r="F1106" s="32">
        <v>189.38</v>
      </c>
      <c r="G1106" s="27">
        <v>293.87</v>
      </c>
    </row>
    <row r="1107" spans="5:7" x14ac:dyDescent="0.3">
      <c r="E1107" s="6">
        <v>44076</v>
      </c>
      <c r="F1107" s="58">
        <v>187.16</v>
      </c>
      <c r="G1107" s="27">
        <v>293.87</v>
      </c>
    </row>
    <row r="1108" spans="5:7" x14ac:dyDescent="0.3">
      <c r="E1108" s="6">
        <v>44074</v>
      </c>
      <c r="F1108" s="32">
        <v>190.85</v>
      </c>
      <c r="G1108" s="27">
        <v>293.87</v>
      </c>
    </row>
    <row r="1109" spans="5:7" x14ac:dyDescent="0.3">
      <c r="E1109" s="6">
        <v>44071</v>
      </c>
      <c r="F1109" s="32">
        <v>193.04</v>
      </c>
      <c r="G1109" s="27">
        <v>293.87</v>
      </c>
    </row>
    <row r="1110" spans="5:7" x14ac:dyDescent="0.3">
      <c r="E1110" s="6">
        <v>44070</v>
      </c>
      <c r="F1110" s="32">
        <v>201.05</v>
      </c>
      <c r="G1110" s="27">
        <v>302.87</v>
      </c>
    </row>
    <row r="1111" spans="5:7" x14ac:dyDescent="0.3">
      <c r="E1111" s="6">
        <v>44069</v>
      </c>
      <c r="F1111" s="32">
        <v>197.51</v>
      </c>
      <c r="G1111" s="27">
        <v>302.87</v>
      </c>
    </row>
    <row r="1112" spans="5:7" x14ac:dyDescent="0.3">
      <c r="E1112" s="6">
        <v>44068</v>
      </c>
      <c r="F1112" s="32">
        <v>191.09</v>
      </c>
      <c r="G1112" s="27">
        <v>302.87</v>
      </c>
    </row>
    <row r="1113" spans="5:7" x14ac:dyDescent="0.3">
      <c r="E1113" s="6">
        <v>44067</v>
      </c>
      <c r="F1113" s="32">
        <v>189.47</v>
      </c>
      <c r="G1113" s="27">
        <v>302.87</v>
      </c>
    </row>
    <row r="1114" spans="5:7" x14ac:dyDescent="0.3">
      <c r="E1114" s="6">
        <v>44064</v>
      </c>
      <c r="F1114" s="32">
        <v>192.97</v>
      </c>
      <c r="G1114" s="27">
        <v>302.87</v>
      </c>
    </row>
    <row r="1115" spans="5:7" x14ac:dyDescent="0.3">
      <c r="E1115" s="6">
        <v>44063</v>
      </c>
      <c r="F1115" s="32">
        <v>196.26</v>
      </c>
      <c r="G1115" s="27">
        <v>305.87</v>
      </c>
    </row>
    <row r="1116" spans="5:7" x14ac:dyDescent="0.3">
      <c r="E1116" s="6">
        <v>44062</v>
      </c>
      <c r="F1116" s="32">
        <v>195.67</v>
      </c>
      <c r="G1116" s="27">
        <v>305.87</v>
      </c>
    </row>
    <row r="1117" spans="5:7" x14ac:dyDescent="0.3">
      <c r="E1117" s="6">
        <v>44061</v>
      </c>
      <c r="F1117" s="32">
        <v>190.52</v>
      </c>
      <c r="G1117" s="27">
        <v>305.87</v>
      </c>
    </row>
    <row r="1118" spans="5:7" x14ac:dyDescent="0.3">
      <c r="E1118" s="6">
        <v>44060</v>
      </c>
      <c r="F1118" s="32">
        <v>186.03</v>
      </c>
      <c r="G1118" s="27">
        <v>305.87</v>
      </c>
    </row>
    <row r="1119" spans="5:7" x14ac:dyDescent="0.3">
      <c r="E1119" s="6">
        <v>44057</v>
      </c>
      <c r="F1119" s="32">
        <v>184.69</v>
      </c>
      <c r="G1119" s="27">
        <v>305.87</v>
      </c>
    </row>
    <row r="1120" spans="5:7" x14ac:dyDescent="0.3">
      <c r="E1120" s="6">
        <v>44056</v>
      </c>
      <c r="F1120" s="32">
        <v>186.82</v>
      </c>
      <c r="G1120" s="27">
        <v>307.07</v>
      </c>
    </row>
    <row r="1121" spans="5:7" x14ac:dyDescent="0.3">
      <c r="E1121" s="6">
        <v>44055</v>
      </c>
      <c r="F1121" s="32">
        <v>179.97</v>
      </c>
      <c r="G1121" s="27">
        <v>307.07</v>
      </c>
    </row>
    <row r="1122" spans="5:7" x14ac:dyDescent="0.3">
      <c r="E1122" s="6">
        <v>44054</v>
      </c>
      <c r="F1122" s="32">
        <v>179.39</v>
      </c>
      <c r="G1122" s="27">
        <v>307.07</v>
      </c>
    </row>
    <row r="1123" spans="5:7" x14ac:dyDescent="0.3">
      <c r="E1123" s="6">
        <v>44053</v>
      </c>
      <c r="F1123" s="32">
        <v>182.34</v>
      </c>
      <c r="G1123" s="27">
        <v>319.2</v>
      </c>
    </row>
    <row r="1124" spans="5:7" x14ac:dyDescent="0.3">
      <c r="E1124" s="6">
        <v>44050</v>
      </c>
      <c r="F1124" s="32">
        <v>170.81</v>
      </c>
      <c r="G1124" s="27">
        <v>319.2</v>
      </c>
    </row>
    <row r="1125" spans="5:7" x14ac:dyDescent="0.3">
      <c r="E1125" s="6">
        <v>44049</v>
      </c>
      <c r="F1125" s="32">
        <v>166.07999999999998</v>
      </c>
      <c r="G1125" s="27">
        <v>309.41000000000003</v>
      </c>
    </row>
    <row r="1126" spans="5:7" x14ac:dyDescent="0.3">
      <c r="E1126" s="6">
        <v>44048</v>
      </c>
      <c r="F1126" s="32">
        <v>157.94</v>
      </c>
      <c r="G1126" s="27">
        <v>309.41000000000003</v>
      </c>
    </row>
    <row r="1127" spans="5:7" x14ac:dyDescent="0.3">
      <c r="E1127" s="6">
        <v>44047</v>
      </c>
      <c r="F1127" s="32">
        <v>153.94000000000003</v>
      </c>
      <c r="G1127" s="27">
        <v>309.41000000000003</v>
      </c>
    </row>
    <row r="1128" spans="5:7" x14ac:dyDescent="0.3">
      <c r="E1128" s="6">
        <v>44043</v>
      </c>
      <c r="F1128" s="32">
        <v>146.91</v>
      </c>
      <c r="G1128" s="27">
        <v>309.41000000000003</v>
      </c>
    </row>
    <row r="1129" spans="5:7" x14ac:dyDescent="0.3">
      <c r="E1129" s="6">
        <v>44042</v>
      </c>
      <c r="F1129" s="32">
        <v>134.77000000000001</v>
      </c>
      <c r="G1129" s="27">
        <v>290.13</v>
      </c>
    </row>
    <row r="1130" spans="5:7" x14ac:dyDescent="0.3">
      <c r="E1130" s="6">
        <v>44041</v>
      </c>
      <c r="F1130" s="32">
        <v>135.71</v>
      </c>
      <c r="G1130" s="27">
        <v>290.13</v>
      </c>
    </row>
    <row r="1131" spans="5:7" x14ac:dyDescent="0.3">
      <c r="E1131" s="6">
        <v>44041</v>
      </c>
      <c r="F1131" s="32">
        <v>135.71</v>
      </c>
      <c r="G1131" s="27">
        <v>290.13</v>
      </c>
    </row>
    <row r="1132" spans="5:7" x14ac:dyDescent="0.3">
      <c r="E1132" s="6">
        <v>44040</v>
      </c>
      <c r="F1132" s="32">
        <v>123</v>
      </c>
      <c r="G1132" s="27">
        <v>290.13</v>
      </c>
    </row>
    <row r="1133" spans="5:7" x14ac:dyDescent="0.3">
      <c r="E1133" s="6">
        <v>44039</v>
      </c>
      <c r="F1133" s="32">
        <v>123.1</v>
      </c>
      <c r="G1133" s="27">
        <v>290.13</v>
      </c>
    </row>
    <row r="1134" spans="5:7" x14ac:dyDescent="0.3">
      <c r="E1134" s="6">
        <v>44036</v>
      </c>
      <c r="F1134" s="32">
        <v>129.56</v>
      </c>
      <c r="G1134" s="27">
        <v>290.13</v>
      </c>
    </row>
    <row r="1135" spans="5:7" x14ac:dyDescent="0.3">
      <c r="E1135" s="6">
        <v>44035</v>
      </c>
      <c r="F1135" s="32">
        <v>132.52000000000001</v>
      </c>
      <c r="G1135" s="27">
        <v>292.13</v>
      </c>
    </row>
    <row r="1136" spans="5:7" x14ac:dyDescent="0.3">
      <c r="E1136" s="6">
        <v>44034</v>
      </c>
      <c r="F1136" s="32">
        <v>130.74</v>
      </c>
      <c r="G1136" s="27">
        <v>292.13</v>
      </c>
    </row>
    <row r="1137" spans="5:7" x14ac:dyDescent="0.3">
      <c r="E1137" s="6">
        <v>44033</v>
      </c>
      <c r="F1137" s="32">
        <v>114.28</v>
      </c>
      <c r="G1137" s="27">
        <v>292.13</v>
      </c>
    </row>
    <row r="1138" spans="5:7" x14ac:dyDescent="0.3">
      <c r="E1138" s="6">
        <v>44032</v>
      </c>
      <c r="F1138" s="32">
        <v>116.86</v>
      </c>
      <c r="G1138" s="27">
        <v>292.13</v>
      </c>
    </row>
    <row r="1139" spans="5:7" x14ac:dyDescent="0.3">
      <c r="E1139" s="6">
        <v>44029</v>
      </c>
      <c r="F1139" s="32">
        <v>158.84</v>
      </c>
      <c r="G1139" s="27">
        <v>292.13</v>
      </c>
    </row>
    <row r="1140" spans="5:7" x14ac:dyDescent="0.3">
      <c r="E1140" s="6">
        <v>44028</v>
      </c>
      <c r="F1140" s="32">
        <v>156.88999999999999</v>
      </c>
      <c r="G1140" s="27">
        <v>296.93</v>
      </c>
    </row>
    <row r="1141" spans="5:7" x14ac:dyDescent="0.3">
      <c r="E1141" s="6">
        <v>44027</v>
      </c>
      <c r="F1141" s="32">
        <v>157.07000000000002</v>
      </c>
      <c r="G1141" s="27">
        <v>296.93</v>
      </c>
    </row>
    <row r="1142" spans="5:7" x14ac:dyDescent="0.3">
      <c r="E1142" s="6">
        <v>44026</v>
      </c>
      <c r="F1142" s="32">
        <v>165.76</v>
      </c>
      <c r="G1142" s="27">
        <v>296.93</v>
      </c>
    </row>
    <row r="1143" spans="5:7" x14ac:dyDescent="0.3">
      <c r="E1143" s="6">
        <v>44025</v>
      </c>
      <c r="F1143" s="32">
        <v>169.02</v>
      </c>
      <c r="G1143" s="27">
        <v>296.93</v>
      </c>
    </row>
    <row r="1144" spans="5:7" x14ac:dyDescent="0.3">
      <c r="E1144" s="6">
        <v>44022</v>
      </c>
      <c r="F1144" s="32">
        <v>166.68</v>
      </c>
      <c r="G1144" s="27">
        <v>296.93</v>
      </c>
    </row>
    <row r="1145" spans="5:7" x14ac:dyDescent="0.3">
      <c r="E1145" s="6">
        <v>44021</v>
      </c>
      <c r="F1145" s="32">
        <v>160.91999999999999</v>
      </c>
      <c r="G1145" s="27">
        <v>303.43</v>
      </c>
    </row>
    <row r="1146" spans="5:7" x14ac:dyDescent="0.3">
      <c r="E1146" s="6">
        <v>44020</v>
      </c>
      <c r="F1146" s="32">
        <v>172.48999999999998</v>
      </c>
      <c r="G1146" s="27">
        <v>303.43</v>
      </c>
    </row>
    <row r="1147" spans="5:7" x14ac:dyDescent="0.3">
      <c r="E1147" s="6">
        <v>44019</v>
      </c>
      <c r="F1147" s="32">
        <v>164.14</v>
      </c>
      <c r="G1147" s="27">
        <v>303.43</v>
      </c>
    </row>
    <row r="1148" spans="5:7" x14ac:dyDescent="0.3">
      <c r="E1148" s="6">
        <v>44018</v>
      </c>
      <c r="F1148" s="32">
        <v>162.62</v>
      </c>
      <c r="G1148" s="27">
        <v>303.43</v>
      </c>
    </row>
    <row r="1149" spans="5:7" x14ac:dyDescent="0.3">
      <c r="E1149" s="6">
        <v>44015</v>
      </c>
      <c r="F1149" s="32">
        <v>165.52</v>
      </c>
      <c r="G1149" s="27">
        <v>303.43</v>
      </c>
    </row>
    <row r="1150" spans="5:7" x14ac:dyDescent="0.3">
      <c r="E1150" s="6">
        <v>44014</v>
      </c>
      <c r="F1150" s="32">
        <v>173.32</v>
      </c>
      <c r="G1150" s="27">
        <v>311.49859199999997</v>
      </c>
    </row>
    <row r="1151" spans="5:7" x14ac:dyDescent="0.3">
      <c r="E1151" s="6">
        <v>44013</v>
      </c>
      <c r="F1151" s="32">
        <v>170.24</v>
      </c>
      <c r="G1151" s="27">
        <v>311.5</v>
      </c>
    </row>
    <row r="1152" spans="5:7" x14ac:dyDescent="0.3">
      <c r="E1152" s="6">
        <v>44012</v>
      </c>
      <c r="F1152" s="32">
        <v>177.75</v>
      </c>
      <c r="G1152" s="27">
        <v>311.5</v>
      </c>
    </row>
    <row r="1153" spans="5:7" x14ac:dyDescent="0.3">
      <c r="E1153" s="6">
        <v>44011</v>
      </c>
      <c r="F1153" s="32">
        <v>196.78</v>
      </c>
      <c r="G1153" s="27">
        <v>349.7</v>
      </c>
    </row>
    <row r="1154" spans="5:7" x14ac:dyDescent="0.3">
      <c r="E1154" s="6">
        <v>44008</v>
      </c>
      <c r="F1154" s="32">
        <v>209.85</v>
      </c>
      <c r="G1154" s="27">
        <v>311.49</v>
      </c>
    </row>
    <row r="1155" spans="5:7" x14ac:dyDescent="0.3">
      <c r="E1155" s="6">
        <v>44007</v>
      </c>
      <c r="F1155" s="32">
        <v>209.13</v>
      </c>
      <c r="G1155" s="27">
        <v>316.49</v>
      </c>
    </row>
    <row r="1156" spans="5:7" x14ac:dyDescent="0.3">
      <c r="E1156" s="6">
        <v>44006</v>
      </c>
      <c r="F1156" s="32">
        <v>207.39</v>
      </c>
      <c r="G1156" s="27">
        <v>417.56</v>
      </c>
    </row>
    <row r="1157" spans="5:7" x14ac:dyDescent="0.3">
      <c r="E1157" s="6">
        <v>44005</v>
      </c>
      <c r="F1157" s="32">
        <v>204.74</v>
      </c>
      <c r="G1157" s="27">
        <v>316.32</v>
      </c>
    </row>
    <row r="1158" spans="5:7" x14ac:dyDescent="0.3">
      <c r="E1158" s="6">
        <v>44004</v>
      </c>
      <c r="F1158" s="32">
        <v>202.45</v>
      </c>
      <c r="G1158" s="27">
        <v>416.73</v>
      </c>
    </row>
    <row r="1159" spans="5:7" x14ac:dyDescent="0.3">
      <c r="E1159" s="6">
        <v>44001</v>
      </c>
      <c r="F1159" s="32">
        <v>201.67999999999998</v>
      </c>
      <c r="G1159" s="27">
        <v>316.3</v>
      </c>
    </row>
    <row r="1160" spans="5:7" x14ac:dyDescent="0.3">
      <c r="E1160" s="6">
        <v>44000</v>
      </c>
      <c r="F1160" s="32">
        <v>212.42</v>
      </c>
      <c r="G1160" s="27">
        <v>317.31</v>
      </c>
    </row>
    <row r="1161" spans="5:7" x14ac:dyDescent="0.3">
      <c r="E1161" s="6">
        <v>43999</v>
      </c>
      <c r="F1161" s="32">
        <v>221.78</v>
      </c>
      <c r="G1161" s="27">
        <v>317.31</v>
      </c>
    </row>
    <row r="1162" spans="5:7" x14ac:dyDescent="0.3">
      <c r="E1162" s="6">
        <v>43998</v>
      </c>
      <c r="F1162" s="32">
        <v>80.02</v>
      </c>
      <c r="G1162" s="27">
        <v>317.31</v>
      </c>
    </row>
    <row r="1163" spans="5:7" x14ac:dyDescent="0.3">
      <c r="E1163" s="6">
        <v>43997</v>
      </c>
      <c r="F1163" s="32">
        <v>89.72</v>
      </c>
      <c r="G1163" s="27">
        <v>317.31</v>
      </c>
    </row>
    <row r="1164" spans="5:7" x14ac:dyDescent="0.3">
      <c r="E1164" s="6">
        <v>43994</v>
      </c>
      <c r="F1164" s="32">
        <v>88.19</v>
      </c>
      <c r="G1164" s="27">
        <v>317.31</v>
      </c>
    </row>
    <row r="1165" spans="5:7" x14ac:dyDescent="0.3">
      <c r="E1165" s="6">
        <v>43993</v>
      </c>
      <c r="F1165" s="32">
        <v>109.61</v>
      </c>
      <c r="G1165" s="27">
        <v>316.31</v>
      </c>
    </row>
    <row r="1166" spans="5:7" x14ac:dyDescent="0.3">
      <c r="E1166" s="6">
        <v>43992</v>
      </c>
      <c r="F1166" s="32">
        <v>105.07</v>
      </c>
      <c r="G1166" s="27">
        <v>316.31</v>
      </c>
    </row>
    <row r="1167" spans="5:7" x14ac:dyDescent="0.3">
      <c r="E1167" s="6">
        <v>43991</v>
      </c>
      <c r="F1167" s="32">
        <v>104.24</v>
      </c>
      <c r="G1167" s="27">
        <v>316.31</v>
      </c>
    </row>
    <row r="1168" spans="5:7" x14ac:dyDescent="0.3">
      <c r="E1168" s="6">
        <v>43990</v>
      </c>
      <c r="F1168" s="32">
        <v>94.13</v>
      </c>
      <c r="G1168" s="27">
        <v>316.31</v>
      </c>
    </row>
    <row r="1169" spans="5:7" x14ac:dyDescent="0.3">
      <c r="E1169" s="6">
        <v>43986</v>
      </c>
      <c r="F1169" s="32">
        <v>81.41</v>
      </c>
      <c r="G1169" s="27">
        <v>316.31</v>
      </c>
    </row>
    <row r="1170" spans="5:7" x14ac:dyDescent="0.3">
      <c r="E1170" s="6">
        <v>43985</v>
      </c>
      <c r="F1170" s="32">
        <v>77.809999999999988</v>
      </c>
      <c r="G1170" s="27">
        <v>317.36</v>
      </c>
    </row>
    <row r="1171" spans="5:7" x14ac:dyDescent="0.3">
      <c r="E1171" s="6">
        <v>43984</v>
      </c>
      <c r="F1171" s="32">
        <v>75.89</v>
      </c>
      <c r="G1171" s="27">
        <v>317.36</v>
      </c>
    </row>
    <row r="1172" spans="5:7" x14ac:dyDescent="0.3">
      <c r="E1172" s="6">
        <v>43983</v>
      </c>
      <c r="F1172" s="32">
        <v>73.790000000000006</v>
      </c>
      <c r="G1172" s="27">
        <v>317.36</v>
      </c>
    </row>
    <row r="1173" spans="5:7" x14ac:dyDescent="0.3">
      <c r="E1173" s="6">
        <v>43980</v>
      </c>
      <c r="F1173" s="32">
        <v>79.73</v>
      </c>
      <c r="G1173" s="27">
        <v>317.36</v>
      </c>
    </row>
    <row r="1174" spans="5:7" x14ac:dyDescent="0.3">
      <c r="E1174" s="6">
        <v>43979</v>
      </c>
      <c r="F1174" s="32">
        <v>100.8</v>
      </c>
      <c r="G1174" s="27">
        <v>318.86</v>
      </c>
    </row>
    <row r="1175" spans="5:7" x14ac:dyDescent="0.3">
      <c r="E1175" s="6">
        <v>43978</v>
      </c>
      <c r="F1175" s="32">
        <v>99.35</v>
      </c>
      <c r="G1175" s="27">
        <v>318.86</v>
      </c>
    </row>
    <row r="1176" spans="5:7" x14ac:dyDescent="0.3">
      <c r="E1176" s="6">
        <v>43977</v>
      </c>
      <c r="F1176" s="32">
        <v>94.46</v>
      </c>
      <c r="G1176" s="27">
        <v>318.86</v>
      </c>
    </row>
    <row r="1177" spans="5:7" x14ac:dyDescent="0.3">
      <c r="E1177" s="6">
        <v>43973</v>
      </c>
      <c r="F1177" s="32">
        <v>75.39</v>
      </c>
      <c r="G1177" s="27">
        <v>318.86</v>
      </c>
    </row>
    <row r="1178" spans="5:7" x14ac:dyDescent="0.3">
      <c r="E1178" s="6">
        <v>43972</v>
      </c>
      <c r="F1178" s="32">
        <v>92.87</v>
      </c>
      <c r="G1178" s="27">
        <v>319.31</v>
      </c>
    </row>
    <row r="1179" spans="5:7" x14ac:dyDescent="0.3">
      <c r="E1179" s="6">
        <v>43971</v>
      </c>
      <c r="F1179" s="32">
        <v>130.45000000000002</v>
      </c>
      <c r="G1179" s="27">
        <v>307.11</v>
      </c>
    </row>
    <row r="1180" spans="5:7" x14ac:dyDescent="0.3">
      <c r="E1180" s="6">
        <v>43970</v>
      </c>
      <c r="F1180" s="32">
        <v>127.52</v>
      </c>
      <c r="G1180" s="27">
        <v>307.11</v>
      </c>
    </row>
    <row r="1181" spans="5:7" x14ac:dyDescent="0.3">
      <c r="E1181" s="6">
        <v>43969</v>
      </c>
      <c r="F1181" s="32">
        <v>103.32</v>
      </c>
      <c r="G1181" s="27">
        <v>307.11</v>
      </c>
    </row>
    <row r="1182" spans="5:7" x14ac:dyDescent="0.3">
      <c r="E1182" s="6">
        <v>43966</v>
      </c>
      <c r="F1182" s="32">
        <v>120.94</v>
      </c>
      <c r="G1182" s="27">
        <v>307.11</v>
      </c>
    </row>
    <row r="1183" spans="5:7" x14ac:dyDescent="0.3">
      <c r="E1183" s="6">
        <v>43965</v>
      </c>
      <c r="F1183" s="32">
        <v>126.36000000000001</v>
      </c>
      <c r="G1183" s="27">
        <v>307.11</v>
      </c>
    </row>
    <row r="1184" spans="5:7" x14ac:dyDescent="0.3">
      <c r="E1184" s="6">
        <v>43964</v>
      </c>
      <c r="F1184" s="32">
        <v>136.87</v>
      </c>
      <c r="G1184" s="27">
        <v>307.11</v>
      </c>
    </row>
    <row r="1185" spans="5:7" x14ac:dyDescent="0.3">
      <c r="E1185" s="6">
        <v>43963</v>
      </c>
      <c r="F1185" s="32">
        <v>136.19</v>
      </c>
      <c r="G1185" s="27">
        <v>307.11</v>
      </c>
    </row>
    <row r="1186" spans="5:7" x14ac:dyDescent="0.3">
      <c r="E1186" s="6">
        <v>43962</v>
      </c>
      <c r="F1186" s="32">
        <v>136.03</v>
      </c>
      <c r="G1186" s="27">
        <v>307.11</v>
      </c>
    </row>
    <row r="1187" spans="5:7" x14ac:dyDescent="0.3">
      <c r="E1187" s="6">
        <v>43957</v>
      </c>
      <c r="F1187" s="32">
        <v>155.19</v>
      </c>
      <c r="G1187" s="27">
        <v>307.11</v>
      </c>
    </row>
    <row r="1188" spans="5:7" x14ac:dyDescent="0.3">
      <c r="E1188" s="6">
        <v>43956</v>
      </c>
      <c r="F1188" s="32">
        <v>142.5</v>
      </c>
      <c r="G1188" s="27">
        <v>298.38</v>
      </c>
    </row>
    <row r="1189" spans="5:7" x14ac:dyDescent="0.3">
      <c r="E1189" s="6">
        <v>43955</v>
      </c>
      <c r="F1189" s="32">
        <v>137.56</v>
      </c>
      <c r="G1189" s="27">
        <v>298.38</v>
      </c>
    </row>
    <row r="1190" spans="5:7" x14ac:dyDescent="0.3">
      <c r="E1190" s="6">
        <v>43951</v>
      </c>
      <c r="F1190" s="32">
        <v>133.72</v>
      </c>
      <c r="G1190" s="27">
        <v>298.38</v>
      </c>
    </row>
    <row r="1191" spans="5:7" x14ac:dyDescent="0.3">
      <c r="E1191" s="6">
        <v>43950</v>
      </c>
      <c r="F1191" s="32">
        <v>164.08</v>
      </c>
      <c r="G1191" s="27">
        <v>291.83</v>
      </c>
    </row>
    <row r="1192" spans="5:7" x14ac:dyDescent="0.3">
      <c r="E1192" s="6">
        <v>43949</v>
      </c>
      <c r="F1192" s="32">
        <v>152.66999999999999</v>
      </c>
      <c r="G1192" s="27">
        <v>291.83</v>
      </c>
    </row>
    <row r="1193" spans="5:7" x14ac:dyDescent="0.3">
      <c r="E1193" s="6">
        <v>43948</v>
      </c>
      <c r="F1193" s="32">
        <v>151.11000000000001</v>
      </c>
      <c r="G1193" s="27">
        <v>291.83</v>
      </c>
    </row>
    <row r="1194" spans="5:7" x14ac:dyDescent="0.3">
      <c r="E1194" s="6">
        <v>43945</v>
      </c>
      <c r="F1194" s="32">
        <v>142.63</v>
      </c>
      <c r="G1194" s="27">
        <v>291.83</v>
      </c>
    </row>
    <row r="1195" spans="5:7" x14ac:dyDescent="0.3">
      <c r="E1195" s="6">
        <v>43944</v>
      </c>
      <c r="F1195" s="32">
        <v>116.29</v>
      </c>
      <c r="G1195" s="27">
        <v>283.95999999999998</v>
      </c>
    </row>
    <row r="1196" spans="5:7" x14ac:dyDescent="0.3">
      <c r="E1196" s="6">
        <v>43943</v>
      </c>
      <c r="F1196" s="32">
        <v>135.05000000000001</v>
      </c>
      <c r="G1196" s="27">
        <v>283.95999999999998</v>
      </c>
    </row>
    <row r="1197" spans="5:7" x14ac:dyDescent="0.3">
      <c r="E1197" s="6">
        <v>43942</v>
      </c>
      <c r="F1197" s="32">
        <v>127.41</v>
      </c>
      <c r="G1197" s="27">
        <v>283.95999999999998</v>
      </c>
    </row>
    <row r="1198" spans="5:7" x14ac:dyDescent="0.3">
      <c r="E1198" s="6">
        <v>43941</v>
      </c>
      <c r="F1198" s="32">
        <v>129.44999999999999</v>
      </c>
      <c r="G1198" s="27">
        <v>283.95999999999998</v>
      </c>
    </row>
    <row r="1199" spans="5:7" x14ac:dyDescent="0.3">
      <c r="E1199" s="6">
        <v>43938</v>
      </c>
      <c r="F1199" s="32">
        <v>140.59</v>
      </c>
      <c r="G1199" s="27">
        <v>283.95999999999998</v>
      </c>
    </row>
    <row r="1200" spans="5:7" x14ac:dyDescent="0.3">
      <c r="E1200" s="6">
        <v>43937</v>
      </c>
      <c r="F1200" s="32">
        <v>84.94</v>
      </c>
      <c r="G1200" s="27">
        <v>263.86</v>
      </c>
    </row>
    <row r="1201" spans="5:7" x14ac:dyDescent="0.3">
      <c r="E1201" s="6">
        <v>43936</v>
      </c>
      <c r="F1201" s="32">
        <v>40.459999999999994</v>
      </c>
      <c r="G1201" s="27">
        <v>263.86</v>
      </c>
    </row>
    <row r="1202" spans="5:7" x14ac:dyDescent="0.3">
      <c r="E1202" s="6">
        <v>43930</v>
      </c>
      <c r="F1202" s="32">
        <v>82.490000000000009</v>
      </c>
      <c r="G1202" s="27">
        <v>263.86</v>
      </c>
    </row>
    <row r="1203" spans="5:7" x14ac:dyDescent="0.3">
      <c r="E1203" s="6">
        <v>43929</v>
      </c>
      <c r="F1203" s="32">
        <v>71.990000000000009</v>
      </c>
      <c r="G1203" s="27">
        <v>247.76</v>
      </c>
    </row>
    <row r="1204" spans="5:7" x14ac:dyDescent="0.3">
      <c r="E1204" s="6">
        <v>43927</v>
      </c>
      <c r="F1204" s="32">
        <v>111.80999999999999</v>
      </c>
      <c r="G1204" s="27">
        <v>247.76</v>
      </c>
    </row>
    <row r="1205" spans="5:7" x14ac:dyDescent="0.3">
      <c r="E1205" s="6">
        <v>43924</v>
      </c>
      <c r="F1205" s="32">
        <v>118.09</v>
      </c>
      <c r="G1205" s="27">
        <v>247.76</v>
      </c>
    </row>
    <row r="1206" spans="5:7" x14ac:dyDescent="0.3">
      <c r="E1206" s="6">
        <v>43923</v>
      </c>
      <c r="F1206" s="32">
        <v>63.140000000000008</v>
      </c>
      <c r="G1206" s="27">
        <v>182.76</v>
      </c>
    </row>
    <row r="1207" spans="5:7" x14ac:dyDescent="0.3">
      <c r="E1207" s="6">
        <v>43922</v>
      </c>
      <c r="F1207" s="32">
        <v>53.230000000000004</v>
      </c>
      <c r="G1207" s="27">
        <v>182.76</v>
      </c>
    </row>
    <row r="1208" spans="5:7" x14ac:dyDescent="0.3">
      <c r="E1208" s="6">
        <v>43921</v>
      </c>
      <c r="F1208" s="32">
        <v>58.589999999999996</v>
      </c>
      <c r="G1208" s="27">
        <v>182.76</v>
      </c>
    </row>
    <row r="1209" spans="5:7" x14ac:dyDescent="0.3">
      <c r="E1209" s="6">
        <v>43920</v>
      </c>
      <c r="F1209" s="32">
        <v>44.500000000000007</v>
      </c>
      <c r="G1209" s="27">
        <v>182.76</v>
      </c>
    </row>
    <row r="1210" spans="5:7" x14ac:dyDescent="0.3">
      <c r="E1210" s="6">
        <v>43917</v>
      </c>
      <c r="F1210" s="32">
        <v>57.85</v>
      </c>
      <c r="G1210" s="27">
        <v>182.76</v>
      </c>
    </row>
    <row r="1211" spans="5:7" x14ac:dyDescent="0.3">
      <c r="E1211" s="6">
        <v>43914</v>
      </c>
      <c r="F1211" s="32">
        <v>67.28</v>
      </c>
      <c r="G1211" s="27">
        <v>178.01</v>
      </c>
    </row>
    <row r="1212" spans="5:7" x14ac:dyDescent="0.3">
      <c r="E1212" s="6">
        <v>43910</v>
      </c>
      <c r="F1212" s="32">
        <v>69.660000000000011</v>
      </c>
      <c r="G1212" s="27">
        <v>128.01</v>
      </c>
    </row>
    <row r="1213" spans="5:7" x14ac:dyDescent="0.3">
      <c r="E1213" s="6">
        <v>43909</v>
      </c>
      <c r="F1213" s="32">
        <v>81.210000000000008</v>
      </c>
      <c r="G1213" s="27">
        <v>128.01</v>
      </c>
    </row>
    <row r="1214" spans="5:7" x14ac:dyDescent="0.3">
      <c r="E1214" s="6">
        <v>43908</v>
      </c>
      <c r="F1214" s="32">
        <v>110.41999999999999</v>
      </c>
      <c r="G1214" s="27">
        <v>128.01</v>
      </c>
    </row>
    <row r="1215" spans="5:7" x14ac:dyDescent="0.3">
      <c r="E1215" s="6">
        <v>43907</v>
      </c>
      <c r="F1215" s="32">
        <v>118.60000000000001</v>
      </c>
      <c r="G1215" s="27">
        <v>128.01</v>
      </c>
    </row>
    <row r="1216" spans="5:7" x14ac:dyDescent="0.3">
      <c r="E1216" s="6">
        <v>43903</v>
      </c>
      <c r="F1216" s="32">
        <v>74.510000000000005</v>
      </c>
      <c r="G1216" s="27">
        <v>128.01</v>
      </c>
    </row>
    <row r="1217" spans="5:7" x14ac:dyDescent="0.3">
      <c r="E1217" s="6">
        <v>43902</v>
      </c>
      <c r="F1217" s="32">
        <v>30.59</v>
      </c>
      <c r="G1217" s="27">
        <v>78.010000000000005</v>
      </c>
    </row>
    <row r="1218" spans="5:7" x14ac:dyDescent="0.3">
      <c r="E1218" s="6">
        <v>43901</v>
      </c>
      <c r="F1218" s="32">
        <v>35.71</v>
      </c>
      <c r="G1218" s="27">
        <v>78.010000000000005</v>
      </c>
    </row>
    <row r="1219" spans="5:7" x14ac:dyDescent="0.3">
      <c r="E1219" s="6">
        <v>43900</v>
      </c>
      <c r="F1219" s="32">
        <v>38.57</v>
      </c>
      <c r="G1219" s="27">
        <v>78.010000000000005</v>
      </c>
    </row>
    <row r="1220" spans="5:7" x14ac:dyDescent="0.3">
      <c r="E1220" s="6">
        <v>43896</v>
      </c>
      <c r="F1220" s="32">
        <v>37.040000000000006</v>
      </c>
      <c r="G1220" s="27">
        <v>78.010000000000005</v>
      </c>
    </row>
    <row r="1221" spans="5:7" x14ac:dyDescent="0.3">
      <c r="E1221" s="6">
        <v>43895</v>
      </c>
      <c r="F1221" s="32">
        <v>32.269999999999996</v>
      </c>
      <c r="G1221" s="27">
        <v>78.209999999999994</v>
      </c>
    </row>
    <row r="1222" spans="5:7" x14ac:dyDescent="0.3">
      <c r="E1222" s="6">
        <v>43894</v>
      </c>
      <c r="F1222" s="32">
        <v>18.959999999999997</v>
      </c>
      <c r="G1222" s="27">
        <v>78.209999999999994</v>
      </c>
    </row>
    <row r="1223" spans="5:7" x14ac:dyDescent="0.3">
      <c r="E1223" s="6">
        <v>43893</v>
      </c>
      <c r="F1223" s="32">
        <v>18.830000000000002</v>
      </c>
      <c r="G1223" s="27">
        <v>78.209999999999994</v>
      </c>
    </row>
    <row r="1224" spans="5:7" x14ac:dyDescent="0.3">
      <c r="E1224" s="6">
        <v>43892</v>
      </c>
      <c r="F1224" s="32">
        <v>51.730000000000004</v>
      </c>
      <c r="G1224" s="27">
        <v>78.209999999999994</v>
      </c>
    </row>
    <row r="1225" spans="5:7" x14ac:dyDescent="0.3">
      <c r="E1225" s="6">
        <v>43889</v>
      </c>
      <c r="F1225" s="32">
        <v>43.980000000000004</v>
      </c>
      <c r="G1225" s="27">
        <v>78.209999999999994</v>
      </c>
    </row>
    <row r="1226" spans="5:7" x14ac:dyDescent="0.3">
      <c r="E1226" s="6">
        <v>43888</v>
      </c>
      <c r="F1226" s="32">
        <v>66.179999999999993</v>
      </c>
      <c r="G1226" s="27">
        <v>78.430000000000007</v>
      </c>
    </row>
    <row r="1227" spans="5:7" x14ac:dyDescent="0.3">
      <c r="E1227" s="6">
        <v>43887</v>
      </c>
      <c r="F1227" s="32">
        <v>34.56</v>
      </c>
      <c r="G1227" s="27">
        <v>78.430000000000007</v>
      </c>
    </row>
    <row r="1228" spans="5:7" x14ac:dyDescent="0.3">
      <c r="E1228" s="6">
        <v>43886</v>
      </c>
      <c r="F1228" s="32">
        <v>33.18</v>
      </c>
      <c r="G1228" s="27">
        <v>78.430000000000007</v>
      </c>
    </row>
    <row r="1229" spans="5:7" x14ac:dyDescent="0.3">
      <c r="E1229" s="6">
        <v>43885</v>
      </c>
      <c r="F1229" s="32">
        <v>26.939999999999998</v>
      </c>
      <c r="G1229" s="27">
        <v>78.430000000000007</v>
      </c>
    </row>
    <row r="1230" spans="5:7" x14ac:dyDescent="0.3">
      <c r="E1230" s="6">
        <v>43881</v>
      </c>
      <c r="F1230" s="32">
        <v>14.979999999999999</v>
      </c>
      <c r="G1230" s="27">
        <v>78.430000000000007</v>
      </c>
    </row>
    <row r="1231" spans="5:7" x14ac:dyDescent="0.3">
      <c r="E1231" s="6">
        <v>43880</v>
      </c>
      <c r="F1231" s="32">
        <v>22.34</v>
      </c>
      <c r="G1231" s="27">
        <v>69.48</v>
      </c>
    </row>
    <row r="1232" spans="5:7" x14ac:dyDescent="0.3">
      <c r="E1232" s="6">
        <v>43879</v>
      </c>
      <c r="F1232" s="32">
        <v>23.7</v>
      </c>
      <c r="G1232" s="27">
        <v>69.48</v>
      </c>
    </row>
    <row r="1233" spans="5:7" x14ac:dyDescent="0.3">
      <c r="E1233" s="6">
        <v>43878</v>
      </c>
      <c r="F1233" s="32">
        <v>0.51999999999999913</v>
      </c>
      <c r="G1233" s="27">
        <v>69.48</v>
      </c>
    </row>
    <row r="1234" spans="5:7" x14ac:dyDescent="0.3">
      <c r="E1234" s="6">
        <v>43875</v>
      </c>
      <c r="F1234" s="32">
        <v>13.65</v>
      </c>
      <c r="G1234" s="27">
        <v>69.48</v>
      </c>
    </row>
    <row r="1235" spans="5:7" x14ac:dyDescent="0.3">
      <c r="E1235" s="6">
        <v>43874</v>
      </c>
      <c r="F1235" s="32">
        <v>24.97</v>
      </c>
      <c r="G1235" s="27">
        <v>69.48</v>
      </c>
    </row>
    <row r="1236" spans="5:7" x14ac:dyDescent="0.3">
      <c r="E1236" s="6">
        <v>43873</v>
      </c>
      <c r="F1236" s="32">
        <v>19.189999999999998</v>
      </c>
      <c r="G1236" s="27">
        <v>69.48</v>
      </c>
    </row>
    <row r="1237" spans="5:7" x14ac:dyDescent="0.3">
      <c r="E1237" s="6">
        <v>43872</v>
      </c>
      <c r="F1237" s="32">
        <v>17.79</v>
      </c>
      <c r="G1237" s="27">
        <v>69.48</v>
      </c>
    </row>
    <row r="1238" spans="5:7" x14ac:dyDescent="0.3">
      <c r="E1238" s="6">
        <v>43871</v>
      </c>
      <c r="F1238" s="32">
        <v>17.8</v>
      </c>
      <c r="G1238" s="27">
        <v>69.48</v>
      </c>
    </row>
    <row r="1239" spans="5:7" x14ac:dyDescent="0.3">
      <c r="E1239" s="6">
        <v>43868</v>
      </c>
      <c r="F1239" s="32">
        <v>11.180000000000001</v>
      </c>
      <c r="G1239" s="27">
        <v>69.48</v>
      </c>
    </row>
    <row r="1240" spans="5:7" x14ac:dyDescent="0.3">
      <c r="E1240" s="6">
        <v>43867</v>
      </c>
      <c r="F1240" s="32">
        <v>15.740000000000002</v>
      </c>
      <c r="G1240" s="27">
        <v>69.48</v>
      </c>
    </row>
    <row r="1241" spans="5:7" x14ac:dyDescent="0.3">
      <c r="E1241" s="6">
        <v>43866</v>
      </c>
      <c r="F1241" s="32">
        <v>26.57</v>
      </c>
      <c r="G1241" s="27">
        <v>69.48</v>
      </c>
    </row>
    <row r="1242" spans="5:7" x14ac:dyDescent="0.3">
      <c r="E1242" s="6">
        <v>43864</v>
      </c>
      <c r="F1242" s="32">
        <v>23.21</v>
      </c>
      <c r="G1242" s="27">
        <v>69.48</v>
      </c>
    </row>
    <row r="1243" spans="5:7" x14ac:dyDescent="0.3">
      <c r="E1243" s="6">
        <v>43861</v>
      </c>
      <c r="F1243" s="32">
        <v>25.849999999999998</v>
      </c>
      <c r="G1243" s="27">
        <v>69.48</v>
      </c>
    </row>
    <row r="1244" spans="5:7" x14ac:dyDescent="0.3">
      <c r="E1244" s="6">
        <v>43860</v>
      </c>
      <c r="F1244" s="32">
        <v>43.260000000000005</v>
      </c>
      <c r="G1244" s="27">
        <v>69.48</v>
      </c>
    </row>
    <row r="1245" spans="5:7" x14ac:dyDescent="0.3">
      <c r="E1245" s="6">
        <v>43859</v>
      </c>
      <c r="F1245" s="32">
        <v>36.18</v>
      </c>
      <c r="G1245" s="27">
        <v>69.48</v>
      </c>
    </row>
    <row r="1246" spans="5:7" x14ac:dyDescent="0.3">
      <c r="E1246" s="6">
        <v>43858</v>
      </c>
      <c r="F1246" s="32">
        <v>33.519999999999996</v>
      </c>
      <c r="G1246" s="27">
        <v>69.48</v>
      </c>
    </row>
    <row r="1247" spans="5:7" x14ac:dyDescent="0.3">
      <c r="E1247" s="6">
        <v>43857</v>
      </c>
      <c r="F1247" s="32">
        <v>33.33</v>
      </c>
      <c r="G1247" s="27">
        <v>69.48</v>
      </c>
    </row>
    <row r="1248" spans="5:7" x14ac:dyDescent="0.3">
      <c r="E1248" s="6">
        <v>43854</v>
      </c>
      <c r="F1248" s="32">
        <v>33.33</v>
      </c>
      <c r="G1248" s="27">
        <v>69.48</v>
      </c>
    </row>
    <row r="1249" spans="5:7" x14ac:dyDescent="0.3">
      <c r="E1249" s="6">
        <v>43853</v>
      </c>
      <c r="F1249" s="32">
        <v>29.759999999999998</v>
      </c>
      <c r="G1249" s="27">
        <v>69.48</v>
      </c>
    </row>
    <row r="1250" spans="5:7" x14ac:dyDescent="0.3">
      <c r="E1250" s="6">
        <v>43852</v>
      </c>
      <c r="F1250" s="32">
        <v>31.020000000000003</v>
      </c>
      <c r="G1250" s="27">
        <v>69.48</v>
      </c>
    </row>
    <row r="1251" spans="5:7" x14ac:dyDescent="0.3">
      <c r="E1251" s="6">
        <v>43851</v>
      </c>
      <c r="F1251" s="32">
        <v>28.560000000000002</v>
      </c>
      <c r="G1251" s="27">
        <v>69.48</v>
      </c>
    </row>
    <row r="1252" spans="5:7" x14ac:dyDescent="0.3">
      <c r="E1252" s="6">
        <v>43850</v>
      </c>
      <c r="F1252" s="32">
        <v>26.689999999999998</v>
      </c>
      <c r="G1252" s="27">
        <v>69.48</v>
      </c>
    </row>
    <row r="1253" spans="5:7" x14ac:dyDescent="0.3">
      <c r="E1253" s="6">
        <v>43847</v>
      </c>
      <c r="F1253" s="32">
        <v>17.770000000000003</v>
      </c>
      <c r="G1253" s="27">
        <v>69.48</v>
      </c>
    </row>
    <row r="1254" spans="5:7" x14ac:dyDescent="0.3">
      <c r="E1254" s="6">
        <v>43846</v>
      </c>
      <c r="F1254" s="32">
        <v>17.25</v>
      </c>
      <c r="G1254" s="27">
        <v>69.48</v>
      </c>
    </row>
    <row r="1255" spans="5:7" x14ac:dyDescent="0.3">
      <c r="E1255" s="6">
        <v>43844</v>
      </c>
      <c r="F1255" s="32">
        <v>31.99</v>
      </c>
      <c r="G1255" s="27">
        <v>69.48</v>
      </c>
    </row>
    <row r="1256" spans="5:7" x14ac:dyDescent="0.3">
      <c r="E1256" s="6">
        <v>43843</v>
      </c>
      <c r="F1256" s="32">
        <v>33.89</v>
      </c>
      <c r="G1256" s="27">
        <v>69.48</v>
      </c>
    </row>
    <row r="1257" spans="5:7" x14ac:dyDescent="0.3">
      <c r="E1257" s="6">
        <v>43839</v>
      </c>
      <c r="F1257" s="32">
        <v>38.76</v>
      </c>
      <c r="G1257" s="27">
        <v>69.48</v>
      </c>
    </row>
    <row r="1258" spans="5:7" x14ac:dyDescent="0.3">
      <c r="E1258" s="6">
        <v>43838</v>
      </c>
      <c r="F1258" s="32">
        <v>40.46</v>
      </c>
      <c r="G1258" s="27">
        <v>69.48</v>
      </c>
    </row>
    <row r="1259" spans="5:7" x14ac:dyDescent="0.3">
      <c r="E1259" s="6">
        <v>43837</v>
      </c>
      <c r="F1259" s="32">
        <v>39.549999999999997</v>
      </c>
      <c r="G1259" s="27">
        <v>69.48</v>
      </c>
    </row>
    <row r="1260" spans="5:7" x14ac:dyDescent="0.3">
      <c r="E1260" s="6">
        <v>43836</v>
      </c>
      <c r="F1260" s="32">
        <v>37.89</v>
      </c>
      <c r="G1260" s="27">
        <v>69.48</v>
      </c>
    </row>
    <row r="1261" spans="5:7" x14ac:dyDescent="0.3">
      <c r="E1261" s="6">
        <v>43833</v>
      </c>
      <c r="F1261" s="32">
        <v>29.490000000000002</v>
      </c>
      <c r="G1261" s="27">
        <v>69.48</v>
      </c>
    </row>
    <row r="1262" spans="5:7" x14ac:dyDescent="0.3">
      <c r="E1262" s="6">
        <v>43832</v>
      </c>
      <c r="F1262" s="32">
        <v>27.7</v>
      </c>
      <c r="G1262" s="27">
        <v>74.739999999999995</v>
      </c>
    </row>
    <row r="1263" spans="5:7" x14ac:dyDescent="0.3">
      <c r="E1263" s="6">
        <v>43831</v>
      </c>
      <c r="F1263" s="32">
        <v>36.69</v>
      </c>
      <c r="G1263" s="27">
        <v>74.739999999999995</v>
      </c>
    </row>
    <row r="1264" spans="5:7" x14ac:dyDescent="0.3">
      <c r="E1264" s="6">
        <v>43830</v>
      </c>
      <c r="F1264" s="32">
        <v>37.9</v>
      </c>
      <c r="G1264" s="27">
        <v>74.739999999999995</v>
      </c>
    </row>
    <row r="1265" spans="5:7" x14ac:dyDescent="0.3">
      <c r="E1265" s="6">
        <v>43829</v>
      </c>
      <c r="F1265" s="32">
        <v>45.49</v>
      </c>
      <c r="G1265" s="27">
        <v>74.739999999999995</v>
      </c>
    </row>
    <row r="1266" spans="5:7" x14ac:dyDescent="0.3">
      <c r="E1266" s="6">
        <v>43826</v>
      </c>
      <c r="F1266" s="32">
        <v>46.57</v>
      </c>
      <c r="G1266" s="27">
        <v>74.739999999999995</v>
      </c>
    </row>
    <row r="1267" spans="5:7" x14ac:dyDescent="0.3">
      <c r="E1267" s="6">
        <v>43825</v>
      </c>
      <c r="F1267" s="32">
        <v>31.450000000000006</v>
      </c>
      <c r="G1267" s="27">
        <v>74.739999999999995</v>
      </c>
    </row>
    <row r="1268" spans="5:7" x14ac:dyDescent="0.3">
      <c r="E1268" s="6">
        <v>43823</v>
      </c>
      <c r="F1268" s="32">
        <v>26.07</v>
      </c>
      <c r="G1268" s="27">
        <v>74.739999999999995</v>
      </c>
    </row>
    <row r="1269" spans="5:7" x14ac:dyDescent="0.3">
      <c r="E1269" s="6">
        <v>43822</v>
      </c>
      <c r="F1269" s="32">
        <v>24.04</v>
      </c>
      <c r="G1269" s="27">
        <v>321.48</v>
      </c>
    </row>
    <row r="1270" spans="5:7" x14ac:dyDescent="0.3">
      <c r="E1270" s="6">
        <v>43819</v>
      </c>
      <c r="F1270" s="32">
        <v>30.490000000000002</v>
      </c>
      <c r="G1270" s="27">
        <v>74.69</v>
      </c>
    </row>
    <row r="1271" spans="5:7" x14ac:dyDescent="0.3">
      <c r="E1271" s="6">
        <v>43818</v>
      </c>
      <c r="F1271" s="32">
        <v>37.99</v>
      </c>
      <c r="G1271" s="27">
        <v>78.36</v>
      </c>
    </row>
    <row r="1272" spans="5:7" x14ac:dyDescent="0.3">
      <c r="E1272" s="6">
        <v>43817</v>
      </c>
      <c r="F1272" s="32">
        <v>27.04</v>
      </c>
      <c r="G1272" s="27">
        <v>78.36</v>
      </c>
    </row>
    <row r="1273" spans="5:7" x14ac:dyDescent="0.3">
      <c r="E1273" s="6">
        <v>43816</v>
      </c>
      <c r="F1273" s="32">
        <v>27.75</v>
      </c>
      <c r="G1273" s="27">
        <v>78.36</v>
      </c>
    </row>
    <row r="1274" spans="5:7" x14ac:dyDescent="0.3">
      <c r="E1274" s="6">
        <v>43815</v>
      </c>
      <c r="F1274" s="32">
        <v>16.240000000000002</v>
      </c>
      <c r="G1274" s="27">
        <v>78.36</v>
      </c>
    </row>
    <row r="1275" spans="5:7" x14ac:dyDescent="0.3">
      <c r="E1275" s="6">
        <v>43812</v>
      </c>
      <c r="F1275" s="32">
        <v>25.519999999999996</v>
      </c>
      <c r="G1275" s="27">
        <v>78.36</v>
      </c>
    </row>
    <row r="1276" spans="5:7" x14ac:dyDescent="0.3">
      <c r="E1276" s="6">
        <v>43811</v>
      </c>
      <c r="F1276" s="32">
        <v>9.620000000000001</v>
      </c>
      <c r="G1276" s="27">
        <v>78.53</v>
      </c>
    </row>
    <row r="1277" spans="5:7" x14ac:dyDescent="0.3">
      <c r="E1277" s="6">
        <v>43809</v>
      </c>
      <c r="F1277" s="32">
        <v>19.580000000000002</v>
      </c>
      <c r="G1277" s="27">
        <v>78.53</v>
      </c>
    </row>
    <row r="1278" spans="5:7" x14ac:dyDescent="0.3">
      <c r="E1278" s="6">
        <v>43808</v>
      </c>
      <c r="F1278" s="32">
        <v>19.29</v>
      </c>
      <c r="G1278" s="27">
        <v>78.53</v>
      </c>
    </row>
    <row r="1279" spans="5:7" x14ac:dyDescent="0.3">
      <c r="E1279" s="6">
        <v>43805</v>
      </c>
      <c r="F1279" s="32">
        <v>9.519999999999996</v>
      </c>
      <c r="G1279" s="27">
        <v>78.53</v>
      </c>
    </row>
    <row r="1280" spans="5:7" x14ac:dyDescent="0.3">
      <c r="E1280" s="6">
        <v>43804</v>
      </c>
      <c r="F1280" s="32">
        <v>13.070000000000002</v>
      </c>
      <c r="G1280" s="27">
        <v>77.400000000000006</v>
      </c>
    </row>
    <row r="1281" spans="5:7" x14ac:dyDescent="0.3">
      <c r="E1281" s="6">
        <v>43803</v>
      </c>
      <c r="F1281" s="32">
        <v>16.41</v>
      </c>
      <c r="G1281" s="27">
        <v>77.400000000000006</v>
      </c>
    </row>
    <row r="1282" spans="5:7" x14ac:dyDescent="0.3">
      <c r="E1282" s="6">
        <v>43802</v>
      </c>
      <c r="F1282" s="32">
        <v>21.41</v>
      </c>
      <c r="G1282" s="27">
        <v>77.400000000000006</v>
      </c>
    </row>
    <row r="1283" spans="5:7" x14ac:dyDescent="0.3">
      <c r="E1283" s="6">
        <v>43801</v>
      </c>
      <c r="F1283" s="32">
        <v>18.800000000000004</v>
      </c>
      <c r="G1283" s="27">
        <v>77.400000000000006</v>
      </c>
    </row>
    <row r="1284" spans="5:7" x14ac:dyDescent="0.3">
      <c r="E1284" s="6">
        <v>43798</v>
      </c>
      <c r="F1284" s="32">
        <v>40.64</v>
      </c>
      <c r="G1284" s="27">
        <v>77.400000000000006</v>
      </c>
    </row>
    <row r="1285" spans="5:7" x14ac:dyDescent="0.3">
      <c r="E1285" s="6">
        <v>43797</v>
      </c>
      <c r="F1285" s="32">
        <v>45.98</v>
      </c>
      <c r="G1285" s="27">
        <v>77.88</v>
      </c>
    </row>
    <row r="1286" spans="5:7" x14ac:dyDescent="0.3">
      <c r="E1286" s="6">
        <v>43796</v>
      </c>
      <c r="F1286" s="32">
        <v>39.07</v>
      </c>
      <c r="G1286" s="27">
        <v>77.88</v>
      </c>
    </row>
    <row r="1287" spans="5:7" x14ac:dyDescent="0.3">
      <c r="E1287" s="6">
        <v>43795</v>
      </c>
      <c r="F1287" s="32">
        <v>35.39</v>
      </c>
      <c r="G1287" s="27">
        <v>77.88</v>
      </c>
    </row>
    <row r="1288" spans="5:7" x14ac:dyDescent="0.3">
      <c r="E1288" s="6">
        <v>43794</v>
      </c>
      <c r="F1288" s="32">
        <v>35.44</v>
      </c>
      <c r="G1288" s="27">
        <v>77.88</v>
      </c>
    </row>
    <row r="1289" spans="5:7" x14ac:dyDescent="0.3">
      <c r="E1289" s="6">
        <v>43791</v>
      </c>
      <c r="F1289" s="32">
        <v>26.400000000000002</v>
      </c>
      <c r="G1289" s="27">
        <v>77.88</v>
      </c>
    </row>
    <row r="1290" spans="5:7" x14ac:dyDescent="0.3">
      <c r="E1290" s="6">
        <v>43790</v>
      </c>
      <c r="F1290" s="32">
        <v>14.91</v>
      </c>
      <c r="G1290" s="27">
        <v>80.08</v>
      </c>
    </row>
    <row r="1291" spans="5:7" x14ac:dyDescent="0.3">
      <c r="E1291" s="6">
        <v>43789</v>
      </c>
      <c r="F1291" s="32">
        <v>12.700000000000001</v>
      </c>
      <c r="G1291" s="27">
        <v>80.08</v>
      </c>
    </row>
    <row r="1292" spans="5:7" x14ac:dyDescent="0.3">
      <c r="E1292" s="6">
        <v>43788</v>
      </c>
      <c r="F1292" s="32">
        <v>10.459999999999999</v>
      </c>
      <c r="G1292" s="27">
        <v>80.08</v>
      </c>
    </row>
    <row r="1293" spans="5:7" x14ac:dyDescent="0.3">
      <c r="E1293" s="6">
        <v>43787</v>
      </c>
      <c r="F1293" s="32">
        <v>7.86</v>
      </c>
      <c r="G1293" s="27">
        <v>80.08</v>
      </c>
    </row>
    <row r="1294" spans="5:7" x14ac:dyDescent="0.3">
      <c r="E1294" s="6">
        <v>43784</v>
      </c>
      <c r="F1294" s="32">
        <v>3.9000000000000012</v>
      </c>
      <c r="G1294" s="27">
        <v>80.08</v>
      </c>
    </row>
    <row r="1295" spans="5:7" x14ac:dyDescent="0.3">
      <c r="E1295" s="6">
        <v>43783</v>
      </c>
      <c r="F1295" s="32">
        <v>12.489999999999998</v>
      </c>
      <c r="G1295" s="27">
        <v>83.13</v>
      </c>
    </row>
    <row r="1296" spans="5:7" x14ac:dyDescent="0.3">
      <c r="E1296" s="6">
        <v>43782</v>
      </c>
      <c r="F1296" s="32">
        <v>7.3999999999999986</v>
      </c>
      <c r="G1296" s="27">
        <v>83.13</v>
      </c>
    </row>
    <row r="1297" spans="5:7" x14ac:dyDescent="0.3">
      <c r="E1297" s="6">
        <v>43777</v>
      </c>
      <c r="F1297" s="32">
        <v>7.7199999999999989</v>
      </c>
      <c r="G1297" s="27">
        <v>83.13</v>
      </c>
    </row>
    <row r="1298" spans="5:7" x14ac:dyDescent="0.3">
      <c r="E1298" s="6">
        <v>43776</v>
      </c>
      <c r="F1298" s="32">
        <v>13.790000000000001</v>
      </c>
      <c r="G1298" s="27">
        <v>86.13</v>
      </c>
    </row>
    <row r="1299" spans="5:7" x14ac:dyDescent="0.3">
      <c r="E1299" s="6">
        <v>43775</v>
      </c>
      <c r="F1299" s="32">
        <v>14.739999999999998</v>
      </c>
      <c r="G1299" s="27">
        <v>86.13</v>
      </c>
    </row>
    <row r="1300" spans="5:7" x14ac:dyDescent="0.3">
      <c r="E1300" s="6">
        <v>43774</v>
      </c>
      <c r="F1300" s="32">
        <v>17.89</v>
      </c>
      <c r="G1300" s="27">
        <v>86.13</v>
      </c>
    </row>
    <row r="1301" spans="5:7" x14ac:dyDescent="0.3">
      <c r="E1301" s="6">
        <v>43773</v>
      </c>
      <c r="F1301" s="32">
        <v>19.419999999999998</v>
      </c>
      <c r="G1301" s="27">
        <v>86.13</v>
      </c>
    </row>
    <row r="1302" spans="5:7" x14ac:dyDescent="0.3">
      <c r="E1302" s="6">
        <v>43770</v>
      </c>
      <c r="F1302" s="32">
        <v>15.590000000000002</v>
      </c>
      <c r="G1302" s="27">
        <v>86.13</v>
      </c>
    </row>
    <row r="1303" spans="5:7" x14ac:dyDescent="0.3">
      <c r="E1303" s="6">
        <v>43769</v>
      </c>
      <c r="F1303" s="32">
        <v>20.749999999999996</v>
      </c>
      <c r="G1303" s="27">
        <v>86.13</v>
      </c>
    </row>
    <row r="1304" spans="5:7" x14ac:dyDescent="0.3">
      <c r="E1304" s="6">
        <v>43768</v>
      </c>
      <c r="F1304" s="32">
        <v>23.56</v>
      </c>
      <c r="G1304" s="27">
        <v>86.13</v>
      </c>
    </row>
    <row r="1305" spans="5:7" x14ac:dyDescent="0.3">
      <c r="E1305" s="6">
        <v>43767</v>
      </c>
      <c r="F1305" s="32">
        <v>16.329999999999998</v>
      </c>
      <c r="G1305" s="27">
        <v>86.13</v>
      </c>
    </row>
    <row r="1306" spans="5:7" x14ac:dyDescent="0.3">
      <c r="E1306" s="6">
        <v>43766</v>
      </c>
      <c r="F1306" s="32">
        <v>18.11</v>
      </c>
      <c r="G1306" s="27">
        <v>86.13</v>
      </c>
    </row>
    <row r="1307" spans="5:7" x14ac:dyDescent="0.3">
      <c r="E1307" s="6">
        <v>43763</v>
      </c>
      <c r="F1307" s="32">
        <v>13</v>
      </c>
      <c r="G1307" s="27">
        <v>86.13</v>
      </c>
    </row>
    <row r="1308" spans="5:7" x14ac:dyDescent="0.3">
      <c r="E1308" s="6">
        <v>43762</v>
      </c>
      <c r="F1308" s="32">
        <v>23.75</v>
      </c>
      <c r="G1308" s="27">
        <v>94.6</v>
      </c>
    </row>
    <row r="1309" spans="5:7" x14ac:dyDescent="0.3">
      <c r="E1309" s="6">
        <v>43761</v>
      </c>
      <c r="F1309" s="32">
        <v>22.970000000000002</v>
      </c>
      <c r="G1309" s="27">
        <v>94.6</v>
      </c>
    </row>
    <row r="1310" spans="5:7" x14ac:dyDescent="0.3">
      <c r="E1310" s="6">
        <v>43760</v>
      </c>
      <c r="F1310" s="32">
        <v>17.020000000000003</v>
      </c>
      <c r="G1310" s="27">
        <v>94.6</v>
      </c>
    </row>
    <row r="1311" spans="5:7" x14ac:dyDescent="0.3">
      <c r="E1311" s="6">
        <v>43759</v>
      </c>
      <c r="F1311" s="32">
        <v>18.409999999999997</v>
      </c>
      <c r="G1311" s="27">
        <v>94.6</v>
      </c>
    </row>
    <row r="1312" spans="5:7" x14ac:dyDescent="0.3">
      <c r="E1312" s="6">
        <v>43756</v>
      </c>
      <c r="F1312" s="32">
        <v>7.9499999999999993</v>
      </c>
      <c r="G1312" s="27">
        <v>94.6</v>
      </c>
    </row>
    <row r="1313" spans="5:7" x14ac:dyDescent="0.3">
      <c r="E1313" s="6">
        <v>43755</v>
      </c>
      <c r="F1313" s="32">
        <v>4.5799999999999992</v>
      </c>
      <c r="G1313" s="27">
        <v>93.12</v>
      </c>
    </row>
    <row r="1314" spans="5:7" x14ac:dyDescent="0.3">
      <c r="E1314" s="6">
        <v>43754</v>
      </c>
      <c r="F1314" s="32">
        <v>6.8999999999999986</v>
      </c>
      <c r="G1314" s="27">
        <v>93.12</v>
      </c>
    </row>
    <row r="1315" spans="5:7" x14ac:dyDescent="0.3">
      <c r="E1315" s="6">
        <v>43753</v>
      </c>
      <c r="F1315" s="32">
        <v>3.9999999999999996</v>
      </c>
      <c r="G1315" s="27">
        <v>93.12</v>
      </c>
    </row>
    <row r="1316" spans="5:7" x14ac:dyDescent="0.3">
      <c r="E1316" s="6">
        <v>43752</v>
      </c>
      <c r="F1316" s="32">
        <v>1.8399999999999999</v>
      </c>
      <c r="G1316" s="27">
        <v>93.12</v>
      </c>
    </row>
    <row r="1317" spans="5:7" x14ac:dyDescent="0.3">
      <c r="E1317" s="6">
        <v>43749</v>
      </c>
      <c r="F1317" s="32">
        <v>7.2500000000000018</v>
      </c>
      <c r="G1317" s="27">
        <v>82.1</v>
      </c>
    </row>
    <row r="1318" spans="5:7" x14ac:dyDescent="0.3">
      <c r="E1318" s="6">
        <v>43748</v>
      </c>
      <c r="F1318" s="32">
        <v>16.309999999999999</v>
      </c>
      <c r="G1318" s="27">
        <v>89.78</v>
      </c>
    </row>
    <row r="1319" spans="5:7" x14ac:dyDescent="0.3">
      <c r="E1319" s="6">
        <v>43747</v>
      </c>
      <c r="F1319" s="32">
        <v>15.02</v>
      </c>
      <c r="G1319" s="27">
        <v>89.78</v>
      </c>
    </row>
    <row r="1320" spans="5:7" x14ac:dyDescent="0.3">
      <c r="E1320" s="6">
        <v>43746</v>
      </c>
      <c r="F1320" s="32">
        <v>11.13</v>
      </c>
      <c r="G1320" s="27">
        <v>89.78</v>
      </c>
    </row>
    <row r="1321" spans="5:7" x14ac:dyDescent="0.3">
      <c r="E1321" s="6">
        <v>43745</v>
      </c>
      <c r="F1321" s="32">
        <v>33.660000000000004</v>
      </c>
      <c r="G1321" s="27">
        <v>89.78</v>
      </c>
    </row>
    <row r="1322" spans="5:7" x14ac:dyDescent="0.3">
      <c r="E1322" s="6">
        <v>43742</v>
      </c>
      <c r="F1322" s="32">
        <v>28.48</v>
      </c>
      <c r="G1322" s="27">
        <v>89.78</v>
      </c>
    </row>
    <row r="1323" spans="5:7" x14ac:dyDescent="0.3">
      <c r="E1323" s="6">
        <v>43741</v>
      </c>
      <c r="F1323" s="32">
        <v>33.06</v>
      </c>
      <c r="G1323" s="27">
        <v>89.83</v>
      </c>
    </row>
    <row r="1324" spans="5:7" x14ac:dyDescent="0.3">
      <c r="E1324" s="6">
        <v>43740</v>
      </c>
      <c r="F1324" s="32">
        <v>17.54</v>
      </c>
      <c r="G1324" s="27">
        <v>77.97</v>
      </c>
    </row>
    <row r="1325" spans="5:7" x14ac:dyDescent="0.3">
      <c r="E1325" s="6">
        <v>43739</v>
      </c>
      <c r="F1325" s="32">
        <v>23.85</v>
      </c>
      <c r="G1325" s="27">
        <v>77.97</v>
      </c>
    </row>
    <row r="1326" spans="5:7" x14ac:dyDescent="0.3">
      <c r="E1326" s="6">
        <v>43738</v>
      </c>
      <c r="F1326" s="32">
        <v>23.369999999999997</v>
      </c>
      <c r="G1326" s="27">
        <v>77.97</v>
      </c>
    </row>
    <row r="1327" spans="5:7" x14ac:dyDescent="0.3">
      <c r="E1327" s="6">
        <v>43735</v>
      </c>
      <c r="F1327" s="32">
        <v>17.990000000000002</v>
      </c>
      <c r="G1327" s="27">
        <v>77.97</v>
      </c>
    </row>
    <row r="1328" spans="5:7" x14ac:dyDescent="0.3">
      <c r="E1328" s="6">
        <v>43734</v>
      </c>
      <c r="F1328" s="32">
        <v>30.299999999999994</v>
      </c>
      <c r="G1328" s="27">
        <v>88.91</v>
      </c>
    </row>
    <row r="1329" spans="5:7" x14ac:dyDescent="0.3">
      <c r="E1329" s="6">
        <v>43733</v>
      </c>
      <c r="F1329" s="32">
        <v>22.37</v>
      </c>
      <c r="G1329" s="27">
        <v>80.569999999999993</v>
      </c>
    </row>
    <row r="1330" spans="5:7" x14ac:dyDescent="0.3">
      <c r="E1330" s="6">
        <v>43732</v>
      </c>
      <c r="F1330" s="32">
        <v>19.760000000000002</v>
      </c>
      <c r="G1330" s="27">
        <v>80.569999999999993</v>
      </c>
    </row>
    <row r="1331" spans="5:7" x14ac:dyDescent="0.3">
      <c r="E1331" s="6">
        <v>43731</v>
      </c>
      <c r="F1331" s="32">
        <v>12.898999999999999</v>
      </c>
      <c r="G1331" s="27">
        <v>80.569999999999993</v>
      </c>
    </row>
    <row r="1332" spans="5:7" x14ac:dyDescent="0.3">
      <c r="E1332" s="6">
        <v>43728</v>
      </c>
      <c r="F1332" s="32">
        <v>42.169000000000004</v>
      </c>
      <c r="G1332" s="27">
        <v>80.569999999999993</v>
      </c>
    </row>
    <row r="1333" spans="5:7" x14ac:dyDescent="0.3">
      <c r="E1333" s="6">
        <v>43727</v>
      </c>
      <c r="F1333" s="32">
        <v>47.900000000000006</v>
      </c>
      <c r="G1333" s="27">
        <v>80.569999999999993</v>
      </c>
    </row>
    <row r="1334" spans="5:7" x14ac:dyDescent="0.3">
      <c r="E1334" s="6">
        <v>43726</v>
      </c>
      <c r="F1334" s="32">
        <v>59.930000000000007</v>
      </c>
      <c r="G1334" s="27">
        <v>80.569999999999993</v>
      </c>
    </row>
    <row r="1335" spans="5:7" x14ac:dyDescent="0.3">
      <c r="E1335" s="6">
        <v>43725</v>
      </c>
      <c r="F1335" s="32">
        <v>13.129999999999995</v>
      </c>
      <c r="G1335" s="27">
        <v>80.569999999999993</v>
      </c>
    </row>
    <row r="1336" spans="5:7" x14ac:dyDescent="0.3">
      <c r="E1336" s="6">
        <v>43724</v>
      </c>
      <c r="F1336" s="32">
        <v>6.4400000000000013</v>
      </c>
      <c r="G1336" s="27">
        <v>80.569999999999993</v>
      </c>
    </row>
    <row r="1337" spans="5:7" x14ac:dyDescent="0.3">
      <c r="E1337" s="6">
        <v>43720</v>
      </c>
      <c r="F1337" s="32">
        <v>2.9099999999999997</v>
      </c>
      <c r="G1337" s="27">
        <v>80.569999999999993</v>
      </c>
    </row>
    <row r="1338" spans="5:7" x14ac:dyDescent="0.3">
      <c r="E1338" s="6">
        <v>43719</v>
      </c>
      <c r="F1338" s="32">
        <v>5.3000000000000007</v>
      </c>
      <c r="G1338" s="27">
        <v>82.57</v>
      </c>
    </row>
    <row r="1339" spans="5:7" x14ac:dyDescent="0.3">
      <c r="E1339" s="6">
        <v>43718</v>
      </c>
      <c r="F1339" s="32">
        <v>-12.66</v>
      </c>
      <c r="G1339" s="27">
        <v>82.57</v>
      </c>
    </row>
    <row r="1340" spans="5:7" x14ac:dyDescent="0.3">
      <c r="E1340" s="6">
        <v>43717</v>
      </c>
      <c r="F1340" s="32">
        <v>-9.58</v>
      </c>
      <c r="G1340" s="27">
        <v>82.57</v>
      </c>
    </row>
    <row r="1341" spans="5:7" x14ac:dyDescent="0.3">
      <c r="E1341" s="6">
        <v>43714</v>
      </c>
      <c r="F1341" s="32">
        <v>10.88</v>
      </c>
      <c r="G1341" s="27">
        <v>82.57</v>
      </c>
    </row>
    <row r="1342" spans="5:7" x14ac:dyDescent="0.3">
      <c r="E1342" s="6">
        <v>43713</v>
      </c>
      <c r="F1342" s="32">
        <v>8.6000000000000014</v>
      </c>
      <c r="G1342" s="27">
        <v>85.12</v>
      </c>
    </row>
    <row r="1343" spans="5:7" x14ac:dyDescent="0.3">
      <c r="E1343" s="6">
        <v>43712</v>
      </c>
      <c r="F1343" s="32">
        <v>-2.2300000000000004</v>
      </c>
      <c r="G1343" s="27">
        <v>83.12</v>
      </c>
    </row>
    <row r="1344" spans="5:7" x14ac:dyDescent="0.3">
      <c r="E1344" s="6">
        <v>43711</v>
      </c>
      <c r="F1344" s="32">
        <v>-22.490000000000002</v>
      </c>
      <c r="G1344" s="27">
        <v>83.12</v>
      </c>
    </row>
    <row r="1345" spans="5:7" x14ac:dyDescent="0.3">
      <c r="E1345" s="6">
        <v>43710</v>
      </c>
      <c r="F1345" s="32">
        <v>-9.4599999999999991</v>
      </c>
      <c r="G1345" s="27">
        <v>83.12</v>
      </c>
    </row>
    <row r="1346" spans="5:7" x14ac:dyDescent="0.3">
      <c r="E1346" s="6">
        <v>43707</v>
      </c>
      <c r="F1346" s="32">
        <v>-18.489999999999998</v>
      </c>
      <c r="G1346" s="27">
        <v>79.62</v>
      </c>
    </row>
    <row r="1347" spans="5:7" x14ac:dyDescent="0.3">
      <c r="E1347" s="6">
        <v>43706</v>
      </c>
      <c r="F1347" s="32">
        <v>-6.9699999999999989</v>
      </c>
      <c r="G1347" s="27">
        <v>82.02</v>
      </c>
    </row>
    <row r="1348" spans="5:7" x14ac:dyDescent="0.3">
      <c r="E1348" s="6">
        <v>43705</v>
      </c>
      <c r="F1348" s="32">
        <v>2.0199999999999996</v>
      </c>
      <c r="G1348" s="27">
        <v>82.02</v>
      </c>
    </row>
    <row r="1349" spans="5:7" x14ac:dyDescent="0.3">
      <c r="E1349" s="6">
        <v>43704</v>
      </c>
      <c r="F1349" s="32">
        <v>9.06</v>
      </c>
      <c r="G1349" s="27">
        <v>82.02</v>
      </c>
    </row>
    <row r="1350" spans="5:7" x14ac:dyDescent="0.3">
      <c r="E1350" s="6">
        <v>43703</v>
      </c>
      <c r="F1350" s="32">
        <v>25.66</v>
      </c>
      <c r="G1350" s="27">
        <v>82.02</v>
      </c>
    </row>
    <row r="1351" spans="5:7" x14ac:dyDescent="0.3">
      <c r="E1351" s="6">
        <v>43700</v>
      </c>
      <c r="F1351" s="32">
        <v>25.95</v>
      </c>
      <c r="G1351" s="27">
        <v>82.02</v>
      </c>
    </row>
    <row r="1352" spans="5:7" x14ac:dyDescent="0.3">
      <c r="E1352" s="6">
        <v>43699</v>
      </c>
      <c r="F1352" s="32">
        <v>22.69</v>
      </c>
      <c r="G1352" s="27">
        <v>86.02</v>
      </c>
    </row>
    <row r="1353" spans="5:7" x14ac:dyDescent="0.3">
      <c r="E1353" s="6">
        <v>43698</v>
      </c>
      <c r="F1353" s="32">
        <v>22.490000000000002</v>
      </c>
      <c r="G1353" s="27">
        <v>82.94</v>
      </c>
    </row>
    <row r="1354" spans="5:7" x14ac:dyDescent="0.3">
      <c r="E1354" s="6">
        <v>43697</v>
      </c>
      <c r="F1354" s="32">
        <v>14.699999999999998</v>
      </c>
      <c r="G1354" s="27">
        <v>80.19</v>
      </c>
    </row>
    <row r="1355" spans="5:7" x14ac:dyDescent="0.3">
      <c r="E1355" s="6">
        <v>43696</v>
      </c>
      <c r="F1355" s="32">
        <v>14.18</v>
      </c>
      <c r="G1355" s="27">
        <v>79.94</v>
      </c>
    </row>
    <row r="1356" spans="5:7" x14ac:dyDescent="0.3">
      <c r="E1356" s="6">
        <v>43693</v>
      </c>
      <c r="F1356" s="32">
        <v>7.1999999999999984</v>
      </c>
      <c r="G1356" s="27">
        <v>77.84</v>
      </c>
    </row>
    <row r="1357" spans="5:7" x14ac:dyDescent="0.3">
      <c r="E1357" s="6">
        <v>43692</v>
      </c>
      <c r="F1357" s="32">
        <v>34.61</v>
      </c>
      <c r="G1357" s="27">
        <v>106.09</v>
      </c>
    </row>
    <row r="1358" spans="5:7" x14ac:dyDescent="0.3">
      <c r="E1358" s="6">
        <v>43690</v>
      </c>
      <c r="F1358" s="32">
        <v>27.49</v>
      </c>
      <c r="G1358" s="27">
        <v>106.09</v>
      </c>
    </row>
    <row r="1359" spans="5:7" x14ac:dyDescent="0.3">
      <c r="E1359" s="6">
        <v>43686</v>
      </c>
      <c r="F1359" s="32">
        <v>22.42</v>
      </c>
      <c r="G1359" s="27">
        <v>105.89</v>
      </c>
    </row>
    <row r="1360" spans="5:7" x14ac:dyDescent="0.3">
      <c r="E1360" s="6">
        <v>43685</v>
      </c>
      <c r="F1360" s="32">
        <v>21.22</v>
      </c>
      <c r="G1360" s="27">
        <v>105.67</v>
      </c>
    </row>
    <row r="1361" spans="5:7" x14ac:dyDescent="0.3">
      <c r="E1361" s="6">
        <v>43684</v>
      </c>
      <c r="F1361" s="32">
        <v>30.769999999999996</v>
      </c>
      <c r="G1361" s="27">
        <v>105.67</v>
      </c>
    </row>
    <row r="1362" spans="5:7" x14ac:dyDescent="0.3">
      <c r="E1362" s="6">
        <v>43683</v>
      </c>
      <c r="F1362" s="32">
        <v>33.14</v>
      </c>
      <c r="G1362" s="27">
        <v>105.67</v>
      </c>
    </row>
    <row r="1363" spans="5:7" x14ac:dyDescent="0.3">
      <c r="E1363" s="6">
        <v>43682</v>
      </c>
      <c r="F1363" s="32">
        <v>37.46</v>
      </c>
      <c r="G1363" s="27">
        <v>105.67</v>
      </c>
    </row>
    <row r="1364" spans="5:7" x14ac:dyDescent="0.3">
      <c r="E1364" s="6">
        <v>43679</v>
      </c>
      <c r="F1364" s="32">
        <v>34.25</v>
      </c>
      <c r="G1364" s="27">
        <v>105.67</v>
      </c>
    </row>
    <row r="1365" spans="5:7" x14ac:dyDescent="0.3">
      <c r="E1365" s="6">
        <v>43678</v>
      </c>
      <c r="F1365" s="32">
        <v>38.089999999999996</v>
      </c>
      <c r="G1365" s="27">
        <v>106.17</v>
      </c>
    </row>
    <row r="1366" spans="5:7" x14ac:dyDescent="0.3">
      <c r="E1366" s="6">
        <v>43677</v>
      </c>
      <c r="F1366" s="32">
        <v>42.54</v>
      </c>
      <c r="G1366" s="27">
        <v>106.17</v>
      </c>
    </row>
    <row r="1367" spans="5:7" x14ac:dyDescent="0.3">
      <c r="E1367" s="6">
        <v>43676</v>
      </c>
      <c r="F1367" s="32">
        <v>50.6</v>
      </c>
      <c r="G1367" s="27">
        <v>106.17</v>
      </c>
    </row>
    <row r="1368" spans="5:7" x14ac:dyDescent="0.3">
      <c r="E1368" s="6">
        <v>43675</v>
      </c>
      <c r="F1368" s="32">
        <v>45.2</v>
      </c>
      <c r="G1368" s="27">
        <v>106.17</v>
      </c>
    </row>
    <row r="1369" spans="5:7" x14ac:dyDescent="0.3">
      <c r="E1369" s="6">
        <v>43672</v>
      </c>
      <c r="F1369" s="32">
        <v>46.4</v>
      </c>
      <c r="G1369" s="27">
        <v>106.17</v>
      </c>
    </row>
    <row r="1370" spans="5:7" x14ac:dyDescent="0.3">
      <c r="E1370" s="6">
        <v>43671</v>
      </c>
      <c r="F1370" s="32">
        <v>46.22</v>
      </c>
      <c r="G1370" s="27">
        <v>107.05</v>
      </c>
    </row>
    <row r="1371" spans="5:7" x14ac:dyDescent="0.3">
      <c r="E1371" s="6">
        <v>43670</v>
      </c>
      <c r="F1371" s="32">
        <v>41.849999999999994</v>
      </c>
      <c r="G1371" s="27">
        <v>107.05</v>
      </c>
    </row>
    <row r="1372" spans="5:7" x14ac:dyDescent="0.3">
      <c r="E1372" s="6">
        <v>43669</v>
      </c>
      <c r="F1372" s="32">
        <v>40.04</v>
      </c>
      <c r="G1372" s="27">
        <v>107.05</v>
      </c>
    </row>
    <row r="1373" spans="5:7" x14ac:dyDescent="0.3">
      <c r="E1373" s="6">
        <v>43668</v>
      </c>
      <c r="F1373" s="32">
        <v>42.04</v>
      </c>
      <c r="G1373" s="27">
        <v>107.05</v>
      </c>
    </row>
    <row r="1374" spans="5:7" x14ac:dyDescent="0.3">
      <c r="E1374" s="6">
        <v>43665</v>
      </c>
      <c r="F1374" s="32">
        <v>31.41</v>
      </c>
      <c r="G1374" s="27">
        <v>107.05</v>
      </c>
    </row>
    <row r="1375" spans="5:7" x14ac:dyDescent="0.3">
      <c r="E1375" s="6">
        <v>43664</v>
      </c>
      <c r="F1375" s="32">
        <v>34.75</v>
      </c>
      <c r="G1375" s="27">
        <v>108.48</v>
      </c>
    </row>
    <row r="1376" spans="5:7" x14ac:dyDescent="0.3">
      <c r="E1376" s="6">
        <v>43663</v>
      </c>
      <c r="F1376" s="32">
        <v>26.15</v>
      </c>
      <c r="G1376" s="27">
        <v>108.48</v>
      </c>
    </row>
    <row r="1377" spans="5:7" x14ac:dyDescent="0.3">
      <c r="E1377" s="6">
        <v>43661</v>
      </c>
      <c r="F1377" s="32">
        <v>29.04</v>
      </c>
      <c r="G1377" s="27">
        <v>108.48</v>
      </c>
    </row>
    <row r="1378" spans="5:7" x14ac:dyDescent="0.3">
      <c r="E1378" s="6">
        <v>43658</v>
      </c>
      <c r="F1378" s="32">
        <v>19.41</v>
      </c>
      <c r="G1378" s="27">
        <v>108.48</v>
      </c>
    </row>
    <row r="1379" spans="5:7" x14ac:dyDescent="0.3">
      <c r="E1379" s="6">
        <v>43657</v>
      </c>
      <c r="F1379" s="32">
        <v>25.979999999999997</v>
      </c>
      <c r="G1379" s="27">
        <v>118.8</v>
      </c>
    </row>
    <row r="1380" spans="5:7" x14ac:dyDescent="0.3">
      <c r="E1380" s="6">
        <v>43656</v>
      </c>
      <c r="F1380" s="32">
        <v>18.970000000000002</v>
      </c>
      <c r="G1380" s="27">
        <v>118.8</v>
      </c>
    </row>
    <row r="1381" spans="5:7" x14ac:dyDescent="0.3">
      <c r="E1381" s="6">
        <v>43655</v>
      </c>
      <c r="F1381" s="32">
        <v>27.56</v>
      </c>
      <c r="G1381" s="27">
        <v>118.8</v>
      </c>
    </row>
    <row r="1382" spans="5:7" x14ac:dyDescent="0.3">
      <c r="E1382" s="6">
        <v>43654</v>
      </c>
      <c r="F1382" s="32">
        <v>26.05</v>
      </c>
      <c r="G1382" s="27">
        <v>118.8</v>
      </c>
    </row>
    <row r="1383" spans="5:7" x14ac:dyDescent="0.3">
      <c r="E1383" s="6">
        <v>43651</v>
      </c>
      <c r="F1383" s="32">
        <v>5.33</v>
      </c>
      <c r="G1383" s="27">
        <v>118.8</v>
      </c>
    </row>
    <row r="1384" spans="5:7" x14ac:dyDescent="0.3">
      <c r="E1384" s="6">
        <v>43650</v>
      </c>
      <c r="F1384" s="32">
        <v>9.0199999999999978</v>
      </c>
      <c r="G1384" s="27">
        <v>123.85</v>
      </c>
    </row>
    <row r="1385" spans="5:7" x14ac:dyDescent="0.3">
      <c r="E1385" s="6">
        <v>43649</v>
      </c>
      <c r="F1385" s="32">
        <v>12.18</v>
      </c>
      <c r="G1385" s="27">
        <v>123.85</v>
      </c>
    </row>
    <row r="1386" spans="5:7" x14ac:dyDescent="0.3">
      <c r="E1386" s="6">
        <v>43648</v>
      </c>
      <c r="F1386" s="32">
        <v>34.590000000000003</v>
      </c>
      <c r="G1386" s="27">
        <v>123.85</v>
      </c>
    </row>
    <row r="1387" spans="5:7" x14ac:dyDescent="0.3">
      <c r="E1387" s="6">
        <v>43647</v>
      </c>
      <c r="F1387" s="32">
        <v>38.230000000000004</v>
      </c>
      <c r="G1387" s="27">
        <v>123.85</v>
      </c>
    </row>
    <row r="1388" spans="5:7" x14ac:dyDescent="0.3">
      <c r="E1388" s="6">
        <v>43644</v>
      </c>
      <c r="F1388" s="32">
        <v>34.730000000000004</v>
      </c>
      <c r="G1388" s="27">
        <v>124.24</v>
      </c>
    </row>
    <row r="1389" spans="5:7" x14ac:dyDescent="0.3">
      <c r="E1389" s="6">
        <v>43643</v>
      </c>
      <c r="F1389" s="32">
        <v>53.23</v>
      </c>
      <c r="G1389" s="27">
        <v>128.13999999999999</v>
      </c>
    </row>
    <row r="1390" spans="5:7" x14ac:dyDescent="0.3">
      <c r="E1390" s="6">
        <v>43642</v>
      </c>
      <c r="F1390" s="32">
        <v>49.59</v>
      </c>
      <c r="G1390" s="27">
        <v>128.13999999999999</v>
      </c>
    </row>
    <row r="1391" spans="5:7" x14ac:dyDescent="0.3">
      <c r="E1391" s="6">
        <v>43641</v>
      </c>
      <c r="F1391" s="32">
        <v>19.61</v>
      </c>
      <c r="G1391" s="27">
        <v>371.44</v>
      </c>
    </row>
    <row r="1392" spans="5:7" x14ac:dyDescent="0.3">
      <c r="E1392" s="6">
        <v>43640</v>
      </c>
      <c r="F1392" s="32">
        <v>20.329999999999998</v>
      </c>
      <c r="G1392" s="27">
        <v>128.09</v>
      </c>
    </row>
    <row r="1393" spans="5:7" x14ac:dyDescent="0.3">
      <c r="E1393" s="6">
        <v>43637</v>
      </c>
      <c r="F1393" s="32">
        <v>16.130000000000003</v>
      </c>
      <c r="G1393" s="27">
        <v>128.09</v>
      </c>
    </row>
    <row r="1394" spans="5:7" x14ac:dyDescent="0.3">
      <c r="E1394" s="6">
        <v>43636</v>
      </c>
      <c r="F1394" s="32">
        <v>24.69</v>
      </c>
      <c r="G1394" s="27">
        <v>129.09</v>
      </c>
    </row>
    <row r="1395" spans="5:7" x14ac:dyDescent="0.3">
      <c r="E1395" s="6">
        <v>43635</v>
      </c>
      <c r="F1395" s="32">
        <v>24.309999999999995</v>
      </c>
      <c r="G1395" s="27">
        <v>129.09</v>
      </c>
    </row>
    <row r="1396" spans="5:7" x14ac:dyDescent="0.3">
      <c r="E1396" s="6">
        <v>43634</v>
      </c>
      <c r="F1396" s="32">
        <v>12.219999999999999</v>
      </c>
      <c r="G1396" s="27">
        <v>129.09</v>
      </c>
    </row>
    <row r="1397" spans="5:7" x14ac:dyDescent="0.3">
      <c r="E1397" s="6">
        <v>43633</v>
      </c>
      <c r="F1397" s="32">
        <v>13.16</v>
      </c>
      <c r="G1397" s="27">
        <v>129.09</v>
      </c>
    </row>
    <row r="1398" spans="5:7" x14ac:dyDescent="0.3">
      <c r="E1398" s="6">
        <v>43630</v>
      </c>
      <c r="F1398" s="32">
        <v>25.730000000000004</v>
      </c>
      <c r="G1398" s="27">
        <v>129.09</v>
      </c>
    </row>
    <row r="1399" spans="5:7" x14ac:dyDescent="0.3">
      <c r="E1399" s="6">
        <v>43629</v>
      </c>
      <c r="F1399" s="32">
        <v>48.33</v>
      </c>
      <c r="G1399" s="27">
        <v>130.09</v>
      </c>
    </row>
    <row r="1400" spans="5:7" x14ac:dyDescent="0.3">
      <c r="E1400" s="6">
        <v>43628</v>
      </c>
      <c r="F1400" s="32">
        <v>59.62</v>
      </c>
      <c r="G1400" s="27">
        <v>130.09</v>
      </c>
    </row>
    <row r="1401" spans="5:7" x14ac:dyDescent="0.3">
      <c r="E1401" s="6">
        <v>43627</v>
      </c>
      <c r="F1401" s="32">
        <v>36.43</v>
      </c>
      <c r="G1401" s="27">
        <v>130.09</v>
      </c>
    </row>
    <row r="1402" spans="5:7" x14ac:dyDescent="0.3">
      <c r="E1402" s="6">
        <v>43626</v>
      </c>
      <c r="F1402" s="32">
        <v>34.89</v>
      </c>
      <c r="G1402" s="27">
        <v>130.09</v>
      </c>
    </row>
    <row r="1403" spans="5:7" x14ac:dyDescent="0.3">
      <c r="E1403" s="6">
        <v>43623</v>
      </c>
      <c r="F1403" s="32">
        <v>19.130000000000003</v>
      </c>
      <c r="G1403" s="27">
        <v>130.09</v>
      </c>
    </row>
    <row r="1404" spans="5:7" x14ac:dyDescent="0.3">
      <c r="E1404" s="6">
        <v>43622</v>
      </c>
      <c r="F1404" s="32">
        <v>32.900000000000006</v>
      </c>
      <c r="G1404" s="27">
        <v>138.09</v>
      </c>
    </row>
    <row r="1405" spans="5:7" x14ac:dyDescent="0.3">
      <c r="E1405" s="6">
        <v>43620</v>
      </c>
      <c r="F1405" s="32">
        <v>25.340000000000003</v>
      </c>
      <c r="G1405" s="27">
        <v>138.09</v>
      </c>
    </row>
    <row r="1406" spans="5:7" x14ac:dyDescent="0.3">
      <c r="E1406" s="6">
        <v>43619</v>
      </c>
      <c r="F1406" s="32">
        <v>43.2</v>
      </c>
      <c r="G1406" s="27">
        <v>138.09</v>
      </c>
    </row>
    <row r="1407" spans="5:7" x14ac:dyDescent="0.3">
      <c r="E1407" s="6">
        <v>43616</v>
      </c>
      <c r="F1407" s="32">
        <v>9.64</v>
      </c>
      <c r="G1407" s="27">
        <v>138.09</v>
      </c>
    </row>
    <row r="1408" spans="5:7" x14ac:dyDescent="0.3">
      <c r="E1408" s="6">
        <v>43615</v>
      </c>
      <c r="F1408" s="32">
        <v>25.21</v>
      </c>
      <c r="G1408" s="27">
        <v>155.29</v>
      </c>
    </row>
    <row r="1409" spans="5:7" x14ac:dyDescent="0.3">
      <c r="E1409" s="6">
        <v>43614</v>
      </c>
      <c r="F1409" s="32">
        <v>22.11</v>
      </c>
      <c r="G1409" s="27">
        <v>155.29</v>
      </c>
    </row>
    <row r="1410" spans="5:7" x14ac:dyDescent="0.3">
      <c r="E1410" s="6">
        <v>43613</v>
      </c>
      <c r="F1410" s="32">
        <v>31.979999999999997</v>
      </c>
      <c r="G1410" s="27">
        <v>155.29</v>
      </c>
    </row>
    <row r="1411" spans="5:7" x14ac:dyDescent="0.3">
      <c r="E1411" s="6">
        <v>43612</v>
      </c>
      <c r="F1411" s="32">
        <v>43.198</v>
      </c>
      <c r="G1411" s="27">
        <v>150.62</v>
      </c>
    </row>
    <row r="1412" spans="5:7" x14ac:dyDescent="0.3">
      <c r="E1412" s="6">
        <v>43609</v>
      </c>
      <c r="F1412" s="32">
        <v>15.8</v>
      </c>
      <c r="G1412" s="27">
        <v>155.29</v>
      </c>
    </row>
    <row r="1413" spans="5:7" x14ac:dyDescent="0.3">
      <c r="E1413" s="6">
        <v>43608</v>
      </c>
      <c r="F1413" s="32">
        <v>10.57</v>
      </c>
      <c r="G1413" s="27">
        <v>158.54</v>
      </c>
    </row>
    <row r="1414" spans="5:7" x14ac:dyDescent="0.3">
      <c r="E1414" s="6">
        <v>43607</v>
      </c>
      <c r="F1414" s="32">
        <v>19.759999999999998</v>
      </c>
      <c r="G1414" s="27">
        <v>158.54</v>
      </c>
    </row>
    <row r="1415" spans="5:7" x14ac:dyDescent="0.3">
      <c r="E1415" s="6">
        <v>43606</v>
      </c>
      <c r="F1415" s="32">
        <v>32.25</v>
      </c>
      <c r="G1415" s="27">
        <v>158.54</v>
      </c>
    </row>
    <row r="1416" spans="5:7" x14ac:dyDescent="0.3">
      <c r="E1416" s="6">
        <v>43602</v>
      </c>
      <c r="F1416" s="32">
        <v>38.200000000000003</v>
      </c>
      <c r="G1416" s="27">
        <v>158.54</v>
      </c>
    </row>
    <row r="1417" spans="5:7" x14ac:dyDescent="0.3">
      <c r="E1417" s="6">
        <v>43601</v>
      </c>
      <c r="F1417" s="32">
        <v>20.32</v>
      </c>
      <c r="G1417" s="27">
        <v>160.28</v>
      </c>
    </row>
    <row r="1418" spans="5:7" x14ac:dyDescent="0.3">
      <c r="E1418" s="6">
        <v>43600</v>
      </c>
      <c r="F1418" s="32">
        <v>25.049999999999997</v>
      </c>
      <c r="G1418" s="27">
        <v>160.28</v>
      </c>
    </row>
    <row r="1419" spans="5:7" x14ac:dyDescent="0.3">
      <c r="E1419" s="6">
        <v>43599</v>
      </c>
      <c r="F1419" s="32">
        <v>22.35</v>
      </c>
      <c r="G1419" s="27">
        <v>160.28</v>
      </c>
    </row>
    <row r="1420" spans="5:7" x14ac:dyDescent="0.3">
      <c r="E1420" s="6">
        <v>43598</v>
      </c>
      <c r="F1420" s="32">
        <v>26.53</v>
      </c>
      <c r="G1420" s="27">
        <v>160.28</v>
      </c>
    </row>
    <row r="1421" spans="5:7" x14ac:dyDescent="0.3">
      <c r="E1421" s="6">
        <v>43595</v>
      </c>
      <c r="F1421" s="32">
        <v>43.53</v>
      </c>
      <c r="G1421" s="27">
        <v>160.28</v>
      </c>
    </row>
    <row r="1422" spans="5:7" x14ac:dyDescent="0.3">
      <c r="E1422" s="6">
        <v>43594</v>
      </c>
      <c r="F1422" s="32">
        <v>51.55</v>
      </c>
      <c r="G1422" s="27">
        <v>160.29</v>
      </c>
    </row>
    <row r="1423" spans="5:7" x14ac:dyDescent="0.3">
      <c r="E1423" s="6">
        <v>43593</v>
      </c>
      <c r="F1423" s="32">
        <v>75.210000000000008</v>
      </c>
      <c r="G1423" s="27">
        <v>160.29</v>
      </c>
    </row>
    <row r="1424" spans="5:7" x14ac:dyDescent="0.3">
      <c r="E1424" s="6">
        <v>43592</v>
      </c>
      <c r="F1424" s="32">
        <v>82.76</v>
      </c>
      <c r="G1424" s="27">
        <v>160.29</v>
      </c>
    </row>
    <row r="1425" spans="5:7" x14ac:dyDescent="0.3">
      <c r="E1425" s="6">
        <v>43591</v>
      </c>
      <c r="F1425" s="32">
        <v>79.23</v>
      </c>
      <c r="G1425" s="27">
        <v>160.29</v>
      </c>
    </row>
    <row r="1426" spans="5:7" x14ac:dyDescent="0.3">
      <c r="E1426" s="6">
        <v>43588</v>
      </c>
      <c r="F1426" s="32">
        <v>76.61</v>
      </c>
      <c r="G1426" s="27">
        <v>160.29</v>
      </c>
    </row>
    <row r="1427" spans="5:7" x14ac:dyDescent="0.3">
      <c r="E1427" s="6">
        <v>43587</v>
      </c>
      <c r="F1427" s="32">
        <v>69.649999999999991</v>
      </c>
      <c r="G1427" s="27">
        <v>160.37</v>
      </c>
    </row>
    <row r="1428" spans="5:7" x14ac:dyDescent="0.3">
      <c r="E1428" s="6">
        <v>43585</v>
      </c>
      <c r="F1428" s="32">
        <v>54.010000000000005</v>
      </c>
      <c r="G1428" s="27">
        <v>160.37</v>
      </c>
    </row>
    <row r="1429" spans="5:7" x14ac:dyDescent="0.3">
      <c r="E1429" s="6">
        <v>43584</v>
      </c>
      <c r="F1429" s="32">
        <v>51.089999999999996</v>
      </c>
      <c r="G1429" s="27">
        <v>160.37</v>
      </c>
    </row>
    <row r="1430" spans="5:7" x14ac:dyDescent="0.3">
      <c r="E1430" s="6">
        <v>43581</v>
      </c>
      <c r="F1430" s="32">
        <v>35.580000000000005</v>
      </c>
      <c r="G1430" s="27">
        <v>160.37</v>
      </c>
    </row>
    <row r="1431" spans="5:7" x14ac:dyDescent="0.3">
      <c r="E1431" s="6">
        <v>43580</v>
      </c>
      <c r="F1431" s="32">
        <v>31.670000000000005</v>
      </c>
      <c r="G1431" s="27">
        <v>161.25</v>
      </c>
    </row>
    <row r="1432" spans="5:7" x14ac:dyDescent="0.3">
      <c r="E1432" s="6">
        <v>43579</v>
      </c>
      <c r="F1432" s="32">
        <v>27.33</v>
      </c>
      <c r="G1432" s="27">
        <v>161.25</v>
      </c>
    </row>
    <row r="1433" spans="5:7" x14ac:dyDescent="0.3">
      <c r="E1433" s="6">
        <v>43578</v>
      </c>
      <c r="F1433" s="32">
        <v>34.369999999999997</v>
      </c>
      <c r="G1433" s="27">
        <v>161.25</v>
      </c>
    </row>
    <row r="1434" spans="5:7" x14ac:dyDescent="0.3">
      <c r="E1434" s="6">
        <v>43577</v>
      </c>
      <c r="F1434" s="32">
        <v>32.25</v>
      </c>
      <c r="G1434" s="27">
        <v>161.25</v>
      </c>
    </row>
    <row r="1435" spans="5:7" x14ac:dyDescent="0.3">
      <c r="E1435" s="6">
        <v>43573</v>
      </c>
      <c r="F1435" s="32">
        <v>14.3</v>
      </c>
      <c r="G1435" s="27">
        <v>161.25</v>
      </c>
    </row>
    <row r="1436" spans="5:7" x14ac:dyDescent="0.3">
      <c r="E1436" s="6">
        <v>43572</v>
      </c>
      <c r="F1436" s="32">
        <v>-6.49</v>
      </c>
      <c r="G1436" s="27">
        <v>163.5</v>
      </c>
    </row>
    <row r="1437" spans="5:7" x14ac:dyDescent="0.3">
      <c r="E1437" s="6">
        <v>43571</v>
      </c>
      <c r="F1437" s="32">
        <v>-16.77</v>
      </c>
      <c r="G1437" s="27">
        <v>163.5</v>
      </c>
    </row>
    <row r="1438" spans="5:7" x14ac:dyDescent="0.3">
      <c r="E1438" s="6">
        <v>43567</v>
      </c>
      <c r="F1438" s="32">
        <v>-16.48</v>
      </c>
      <c r="G1438" s="27">
        <v>163.5</v>
      </c>
    </row>
    <row r="1439" spans="5:7" x14ac:dyDescent="0.3">
      <c r="E1439" s="6">
        <v>43566</v>
      </c>
      <c r="F1439" s="32">
        <v>-16.100000000000001</v>
      </c>
      <c r="G1439" s="27">
        <v>164.5</v>
      </c>
    </row>
    <row r="1440" spans="5:7" x14ac:dyDescent="0.3">
      <c r="E1440" s="6">
        <v>43565</v>
      </c>
      <c r="F1440" s="32">
        <v>-7.55</v>
      </c>
      <c r="G1440" s="27">
        <v>164.5</v>
      </c>
    </row>
    <row r="1441" spans="5:7" x14ac:dyDescent="0.3">
      <c r="E1441" s="6">
        <v>43564</v>
      </c>
      <c r="F1441" s="32">
        <v>-21.119999999999997</v>
      </c>
      <c r="G1441" s="27">
        <v>164.5</v>
      </c>
    </row>
    <row r="1442" spans="5:7" x14ac:dyDescent="0.3">
      <c r="E1442" s="6">
        <v>43563</v>
      </c>
      <c r="F1442" s="32">
        <v>0.24</v>
      </c>
      <c r="G1442" s="27">
        <v>164.5</v>
      </c>
    </row>
    <row r="1443" spans="5:7" x14ac:dyDescent="0.3">
      <c r="E1443" s="6">
        <v>43560</v>
      </c>
      <c r="F1443" s="32">
        <v>-14.370000000000001</v>
      </c>
      <c r="G1443" s="27">
        <v>164.5</v>
      </c>
    </row>
    <row r="1444" spans="5:7" x14ac:dyDescent="0.3">
      <c r="E1444" s="6">
        <v>43559</v>
      </c>
      <c r="F1444" s="32">
        <v>-2.84</v>
      </c>
      <c r="G1444" s="27">
        <v>167.56</v>
      </c>
    </row>
    <row r="1445" spans="5:7" x14ac:dyDescent="0.3">
      <c r="E1445" s="6">
        <v>43558</v>
      </c>
      <c r="F1445" s="32">
        <v>16.640000000000004</v>
      </c>
      <c r="G1445" s="27">
        <v>177.56</v>
      </c>
    </row>
    <row r="1446" spans="5:7" x14ac:dyDescent="0.3">
      <c r="E1446" s="6">
        <v>43557</v>
      </c>
      <c r="F1446" s="32">
        <v>-24.360000000000003</v>
      </c>
      <c r="G1446" s="27">
        <v>177.56</v>
      </c>
    </row>
    <row r="1447" spans="5:7" x14ac:dyDescent="0.3">
      <c r="E1447" s="6">
        <v>43556</v>
      </c>
      <c r="F1447" s="32">
        <v>-24.04</v>
      </c>
      <c r="G1447" s="27">
        <v>177.56</v>
      </c>
    </row>
    <row r="1448" spans="5:7" x14ac:dyDescent="0.3">
      <c r="E1448" s="6">
        <v>43553</v>
      </c>
      <c r="F1448" s="32">
        <v>-20.12</v>
      </c>
      <c r="G1448" s="27">
        <v>175.56</v>
      </c>
    </row>
    <row r="1449" spans="5:7" x14ac:dyDescent="0.3">
      <c r="E1449" s="6">
        <v>43552</v>
      </c>
      <c r="F1449" s="32">
        <v>-14.25</v>
      </c>
      <c r="G1449" s="27">
        <v>177.83</v>
      </c>
    </row>
    <row r="1450" spans="5:7" x14ac:dyDescent="0.3">
      <c r="E1450" s="6">
        <v>43551</v>
      </c>
      <c r="F1450" s="32">
        <v>-12.96</v>
      </c>
      <c r="G1450" s="27">
        <v>177.83</v>
      </c>
    </row>
    <row r="1451" spans="5:7" x14ac:dyDescent="0.3">
      <c r="E1451" s="6">
        <v>43550</v>
      </c>
      <c r="F1451" s="32">
        <v>-12.739999999999998</v>
      </c>
      <c r="G1451" s="27">
        <v>177.83</v>
      </c>
    </row>
    <row r="1452" spans="5:7" x14ac:dyDescent="0.3">
      <c r="E1452" s="6">
        <v>43549</v>
      </c>
      <c r="F1452" s="32">
        <v>-5.7200000000000024</v>
      </c>
      <c r="G1452" s="27">
        <v>177.83</v>
      </c>
    </row>
    <row r="1453" spans="5:7" x14ac:dyDescent="0.3">
      <c r="E1453" s="6">
        <v>43546</v>
      </c>
      <c r="F1453" s="32">
        <v>-10.510000000000002</v>
      </c>
      <c r="G1453" s="27">
        <v>177.83</v>
      </c>
    </row>
    <row r="1454" spans="5:7" x14ac:dyDescent="0.3">
      <c r="E1454" s="6">
        <v>43545</v>
      </c>
      <c r="F1454" s="32">
        <v>-18.73</v>
      </c>
      <c r="G1454" s="27">
        <v>179.02</v>
      </c>
    </row>
    <row r="1455" spans="5:7" x14ac:dyDescent="0.3">
      <c r="E1455" s="6">
        <v>43543</v>
      </c>
      <c r="F1455" s="32">
        <v>-36.18</v>
      </c>
      <c r="G1455" s="27">
        <v>179.02</v>
      </c>
    </row>
    <row r="1456" spans="5:7" x14ac:dyDescent="0.3">
      <c r="E1456" s="6">
        <v>43542</v>
      </c>
      <c r="F1456" s="32">
        <v>-19.439999999999998</v>
      </c>
      <c r="G1456" s="27">
        <v>179.02</v>
      </c>
    </row>
    <row r="1457" spans="5:7" x14ac:dyDescent="0.3">
      <c r="E1457" s="6">
        <v>43539</v>
      </c>
      <c r="F1457" s="32">
        <v>-12.799999999999997</v>
      </c>
      <c r="G1457" s="27">
        <v>179.02</v>
      </c>
    </row>
    <row r="1458" spans="5:7" x14ac:dyDescent="0.3">
      <c r="E1458" s="6">
        <v>43538</v>
      </c>
      <c r="F1458" s="32">
        <v>-12.850000000000001</v>
      </c>
      <c r="G1458" s="27">
        <v>179.32</v>
      </c>
    </row>
    <row r="1459" spans="5:7" x14ac:dyDescent="0.3">
      <c r="E1459" s="6">
        <v>43537</v>
      </c>
      <c r="F1459" s="32">
        <v>-13.649999999999997</v>
      </c>
      <c r="G1459" s="27">
        <v>179.32</v>
      </c>
    </row>
    <row r="1460" spans="5:7" x14ac:dyDescent="0.3">
      <c r="E1460" s="6">
        <v>43536</v>
      </c>
      <c r="F1460" s="32">
        <v>-19.440000000000001</v>
      </c>
      <c r="G1460" s="27">
        <v>179.32</v>
      </c>
    </row>
    <row r="1461" spans="5:7" x14ac:dyDescent="0.3">
      <c r="E1461" s="6">
        <v>43535</v>
      </c>
      <c r="F1461" s="32">
        <v>-19.060000000000002</v>
      </c>
      <c r="G1461" s="27">
        <v>179.32</v>
      </c>
    </row>
    <row r="1462" spans="5:7" x14ac:dyDescent="0.3">
      <c r="E1462" s="6">
        <v>43532</v>
      </c>
      <c r="F1462">
        <v>-38.15</v>
      </c>
      <c r="G1462" s="27">
        <v>179.32</v>
      </c>
    </row>
    <row r="1463" spans="5:7" x14ac:dyDescent="0.3">
      <c r="E1463" s="6">
        <v>43531</v>
      </c>
      <c r="F1463">
        <v>-40.119999999999997</v>
      </c>
      <c r="G1463" s="27">
        <v>181.92</v>
      </c>
    </row>
    <row r="1464" spans="5:7" x14ac:dyDescent="0.3">
      <c r="E1464" s="6">
        <v>43530</v>
      </c>
      <c r="F1464">
        <v>-34.300000000000004</v>
      </c>
      <c r="G1464" s="27">
        <v>181.92</v>
      </c>
    </row>
    <row r="1465" spans="5:7" x14ac:dyDescent="0.3">
      <c r="E1465" s="6">
        <v>43529</v>
      </c>
      <c r="F1465">
        <v>-27.41</v>
      </c>
      <c r="G1465" s="27">
        <v>181.92</v>
      </c>
    </row>
    <row r="1466" spans="5:7" x14ac:dyDescent="0.3">
      <c r="E1466" s="6">
        <v>43525</v>
      </c>
      <c r="F1466">
        <v>-30.700000000000003</v>
      </c>
      <c r="G1466" s="27">
        <v>181.92</v>
      </c>
    </row>
    <row r="1467" spans="5:7" x14ac:dyDescent="0.3">
      <c r="E1467" s="6">
        <v>43524</v>
      </c>
      <c r="F1467">
        <v>-53.13</v>
      </c>
      <c r="G1467" s="27">
        <v>182.59</v>
      </c>
    </row>
    <row r="1468" spans="5:7" x14ac:dyDescent="0.3">
      <c r="E1468" s="6">
        <v>43523</v>
      </c>
      <c r="F1468">
        <v>-56.67</v>
      </c>
      <c r="G1468" s="27">
        <v>182.59</v>
      </c>
    </row>
    <row r="1469" spans="5:7" x14ac:dyDescent="0.3">
      <c r="E1469" s="6">
        <v>43522</v>
      </c>
      <c r="F1469">
        <v>-73.39</v>
      </c>
      <c r="G1469" s="27">
        <v>182.59</v>
      </c>
    </row>
    <row r="1470" spans="5:7" x14ac:dyDescent="0.3">
      <c r="E1470" s="6">
        <v>43521</v>
      </c>
      <c r="F1470">
        <v>-100.09</v>
      </c>
      <c r="G1470" s="27">
        <v>182.59</v>
      </c>
    </row>
    <row r="1471" spans="5:7" x14ac:dyDescent="0.3">
      <c r="E1471" s="6">
        <v>43518</v>
      </c>
      <c r="F1471">
        <v>-89.95</v>
      </c>
      <c r="G1471" s="27">
        <v>179.76</v>
      </c>
    </row>
    <row r="1472" spans="5:7" x14ac:dyDescent="0.3">
      <c r="E1472" s="6">
        <v>43517</v>
      </c>
      <c r="F1472">
        <v>-85.44</v>
      </c>
      <c r="G1472" s="27">
        <v>182.13</v>
      </c>
    </row>
    <row r="1473" spans="5:7" x14ac:dyDescent="0.3">
      <c r="E1473" s="6">
        <v>43516</v>
      </c>
      <c r="F1473">
        <v>-79.989999999999995</v>
      </c>
      <c r="G1473" s="27">
        <v>181.53</v>
      </c>
    </row>
    <row r="1474" spans="5:7" x14ac:dyDescent="0.3">
      <c r="E1474" s="6">
        <v>43514</v>
      </c>
      <c r="F1474">
        <v>-102.19999999999999</v>
      </c>
      <c r="G1474" s="27">
        <v>181.53</v>
      </c>
    </row>
    <row r="1475" spans="5:7" x14ac:dyDescent="0.3">
      <c r="E1475" s="6">
        <v>43511</v>
      </c>
      <c r="F1475">
        <v>-82.572999999999993</v>
      </c>
      <c r="G1475" s="27">
        <v>175.80500000000001</v>
      </c>
    </row>
    <row r="1476" spans="5:7" x14ac:dyDescent="0.3">
      <c r="E1476" s="6">
        <v>43510</v>
      </c>
      <c r="F1476">
        <v>-66.52</v>
      </c>
      <c r="G1476" s="27">
        <v>176.31</v>
      </c>
    </row>
    <row r="1477" spans="5:7" x14ac:dyDescent="0.3">
      <c r="E1477" s="6">
        <v>43509</v>
      </c>
      <c r="F1477">
        <v>-62.879999999999995</v>
      </c>
      <c r="G1477" s="27">
        <v>176.31</v>
      </c>
    </row>
    <row r="1478" spans="5:7" x14ac:dyDescent="0.3">
      <c r="E1478" s="6">
        <v>43508</v>
      </c>
      <c r="F1478">
        <v>-74.45</v>
      </c>
      <c r="G1478" s="27">
        <v>176.31</v>
      </c>
    </row>
    <row r="1479" spans="5:7" x14ac:dyDescent="0.3">
      <c r="E1479" s="6">
        <v>43507</v>
      </c>
      <c r="F1479">
        <v>-84.460000000000008</v>
      </c>
      <c r="G1479" s="27">
        <v>176.31</v>
      </c>
    </row>
    <row r="1480" spans="5:7" x14ac:dyDescent="0.3">
      <c r="E1480" s="6">
        <v>43504</v>
      </c>
      <c r="F1480">
        <v>-96.15</v>
      </c>
      <c r="G1480" s="27">
        <v>176.31</v>
      </c>
    </row>
    <row r="1481" spans="5:7" x14ac:dyDescent="0.3">
      <c r="E1481" s="6">
        <v>43503</v>
      </c>
      <c r="F1481" s="32">
        <v>-103.82</v>
      </c>
      <c r="G1481" s="27">
        <v>175.59</v>
      </c>
    </row>
    <row r="1482" spans="5:7" x14ac:dyDescent="0.3">
      <c r="E1482" s="6">
        <v>43502</v>
      </c>
      <c r="F1482" s="32">
        <v>-101.33</v>
      </c>
      <c r="G1482" s="27">
        <v>175.59</v>
      </c>
    </row>
    <row r="1483" spans="5:7" x14ac:dyDescent="0.3">
      <c r="E1483" s="6">
        <v>43501</v>
      </c>
      <c r="F1483" s="32">
        <v>-98.949999999999989</v>
      </c>
      <c r="G1483" s="27">
        <v>175.59</v>
      </c>
    </row>
    <row r="1484" spans="5:7" x14ac:dyDescent="0.3">
      <c r="E1484" s="6">
        <v>43497</v>
      </c>
      <c r="F1484" s="32">
        <v>-106.12</v>
      </c>
      <c r="G1484" s="27">
        <v>175.59</v>
      </c>
    </row>
    <row r="1485" spans="5:7" x14ac:dyDescent="0.3">
      <c r="E1485" s="6">
        <v>43496</v>
      </c>
      <c r="F1485" s="32">
        <v>-102.47</v>
      </c>
      <c r="G1485" s="27">
        <v>177.09</v>
      </c>
    </row>
    <row r="1486" spans="5:7" x14ac:dyDescent="0.3">
      <c r="E1486" s="6">
        <v>43495</v>
      </c>
      <c r="F1486" s="32">
        <v>-106.34</v>
      </c>
      <c r="G1486" s="27">
        <v>176.39</v>
      </c>
    </row>
    <row r="1487" spans="5:7" x14ac:dyDescent="0.3">
      <c r="E1487" s="6">
        <v>43494</v>
      </c>
      <c r="F1487" s="32">
        <v>-108.6</v>
      </c>
      <c r="G1487" s="27">
        <v>175.67</v>
      </c>
    </row>
    <row r="1488" spans="5:7" x14ac:dyDescent="0.3">
      <c r="E1488" s="6">
        <v>43493</v>
      </c>
      <c r="F1488" s="32">
        <v>-135.25</v>
      </c>
      <c r="G1488" s="27">
        <v>175.67</v>
      </c>
    </row>
    <row r="1489" spans="5:7" x14ac:dyDescent="0.3">
      <c r="E1489" s="6">
        <v>43490</v>
      </c>
      <c r="F1489" s="32">
        <v>-137.74</v>
      </c>
      <c r="G1489" s="27">
        <v>175.67</v>
      </c>
    </row>
    <row r="1490" spans="5:7" x14ac:dyDescent="0.3">
      <c r="E1490" s="6">
        <v>43489</v>
      </c>
      <c r="F1490" s="32">
        <v>-135.82</v>
      </c>
      <c r="G1490" s="27">
        <v>177.66</v>
      </c>
    </row>
    <row r="1491" spans="5:7" x14ac:dyDescent="0.3">
      <c r="E1491" s="6">
        <v>43488</v>
      </c>
      <c r="F1491" s="32">
        <v>-128.78</v>
      </c>
      <c r="G1491" s="27">
        <v>177.66</v>
      </c>
    </row>
    <row r="1492" spans="5:7" x14ac:dyDescent="0.3">
      <c r="E1492" s="6">
        <v>43487</v>
      </c>
      <c r="F1492" s="32">
        <v>-129.13</v>
      </c>
      <c r="G1492" s="27">
        <v>177.16</v>
      </c>
    </row>
    <row r="1493" spans="5:7" x14ac:dyDescent="0.3">
      <c r="E1493" s="6">
        <v>43486</v>
      </c>
      <c r="F1493" s="32">
        <v>-134.15</v>
      </c>
      <c r="G1493" s="27">
        <v>173.72</v>
      </c>
    </row>
    <row r="1494" spans="5:7" x14ac:dyDescent="0.3">
      <c r="E1494" s="6">
        <v>43483</v>
      </c>
      <c r="F1494" s="32">
        <v>-139.31</v>
      </c>
      <c r="G1494" s="27">
        <v>156.81</v>
      </c>
    </row>
    <row r="1495" spans="5:7" x14ac:dyDescent="0.3">
      <c r="E1495" s="6">
        <v>43482</v>
      </c>
      <c r="F1495" s="32">
        <v>-96.460000000000008</v>
      </c>
      <c r="G1495" s="27">
        <v>160.51</v>
      </c>
    </row>
    <row r="1496" spans="5:7" x14ac:dyDescent="0.3">
      <c r="E1496" s="6">
        <v>43481</v>
      </c>
      <c r="F1496" s="32">
        <v>-88.460000000000008</v>
      </c>
      <c r="G1496" s="27">
        <v>160.51</v>
      </c>
    </row>
    <row r="1497" spans="5:7" x14ac:dyDescent="0.3">
      <c r="E1497" s="6">
        <v>43479</v>
      </c>
      <c r="F1497" s="32">
        <v>-76.78</v>
      </c>
      <c r="G1497" s="27">
        <v>160.51</v>
      </c>
    </row>
    <row r="1498" spans="5:7" x14ac:dyDescent="0.3">
      <c r="E1498" s="6">
        <v>43476</v>
      </c>
      <c r="F1498" s="32">
        <v>-72.890000000000015</v>
      </c>
      <c r="G1498" s="27">
        <v>100.58</v>
      </c>
    </row>
    <row r="1499" spans="5:7" x14ac:dyDescent="0.3">
      <c r="E1499" s="6">
        <v>43475</v>
      </c>
      <c r="F1499" s="32">
        <v>-65.930000000000007</v>
      </c>
      <c r="G1499" s="27">
        <v>68.56</v>
      </c>
    </row>
    <row r="1500" spans="5:7" x14ac:dyDescent="0.3">
      <c r="E1500" s="6">
        <v>43474</v>
      </c>
      <c r="F1500" s="32">
        <v>-78.589999999999989</v>
      </c>
      <c r="G1500" s="27">
        <v>68.56</v>
      </c>
    </row>
    <row r="1501" spans="5:7" x14ac:dyDescent="0.3">
      <c r="E1501" s="6">
        <v>43473</v>
      </c>
      <c r="F1501" s="32">
        <v>-93.839999999999989</v>
      </c>
      <c r="G1501" s="27">
        <v>68.56</v>
      </c>
    </row>
    <row r="1502" spans="5:7" x14ac:dyDescent="0.3">
      <c r="E1502" s="6">
        <v>43472</v>
      </c>
      <c r="F1502">
        <v>-113.56</v>
      </c>
      <c r="G1502" s="27">
        <v>68.56</v>
      </c>
    </row>
    <row r="1503" spans="5:7" x14ac:dyDescent="0.3">
      <c r="E1503" s="6">
        <v>43469</v>
      </c>
      <c r="F1503">
        <v>-121.13</v>
      </c>
      <c r="G1503" s="27">
        <v>68.56</v>
      </c>
    </row>
    <row r="1504" spans="5:7" x14ac:dyDescent="0.3">
      <c r="E1504" s="6">
        <v>43468</v>
      </c>
      <c r="F1504" s="32">
        <v>-113.92999999999999</v>
      </c>
      <c r="G1504" s="27">
        <v>70.81</v>
      </c>
    </row>
    <row r="1505" spans="5:7" x14ac:dyDescent="0.3">
      <c r="E1505" s="6">
        <v>43467</v>
      </c>
      <c r="F1505" s="32">
        <v>-103.92999999999999</v>
      </c>
      <c r="G1505" s="27">
        <v>70.81</v>
      </c>
    </row>
    <row r="1506" spans="5:7" x14ac:dyDescent="0.3">
      <c r="E1506" s="6">
        <v>43465</v>
      </c>
      <c r="F1506" s="32">
        <v>-148.37</v>
      </c>
      <c r="G1506" s="27">
        <v>45.8</v>
      </c>
    </row>
    <row r="1507" spans="5:7" x14ac:dyDescent="0.3">
      <c r="E1507" s="6">
        <v>43462</v>
      </c>
      <c r="F1507" s="32">
        <v>-97.03</v>
      </c>
      <c r="G1507" s="27">
        <v>69.3</v>
      </c>
    </row>
    <row r="1508" spans="5:7" x14ac:dyDescent="0.3">
      <c r="E1508" s="6">
        <v>43461</v>
      </c>
      <c r="F1508" s="32">
        <v>-96.53</v>
      </c>
      <c r="G1508" s="27">
        <v>72.260000000000005</v>
      </c>
    </row>
    <row r="1509" spans="5:7" x14ac:dyDescent="0.3">
      <c r="E1509" s="6">
        <v>43460</v>
      </c>
      <c r="F1509" s="32">
        <v>-101.30000000000001</v>
      </c>
      <c r="G1509" s="27">
        <v>272.83999999999997</v>
      </c>
    </row>
    <row r="1510" spans="5:7" x14ac:dyDescent="0.3">
      <c r="E1510" s="6">
        <v>43458</v>
      </c>
      <c r="F1510" s="32">
        <v>-103.88</v>
      </c>
      <c r="G1510" s="27">
        <v>71.2</v>
      </c>
    </row>
    <row r="1511" spans="5:7" x14ac:dyDescent="0.3">
      <c r="E1511" s="6">
        <v>43455</v>
      </c>
      <c r="F1511" s="32">
        <v>-93.429999999999993</v>
      </c>
      <c r="G1511" s="27">
        <v>68.92</v>
      </c>
    </row>
    <row r="1512" spans="5:7" x14ac:dyDescent="0.3">
      <c r="E1512" s="6">
        <v>43454</v>
      </c>
      <c r="F1512" s="32">
        <v>-89.38</v>
      </c>
      <c r="G1512" s="27">
        <v>68.97</v>
      </c>
    </row>
    <row r="1513" spans="5:7" x14ac:dyDescent="0.3">
      <c r="E1513" s="6">
        <v>43453</v>
      </c>
      <c r="F1513" s="32">
        <v>-91.3</v>
      </c>
      <c r="G1513" s="27">
        <v>68.97</v>
      </c>
    </row>
    <row r="1514" spans="5:7" x14ac:dyDescent="0.3">
      <c r="E1514" s="6">
        <v>43452</v>
      </c>
      <c r="F1514" s="32">
        <v>-82.14</v>
      </c>
      <c r="G1514" s="27">
        <v>68.97</v>
      </c>
    </row>
    <row r="1515" spans="5:7" x14ac:dyDescent="0.3">
      <c r="E1515" s="6">
        <v>43451</v>
      </c>
      <c r="F1515" s="32">
        <v>-107.1</v>
      </c>
      <c r="G1515" s="27">
        <v>68.97</v>
      </c>
    </row>
    <row r="1516" spans="5:7" x14ac:dyDescent="0.3">
      <c r="E1516" s="6">
        <v>43448</v>
      </c>
      <c r="F1516" s="32">
        <v>-95.29</v>
      </c>
      <c r="G1516" s="27">
        <v>66.819999999999993</v>
      </c>
    </row>
    <row r="1517" spans="5:7" x14ac:dyDescent="0.3">
      <c r="E1517" s="6">
        <v>43447</v>
      </c>
      <c r="F1517" s="32">
        <v>-94.42</v>
      </c>
      <c r="G1517" s="27">
        <v>66.819999999999993</v>
      </c>
    </row>
    <row r="1518" spans="5:7" x14ac:dyDescent="0.3">
      <c r="E1518" s="6">
        <v>43446</v>
      </c>
      <c r="F1518">
        <v>-86.240000000000009</v>
      </c>
      <c r="G1518" s="27">
        <v>66.819999999999993</v>
      </c>
    </row>
    <row r="1519" spans="5:7" x14ac:dyDescent="0.3">
      <c r="E1519" s="6">
        <v>43445</v>
      </c>
      <c r="F1519">
        <v>-65.58</v>
      </c>
      <c r="G1519" s="27">
        <v>66.819999999999993</v>
      </c>
    </row>
    <row r="1520" spans="5:7" x14ac:dyDescent="0.3">
      <c r="E1520" s="6">
        <v>43444</v>
      </c>
      <c r="F1520" s="32">
        <v>-69.05</v>
      </c>
      <c r="G1520" s="27">
        <v>66.819999999999993</v>
      </c>
    </row>
    <row r="1521" spans="5:7" x14ac:dyDescent="0.3">
      <c r="E1521" s="6">
        <v>43441</v>
      </c>
      <c r="F1521">
        <v>-87.59</v>
      </c>
      <c r="G1521" s="27">
        <v>66.819999999999993</v>
      </c>
    </row>
    <row r="1522" spans="5:7" x14ac:dyDescent="0.3">
      <c r="E1522" s="6">
        <v>43440</v>
      </c>
      <c r="F1522">
        <v>-69.539999999999992</v>
      </c>
      <c r="G1522" s="27">
        <v>67.319999999999993</v>
      </c>
    </row>
    <row r="1523" spans="5:7" x14ac:dyDescent="0.3">
      <c r="E1523" s="6">
        <v>43439</v>
      </c>
      <c r="F1523">
        <v>-79.63</v>
      </c>
      <c r="G1523" s="27">
        <v>67.319999999999993</v>
      </c>
    </row>
    <row r="1524" spans="5:7" x14ac:dyDescent="0.3">
      <c r="E1524" s="6">
        <v>43438</v>
      </c>
      <c r="F1524">
        <v>-64</v>
      </c>
      <c r="G1524" s="27">
        <v>67.319999999999993</v>
      </c>
    </row>
    <row r="1525" spans="5:7" x14ac:dyDescent="0.3">
      <c r="E1525" s="6">
        <v>43437</v>
      </c>
      <c r="F1525">
        <v>-60.370000000000005</v>
      </c>
      <c r="G1525" s="27">
        <v>67.319999999999993</v>
      </c>
    </row>
    <row r="1526" spans="5:7" x14ac:dyDescent="0.3">
      <c r="E1526" s="6">
        <v>43434</v>
      </c>
      <c r="F1526" s="32">
        <v>-61.820000000000007</v>
      </c>
      <c r="G1526" s="27">
        <v>67.319999999999993</v>
      </c>
    </row>
    <row r="1527" spans="5:7" x14ac:dyDescent="0.3">
      <c r="E1527" s="6">
        <v>43433</v>
      </c>
      <c r="F1527" s="32">
        <v>-40.14</v>
      </c>
      <c r="G1527" s="27">
        <v>67.42</v>
      </c>
    </row>
    <row r="1528" spans="5:7" x14ac:dyDescent="0.3">
      <c r="E1528" s="6">
        <v>43432</v>
      </c>
      <c r="F1528">
        <v>-44.25</v>
      </c>
      <c r="G1528" s="27">
        <v>66.39</v>
      </c>
    </row>
    <row r="1529" spans="5:7" x14ac:dyDescent="0.3">
      <c r="E1529" s="6">
        <v>43431</v>
      </c>
      <c r="F1529">
        <v>-36.71</v>
      </c>
      <c r="G1529" s="27">
        <v>66.39</v>
      </c>
    </row>
    <row r="1530" spans="5:7" x14ac:dyDescent="0.3">
      <c r="E1530" s="6">
        <v>43430</v>
      </c>
      <c r="F1530">
        <v>-52.05</v>
      </c>
      <c r="G1530" s="27">
        <v>66.39</v>
      </c>
    </row>
    <row r="1531" spans="5:7" x14ac:dyDescent="0.3">
      <c r="E1531" s="6">
        <v>43427</v>
      </c>
      <c r="F1531">
        <v>-51.42</v>
      </c>
      <c r="G1531" s="27">
        <v>66.39</v>
      </c>
    </row>
    <row r="1532" spans="5:7" x14ac:dyDescent="0.3">
      <c r="E1532" s="6">
        <v>43425</v>
      </c>
      <c r="F1532" s="32">
        <v>-64.34</v>
      </c>
      <c r="G1532" s="27">
        <v>67.44</v>
      </c>
    </row>
    <row r="1533" spans="5:7" x14ac:dyDescent="0.3">
      <c r="E1533" s="6">
        <v>43423</v>
      </c>
      <c r="F1533" s="32">
        <v>-85.364999999999995</v>
      </c>
      <c r="G1533" s="27">
        <v>67.44</v>
      </c>
    </row>
    <row r="1534" spans="5:7" x14ac:dyDescent="0.3">
      <c r="E1534" s="6">
        <v>43420</v>
      </c>
      <c r="F1534" s="32">
        <v>-67.349999999999994</v>
      </c>
      <c r="G1534" s="27">
        <v>67.44</v>
      </c>
    </row>
    <row r="1535" spans="5:7" x14ac:dyDescent="0.3">
      <c r="E1535" s="6">
        <v>43419</v>
      </c>
      <c r="F1535" s="32">
        <v>-103.95000000000002</v>
      </c>
      <c r="G1535" s="27">
        <v>67.44</v>
      </c>
    </row>
    <row r="1536" spans="5:7" x14ac:dyDescent="0.3">
      <c r="E1536" s="6">
        <v>43418</v>
      </c>
      <c r="F1536" s="32">
        <v>-82.972999999999999</v>
      </c>
      <c r="G1536" s="27">
        <v>67.44</v>
      </c>
    </row>
    <row r="1537" spans="5:7" x14ac:dyDescent="0.3">
      <c r="E1537" s="6">
        <v>43417</v>
      </c>
      <c r="F1537" s="32">
        <v>-84.86</v>
      </c>
      <c r="G1537" s="27">
        <v>67.44</v>
      </c>
    </row>
    <row r="1538" spans="5:7" x14ac:dyDescent="0.3">
      <c r="E1538" s="6">
        <v>43416</v>
      </c>
      <c r="F1538" s="32">
        <v>-78.740000000000009</v>
      </c>
      <c r="G1538" s="27">
        <v>67.44</v>
      </c>
    </row>
    <row r="1539" spans="5:7" x14ac:dyDescent="0.3">
      <c r="E1539" s="6">
        <v>43413</v>
      </c>
      <c r="F1539" s="32">
        <v>-83.9</v>
      </c>
      <c r="G1539" s="27">
        <v>67.44</v>
      </c>
    </row>
    <row r="1540" spans="5:7" x14ac:dyDescent="0.3">
      <c r="E1540" s="6">
        <v>43412</v>
      </c>
      <c r="F1540" s="32">
        <v>-88.02</v>
      </c>
      <c r="G1540" s="27">
        <v>67.44</v>
      </c>
    </row>
    <row r="1541" spans="5:7" x14ac:dyDescent="0.3">
      <c r="E1541" s="6">
        <v>43411</v>
      </c>
      <c r="F1541" s="32">
        <v>-70.31</v>
      </c>
      <c r="G1541" s="27">
        <v>67.44</v>
      </c>
    </row>
    <row r="1542" spans="5:7" x14ac:dyDescent="0.3">
      <c r="E1542" s="6">
        <v>43409</v>
      </c>
      <c r="F1542" s="32">
        <v>-74.569999999999993</v>
      </c>
      <c r="G1542" s="27">
        <v>67.44</v>
      </c>
    </row>
    <row r="1543" spans="5:7" x14ac:dyDescent="0.3">
      <c r="E1543" s="6">
        <v>43406</v>
      </c>
      <c r="F1543" s="32">
        <v>-36.715000000000003</v>
      </c>
      <c r="G1543" s="27">
        <v>67.44</v>
      </c>
    </row>
    <row r="1544" spans="5:7" x14ac:dyDescent="0.3">
      <c r="E1544" s="6">
        <v>43405</v>
      </c>
      <c r="F1544" s="32">
        <v>-54.019999999999996</v>
      </c>
      <c r="G1544" s="27">
        <v>54.44</v>
      </c>
    </row>
    <row r="1545" spans="5:7" x14ac:dyDescent="0.3">
      <c r="E1545" s="6">
        <v>43404</v>
      </c>
      <c r="F1545" s="32">
        <v>-17.46</v>
      </c>
      <c r="G1545" s="27">
        <v>54.44</v>
      </c>
    </row>
    <row r="1546" spans="5:7" x14ac:dyDescent="0.3">
      <c r="E1546" s="6">
        <v>43403</v>
      </c>
      <c r="F1546" s="32">
        <v>-46.62</v>
      </c>
      <c r="G1546" s="27">
        <v>54.44</v>
      </c>
    </row>
    <row r="1547" spans="5:7" x14ac:dyDescent="0.3">
      <c r="E1547" s="6">
        <v>43402</v>
      </c>
      <c r="F1547" s="32">
        <v>-38.18</v>
      </c>
      <c r="G1547" s="27">
        <v>54.44</v>
      </c>
    </row>
    <row r="1548" spans="5:7" x14ac:dyDescent="0.3">
      <c r="E1548" s="6">
        <v>43399</v>
      </c>
      <c r="F1548">
        <v>-20.8</v>
      </c>
      <c r="G1548" s="27">
        <v>54.44</v>
      </c>
    </row>
    <row r="1549" spans="5:7" x14ac:dyDescent="0.3">
      <c r="E1549" s="6">
        <v>43398</v>
      </c>
      <c r="F1549" s="32">
        <v>-34.869999999999997</v>
      </c>
      <c r="G1549" s="27">
        <v>50.5</v>
      </c>
    </row>
    <row r="1550" spans="5:7" x14ac:dyDescent="0.3">
      <c r="E1550" s="6">
        <v>43396</v>
      </c>
      <c r="F1550" s="32">
        <v>-28.371000000000002</v>
      </c>
      <c r="G1550" s="27">
        <v>50.5</v>
      </c>
    </row>
    <row r="1551" spans="5:7" x14ac:dyDescent="0.3">
      <c r="E1551" s="6">
        <v>43395</v>
      </c>
      <c r="F1551" s="32">
        <v>-26.990000000000002</v>
      </c>
      <c r="G1551" s="27">
        <v>48.4</v>
      </c>
    </row>
    <row r="1552" spans="5:7" x14ac:dyDescent="0.3">
      <c r="E1552" s="6">
        <v>43392</v>
      </c>
      <c r="F1552" s="32">
        <v>-11.9</v>
      </c>
      <c r="G1552" s="27">
        <v>48.4</v>
      </c>
    </row>
    <row r="1553" spans="5:7" x14ac:dyDescent="0.3">
      <c r="E1553" s="6">
        <v>43391</v>
      </c>
      <c r="F1553" s="32">
        <v>-28.08</v>
      </c>
      <c r="G1553" s="27">
        <v>49.4</v>
      </c>
    </row>
    <row r="1554" spans="5:7" x14ac:dyDescent="0.3">
      <c r="E1554" s="6">
        <v>43390</v>
      </c>
      <c r="F1554" s="32">
        <v>-42.95</v>
      </c>
      <c r="G1554" s="27">
        <v>49.4</v>
      </c>
    </row>
    <row r="1555" spans="5:7" x14ac:dyDescent="0.3">
      <c r="E1555" s="6">
        <v>43389</v>
      </c>
      <c r="F1555" s="32">
        <v>-28.285</v>
      </c>
      <c r="G1555" s="27">
        <v>49.4</v>
      </c>
    </row>
    <row r="1556" spans="5:7" x14ac:dyDescent="0.3">
      <c r="E1556" s="6">
        <v>43388</v>
      </c>
      <c r="F1556" s="32">
        <v>-18.920000000000002</v>
      </c>
      <c r="G1556" s="27">
        <v>49.4</v>
      </c>
    </row>
    <row r="1557" spans="5:7" x14ac:dyDescent="0.3">
      <c r="E1557" s="6">
        <v>43385</v>
      </c>
      <c r="F1557" s="32">
        <v>-21.6</v>
      </c>
      <c r="G1557" s="27">
        <v>49.4</v>
      </c>
    </row>
    <row r="1558" spans="5:7" x14ac:dyDescent="0.3">
      <c r="E1558" s="6">
        <v>43384</v>
      </c>
      <c r="F1558" s="32">
        <v>-24.560000000000002</v>
      </c>
      <c r="G1558" s="27">
        <v>42.03</v>
      </c>
    </row>
    <row r="1559" spans="5:7" x14ac:dyDescent="0.3">
      <c r="E1559" s="6">
        <v>43383</v>
      </c>
      <c r="F1559" s="32">
        <v>-20.049999999999997</v>
      </c>
      <c r="G1559" s="27">
        <v>42.03</v>
      </c>
    </row>
    <row r="1560" spans="5:7" x14ac:dyDescent="0.3">
      <c r="E1560" s="6">
        <v>43382</v>
      </c>
      <c r="F1560" s="32">
        <v>-24.97</v>
      </c>
      <c r="G1560" s="27">
        <v>42.03</v>
      </c>
    </row>
    <row r="1561" spans="5:7" x14ac:dyDescent="0.3">
      <c r="E1561" s="6">
        <v>43381</v>
      </c>
      <c r="F1561" s="32">
        <v>-10.01</v>
      </c>
      <c r="G1561" s="27">
        <v>42.03</v>
      </c>
    </row>
    <row r="1562" spans="5:7" x14ac:dyDescent="0.3">
      <c r="E1562" s="6">
        <v>43378</v>
      </c>
      <c r="F1562" s="32">
        <v>-13.58</v>
      </c>
      <c r="G1562" s="27">
        <v>42.03</v>
      </c>
    </row>
    <row r="1563" spans="5:7" x14ac:dyDescent="0.3">
      <c r="E1563" s="6">
        <v>43377</v>
      </c>
      <c r="F1563" s="32">
        <v>-5.83</v>
      </c>
      <c r="G1563" s="27">
        <v>36.36</v>
      </c>
    </row>
    <row r="1564" spans="5:7" x14ac:dyDescent="0.3">
      <c r="E1564" s="6">
        <v>43376</v>
      </c>
      <c r="F1564" s="32">
        <v>-35.61</v>
      </c>
      <c r="G1564" s="27">
        <v>23.1</v>
      </c>
    </row>
    <row r="1565" spans="5:7" x14ac:dyDescent="0.3">
      <c r="E1565" s="6">
        <v>43375</v>
      </c>
      <c r="F1565" s="32">
        <v>-37.67</v>
      </c>
      <c r="G1565" s="27">
        <v>23.1</v>
      </c>
    </row>
    <row r="1566" spans="5:7" x14ac:dyDescent="0.3">
      <c r="E1566" s="6">
        <v>43374</v>
      </c>
      <c r="F1566" s="32">
        <v>-46.24</v>
      </c>
      <c r="G1566" s="27">
        <v>23.1</v>
      </c>
    </row>
    <row r="1567" spans="5:7" x14ac:dyDescent="0.3">
      <c r="E1567" s="6">
        <v>43371</v>
      </c>
      <c r="F1567" s="32">
        <v>-57.66</v>
      </c>
      <c r="G1567" s="27">
        <v>23.1</v>
      </c>
    </row>
    <row r="1568" spans="5:7" x14ac:dyDescent="0.3">
      <c r="E1568" s="6">
        <v>43370</v>
      </c>
      <c r="F1568" s="32">
        <v>-49.679999999999993</v>
      </c>
      <c r="G1568" s="27">
        <v>22.7</v>
      </c>
    </row>
    <row r="1569" spans="5:7" x14ac:dyDescent="0.3">
      <c r="E1569" s="6">
        <v>43369</v>
      </c>
      <c r="F1569" s="32">
        <v>-57.25</v>
      </c>
      <c r="G1569" s="27">
        <v>22.7</v>
      </c>
    </row>
    <row r="1570" spans="5:7" x14ac:dyDescent="0.3">
      <c r="E1570" s="6">
        <v>43368</v>
      </c>
      <c r="F1570" s="32">
        <v>-74.08</v>
      </c>
      <c r="G1570" s="27">
        <v>22.7</v>
      </c>
    </row>
    <row r="1571" spans="5:7" x14ac:dyDescent="0.3">
      <c r="E1571" s="6">
        <v>43364</v>
      </c>
      <c r="F1571" s="32">
        <v>-29.189999999999998</v>
      </c>
      <c r="G1571" s="27">
        <v>17.27</v>
      </c>
    </row>
    <row r="1572" spans="5:7" x14ac:dyDescent="0.3">
      <c r="E1572" s="6">
        <v>43363</v>
      </c>
      <c r="F1572" s="32">
        <v>-18.25</v>
      </c>
      <c r="G1572" s="27">
        <v>22.62</v>
      </c>
    </row>
    <row r="1573" spans="5:7" x14ac:dyDescent="0.3">
      <c r="E1573" s="6">
        <v>43362</v>
      </c>
      <c r="F1573" s="32">
        <v>-22.86</v>
      </c>
      <c r="G1573" s="27">
        <v>22.62</v>
      </c>
    </row>
    <row r="1574" spans="5:7" x14ac:dyDescent="0.3">
      <c r="E1574" s="6">
        <v>43361</v>
      </c>
      <c r="F1574" s="32">
        <v>-26.08</v>
      </c>
      <c r="G1574" s="27">
        <v>22.62</v>
      </c>
    </row>
    <row r="1575" spans="5:7" x14ac:dyDescent="0.3">
      <c r="E1575" s="6">
        <v>43360</v>
      </c>
      <c r="F1575" s="32">
        <v>-38.409999999999997</v>
      </c>
      <c r="G1575" s="27">
        <v>22.62</v>
      </c>
    </row>
    <row r="1576" spans="5:7" x14ac:dyDescent="0.3">
      <c r="E1576" s="6">
        <v>43357</v>
      </c>
      <c r="F1576" s="32">
        <v>13.08</v>
      </c>
      <c r="G1576" s="27">
        <v>22.62</v>
      </c>
    </row>
    <row r="1577" spans="5:7" x14ac:dyDescent="0.3">
      <c r="E1577" s="6">
        <v>43356</v>
      </c>
      <c r="F1577" s="32">
        <v>16.3</v>
      </c>
      <c r="G1577" s="27">
        <v>30.1</v>
      </c>
    </row>
    <row r="1578" spans="5:7" x14ac:dyDescent="0.3">
      <c r="E1578" s="6">
        <v>43355</v>
      </c>
      <c r="F1578" s="32">
        <v>-3.5299999999999994</v>
      </c>
      <c r="G1578" s="27">
        <v>30.1</v>
      </c>
    </row>
    <row r="1579" spans="5:7" x14ac:dyDescent="0.3">
      <c r="E1579" s="6">
        <v>43354</v>
      </c>
      <c r="F1579" s="32">
        <v>18.48</v>
      </c>
      <c r="G1579" s="27">
        <v>30.1</v>
      </c>
    </row>
    <row r="1580" spans="5:7" x14ac:dyDescent="0.3">
      <c r="E1580" s="6">
        <v>43353</v>
      </c>
      <c r="F1580">
        <v>15.77</v>
      </c>
      <c r="G1580" s="27">
        <v>30.1</v>
      </c>
    </row>
    <row r="1581" spans="5:7" x14ac:dyDescent="0.3">
      <c r="E1581" s="6">
        <v>43350</v>
      </c>
      <c r="F1581">
        <v>15.92</v>
      </c>
      <c r="G1581" s="27">
        <v>30.1</v>
      </c>
    </row>
    <row r="1582" spans="5:7" x14ac:dyDescent="0.3">
      <c r="E1582" s="6">
        <v>43349</v>
      </c>
      <c r="F1582">
        <v>22.759999999999998</v>
      </c>
      <c r="G1582" s="27">
        <v>32.57</v>
      </c>
    </row>
    <row r="1583" spans="5:7" x14ac:dyDescent="0.3">
      <c r="E1583" s="6">
        <v>43348</v>
      </c>
      <c r="F1583">
        <v>18.940000000000001</v>
      </c>
      <c r="G1583" s="27">
        <v>32.57</v>
      </c>
    </row>
    <row r="1584" spans="5:7" x14ac:dyDescent="0.3">
      <c r="E1584" s="6">
        <v>43347</v>
      </c>
      <c r="F1584" s="32">
        <v>4.9799999999999995</v>
      </c>
      <c r="G1584" s="27">
        <v>32.57</v>
      </c>
    </row>
    <row r="1585" spans="5:7" x14ac:dyDescent="0.3">
      <c r="E1585" s="6">
        <v>43346</v>
      </c>
      <c r="F1585" s="32">
        <v>21.33</v>
      </c>
      <c r="G1585" s="27">
        <v>32.57</v>
      </c>
    </row>
    <row r="1586" spans="5:7" x14ac:dyDescent="0.3">
      <c r="E1586" s="6">
        <v>43343</v>
      </c>
      <c r="F1586" s="32">
        <v>26.64</v>
      </c>
      <c r="G1586" s="27">
        <v>32.57</v>
      </c>
    </row>
    <row r="1587" spans="5:7" x14ac:dyDescent="0.3">
      <c r="E1587" s="6">
        <v>43342</v>
      </c>
      <c r="F1587" s="32">
        <v>28.240000000000002</v>
      </c>
      <c r="G1587" s="27">
        <v>35.9</v>
      </c>
    </row>
    <row r="1588" spans="5:7" x14ac:dyDescent="0.3">
      <c r="E1588" s="6">
        <v>43341</v>
      </c>
      <c r="F1588" s="32">
        <v>17.62</v>
      </c>
      <c r="G1588" s="27">
        <v>35.9</v>
      </c>
    </row>
    <row r="1589" spans="5:7" x14ac:dyDescent="0.3">
      <c r="E1589" s="6">
        <v>43340</v>
      </c>
      <c r="F1589" s="32">
        <v>6.58</v>
      </c>
      <c r="G1589" s="27">
        <v>35.9</v>
      </c>
    </row>
    <row r="1590" spans="5:7" x14ac:dyDescent="0.3">
      <c r="E1590" s="6">
        <v>43339</v>
      </c>
      <c r="F1590" s="32">
        <v>20.799999999999997</v>
      </c>
      <c r="G1590" s="27">
        <v>35.9</v>
      </c>
    </row>
    <row r="1591" spans="5:7" x14ac:dyDescent="0.3">
      <c r="E1591" s="6">
        <v>43336</v>
      </c>
      <c r="F1591" s="32">
        <v>22.740000000000002</v>
      </c>
      <c r="G1591" s="27">
        <v>35.9</v>
      </c>
    </row>
    <row r="1592" spans="5:7" x14ac:dyDescent="0.3">
      <c r="E1592" s="6">
        <v>43335</v>
      </c>
      <c r="F1592" s="32">
        <v>25.3</v>
      </c>
      <c r="G1592" s="27">
        <v>40.74</v>
      </c>
    </row>
    <row r="1593" spans="5:7" x14ac:dyDescent="0.3">
      <c r="E1593" s="6">
        <v>43333</v>
      </c>
      <c r="F1593" s="32">
        <v>29.63</v>
      </c>
      <c r="G1593" s="27">
        <v>40.74</v>
      </c>
    </row>
    <row r="1594" spans="5:7" x14ac:dyDescent="0.3">
      <c r="E1594" s="6">
        <v>43332</v>
      </c>
      <c r="F1594" s="32">
        <v>33.51</v>
      </c>
      <c r="G1594" s="27">
        <v>40.74</v>
      </c>
    </row>
    <row r="1595" spans="5:7" x14ac:dyDescent="0.3">
      <c r="E1595" s="6">
        <v>43329</v>
      </c>
      <c r="F1595" s="32">
        <v>38.4</v>
      </c>
      <c r="G1595" s="27">
        <v>40.74</v>
      </c>
    </row>
    <row r="1596" spans="5:7" x14ac:dyDescent="0.3">
      <c r="E1596" s="6">
        <v>43328</v>
      </c>
      <c r="F1596" s="32">
        <v>34.909999999999997</v>
      </c>
      <c r="G1596" s="27">
        <v>41.04</v>
      </c>
    </row>
    <row r="1597" spans="5:7" x14ac:dyDescent="0.3">
      <c r="E1597" s="6">
        <v>43327</v>
      </c>
      <c r="F1597">
        <v>40.71</v>
      </c>
      <c r="G1597" s="27">
        <v>41.04</v>
      </c>
    </row>
    <row r="1598" spans="5:7" x14ac:dyDescent="0.3">
      <c r="E1598" s="6">
        <v>43326</v>
      </c>
      <c r="F1598">
        <v>54.58</v>
      </c>
      <c r="G1598" s="27">
        <v>41.04</v>
      </c>
    </row>
    <row r="1599" spans="5:7" x14ac:dyDescent="0.3">
      <c r="E1599" s="6">
        <v>43325</v>
      </c>
      <c r="F1599">
        <v>57.5</v>
      </c>
      <c r="G1599" s="27">
        <v>41.04</v>
      </c>
    </row>
    <row r="1600" spans="5:7" x14ac:dyDescent="0.3">
      <c r="E1600" s="6">
        <v>43322</v>
      </c>
      <c r="F1600">
        <v>55.09</v>
      </c>
      <c r="G1600" s="27">
        <v>41.04</v>
      </c>
    </row>
    <row r="1601" spans="5:7" x14ac:dyDescent="0.3">
      <c r="E1601" s="6">
        <v>43321</v>
      </c>
      <c r="F1601">
        <v>54.169999999999995</v>
      </c>
      <c r="G1601" s="27">
        <v>41.04</v>
      </c>
    </row>
    <row r="1602" spans="5:7" x14ac:dyDescent="0.3">
      <c r="E1602" s="6">
        <v>43320</v>
      </c>
      <c r="F1602">
        <v>58.42</v>
      </c>
      <c r="G1602" s="27">
        <v>41.04</v>
      </c>
    </row>
    <row r="1603" spans="5:7" x14ac:dyDescent="0.3">
      <c r="E1603" s="6">
        <v>43319</v>
      </c>
      <c r="F1603">
        <v>48.669999999999995</v>
      </c>
      <c r="G1603" s="27">
        <v>41.04</v>
      </c>
    </row>
    <row r="1604" spans="5:7" x14ac:dyDescent="0.3">
      <c r="E1604" s="6">
        <v>43318</v>
      </c>
      <c r="F1604" s="32">
        <v>43.24</v>
      </c>
      <c r="G1604" s="27">
        <v>41.04</v>
      </c>
    </row>
    <row r="1605" spans="5:7" x14ac:dyDescent="0.3">
      <c r="E1605" s="6">
        <v>43315</v>
      </c>
      <c r="F1605" s="32">
        <v>41.98</v>
      </c>
      <c r="G1605" s="27">
        <v>41.04</v>
      </c>
    </row>
    <row r="1606" spans="5:7" x14ac:dyDescent="0.3">
      <c r="E1606" s="6">
        <v>43314</v>
      </c>
      <c r="F1606" s="32">
        <v>37.04</v>
      </c>
      <c r="G1606" s="27">
        <v>41.04</v>
      </c>
    </row>
    <row r="1607" spans="5:7" x14ac:dyDescent="0.3">
      <c r="E1607" s="6">
        <v>43313</v>
      </c>
      <c r="F1607" s="32">
        <v>37.119999999999997</v>
      </c>
      <c r="G1607" s="27">
        <v>41.04</v>
      </c>
    </row>
    <row r="1608" spans="5:7" x14ac:dyDescent="0.3">
      <c r="E1608" s="6">
        <v>43312</v>
      </c>
      <c r="F1608" s="32">
        <v>39.31</v>
      </c>
      <c r="G1608" s="27">
        <v>41.04</v>
      </c>
    </row>
    <row r="1609" spans="5:7" x14ac:dyDescent="0.3">
      <c r="E1609" s="6">
        <v>43311</v>
      </c>
      <c r="F1609" s="32">
        <v>35.71</v>
      </c>
      <c r="G1609" s="27">
        <v>41.04</v>
      </c>
    </row>
    <row r="1610" spans="5:7" x14ac:dyDescent="0.3">
      <c r="E1610" s="6">
        <v>43307</v>
      </c>
      <c r="F1610" s="32">
        <v>31.65</v>
      </c>
      <c r="G1610" s="27">
        <v>41.04</v>
      </c>
    </row>
    <row r="1611" spans="5:7" x14ac:dyDescent="0.3">
      <c r="E1611" s="6">
        <v>43306</v>
      </c>
      <c r="F1611" s="32">
        <v>10.290000000000001</v>
      </c>
      <c r="G1611" s="27">
        <v>41.09</v>
      </c>
    </row>
    <row r="1612" spans="5:7" x14ac:dyDescent="0.3">
      <c r="E1612" s="6">
        <v>43305</v>
      </c>
      <c r="F1612" s="32">
        <v>15.130000000000003</v>
      </c>
      <c r="G1612" s="27">
        <v>41.09</v>
      </c>
    </row>
    <row r="1613" spans="5:7" x14ac:dyDescent="0.3">
      <c r="E1613" s="6">
        <v>43304</v>
      </c>
      <c r="F1613" s="32">
        <v>13.710000000000003</v>
      </c>
      <c r="G1613" s="27">
        <v>41.09</v>
      </c>
    </row>
    <row r="1614" spans="5:7" x14ac:dyDescent="0.3">
      <c r="E1614" s="6">
        <v>43301</v>
      </c>
      <c r="F1614" s="32">
        <v>23.47</v>
      </c>
      <c r="G1614" s="27">
        <v>41.09</v>
      </c>
    </row>
    <row r="1615" spans="5:7" x14ac:dyDescent="0.3">
      <c r="E1615" s="6">
        <v>43300</v>
      </c>
      <c r="F1615" s="32">
        <v>11.18</v>
      </c>
      <c r="G1615" s="27">
        <v>41.15</v>
      </c>
    </row>
    <row r="1616" spans="5:7" x14ac:dyDescent="0.3">
      <c r="E1616" s="6">
        <v>43299</v>
      </c>
      <c r="F1616" s="32">
        <v>12.260000000000002</v>
      </c>
      <c r="G1616" s="27">
        <v>41.15</v>
      </c>
    </row>
    <row r="1617" spans="5:7" x14ac:dyDescent="0.3">
      <c r="E1617" s="6">
        <v>43298</v>
      </c>
      <c r="F1617" s="32">
        <v>14.88</v>
      </c>
      <c r="G1617" s="27">
        <v>41.15</v>
      </c>
    </row>
    <row r="1618" spans="5:7" x14ac:dyDescent="0.3">
      <c r="E1618" s="6">
        <v>43297</v>
      </c>
      <c r="F1618" s="32">
        <v>21.27</v>
      </c>
      <c r="G1618" s="27">
        <v>41.15</v>
      </c>
    </row>
    <row r="1619" spans="5:7" x14ac:dyDescent="0.3">
      <c r="E1619" s="6">
        <v>43294</v>
      </c>
      <c r="F1619" s="32">
        <v>24.759999999999998</v>
      </c>
      <c r="G1619" s="27">
        <v>41.15</v>
      </c>
    </row>
    <row r="1620" spans="5:7" x14ac:dyDescent="0.3">
      <c r="E1620" s="6">
        <v>43293</v>
      </c>
      <c r="F1620">
        <v>-17.830000000000002</v>
      </c>
      <c r="G1620" s="27">
        <v>41.15</v>
      </c>
    </row>
    <row r="1621" spans="5:7" x14ac:dyDescent="0.3">
      <c r="E1621" s="6">
        <v>43292</v>
      </c>
      <c r="F1621">
        <v>-16.64</v>
      </c>
      <c r="G1621" s="27">
        <v>41.15</v>
      </c>
    </row>
    <row r="1622" spans="5:7" x14ac:dyDescent="0.3">
      <c r="E1622" s="6">
        <v>43291</v>
      </c>
      <c r="F1622" s="32">
        <v>-17.16</v>
      </c>
      <c r="G1622" s="27">
        <v>41.15</v>
      </c>
    </row>
    <row r="1623" spans="5:7" x14ac:dyDescent="0.3">
      <c r="E1623" s="6">
        <v>43290</v>
      </c>
      <c r="F1623" s="32">
        <v>-18</v>
      </c>
      <c r="G1623" s="27">
        <v>40.21</v>
      </c>
    </row>
    <row r="1624" spans="5:7" x14ac:dyDescent="0.3">
      <c r="E1624" s="6">
        <v>43287</v>
      </c>
      <c r="F1624" s="32">
        <v>-22.82</v>
      </c>
      <c r="G1624" s="27">
        <v>38.479999999999997</v>
      </c>
    </row>
    <row r="1625" spans="5:7" x14ac:dyDescent="0.3">
      <c r="E1625" s="6">
        <v>43286</v>
      </c>
      <c r="F1625" s="32">
        <v>-37.46</v>
      </c>
      <c r="G1625" s="27">
        <v>38.479999999999997</v>
      </c>
    </row>
    <row r="1626" spans="5:7" x14ac:dyDescent="0.3">
      <c r="E1626" s="6">
        <v>43285</v>
      </c>
      <c r="F1626" s="32">
        <v>-30.6</v>
      </c>
      <c r="G1626" s="27">
        <v>35.840000000000003</v>
      </c>
    </row>
    <row r="1627" spans="5:7" x14ac:dyDescent="0.3">
      <c r="E1627" s="6">
        <v>43284</v>
      </c>
      <c r="F1627" s="32">
        <v>-35.67</v>
      </c>
      <c r="G1627" s="27">
        <v>35.78</v>
      </c>
    </row>
    <row r="1628" spans="5:7" x14ac:dyDescent="0.3">
      <c r="E1628" s="6">
        <v>43283</v>
      </c>
      <c r="F1628" s="32">
        <v>-36.86</v>
      </c>
      <c r="G1628" s="27">
        <v>172.21</v>
      </c>
    </row>
    <row r="1629" spans="5:7" x14ac:dyDescent="0.3">
      <c r="E1629" s="6">
        <v>43280</v>
      </c>
      <c r="F1629" s="32">
        <v>-33.69</v>
      </c>
      <c r="G1629" s="27">
        <v>35.75</v>
      </c>
    </row>
    <row r="1630" spans="5:7" x14ac:dyDescent="0.3">
      <c r="E1630" s="6">
        <v>43279</v>
      </c>
      <c r="F1630" s="32">
        <v>-13.939999999999998</v>
      </c>
      <c r="G1630" s="27">
        <v>115.95</v>
      </c>
    </row>
    <row r="1631" spans="5:7" x14ac:dyDescent="0.3">
      <c r="E1631" s="6">
        <v>43277</v>
      </c>
      <c r="F1631" s="32">
        <v>-2.7100000000000009</v>
      </c>
      <c r="G1631" s="27">
        <v>35.729999999999997</v>
      </c>
    </row>
    <row r="1632" spans="5:7" x14ac:dyDescent="0.3">
      <c r="E1632" s="6">
        <v>43276</v>
      </c>
      <c r="F1632" s="32">
        <v>-4.0999999999999996</v>
      </c>
      <c r="G1632" s="27">
        <v>35.729999999999997</v>
      </c>
    </row>
    <row r="1633" spans="5:7" x14ac:dyDescent="0.3">
      <c r="E1633" s="6">
        <v>43273</v>
      </c>
      <c r="F1633" s="32">
        <v>-2.129999999999999</v>
      </c>
      <c r="G1633" s="27">
        <v>35.19</v>
      </c>
    </row>
    <row r="1634" spans="5:7" x14ac:dyDescent="0.3">
      <c r="E1634" s="6">
        <v>43272</v>
      </c>
      <c r="F1634" s="32">
        <v>-7.07</v>
      </c>
      <c r="G1634" s="27">
        <v>35.19</v>
      </c>
    </row>
    <row r="1635" spans="5:7" x14ac:dyDescent="0.3">
      <c r="E1635" s="6">
        <v>43271</v>
      </c>
      <c r="F1635" s="32">
        <v>-12.95</v>
      </c>
      <c r="G1635" s="27">
        <v>35.19</v>
      </c>
    </row>
    <row r="1636" spans="5:7" x14ac:dyDescent="0.3">
      <c r="E1636" s="6">
        <v>43270</v>
      </c>
      <c r="F1636" s="32">
        <v>-19.420000000000002</v>
      </c>
      <c r="G1636" s="27">
        <v>35.19</v>
      </c>
    </row>
    <row r="1637" spans="5:7" x14ac:dyDescent="0.3">
      <c r="E1637" s="6">
        <v>43269</v>
      </c>
      <c r="F1637" s="32">
        <v>-18.560000000000002</v>
      </c>
      <c r="G1637" s="27">
        <v>35.19</v>
      </c>
    </row>
    <row r="1638" spans="5:7" x14ac:dyDescent="0.3">
      <c r="E1638" s="6">
        <v>43265</v>
      </c>
      <c r="F1638" s="32">
        <v>-8.2999999999999989</v>
      </c>
      <c r="G1638" s="27">
        <v>35.19</v>
      </c>
    </row>
    <row r="1639" spans="5:7" x14ac:dyDescent="0.3">
      <c r="E1639" s="6">
        <v>43264</v>
      </c>
      <c r="F1639" s="32">
        <v>-9.02</v>
      </c>
      <c r="G1639" s="27">
        <v>35.19</v>
      </c>
    </row>
    <row r="1640" spans="5:7" x14ac:dyDescent="0.3">
      <c r="E1640" s="6">
        <v>43263</v>
      </c>
      <c r="F1640" s="32">
        <v>-7.5600000000000005</v>
      </c>
      <c r="G1640" s="27">
        <v>35.19</v>
      </c>
    </row>
    <row r="1641" spans="5:7" x14ac:dyDescent="0.3">
      <c r="E1641" s="6">
        <v>43262</v>
      </c>
      <c r="F1641" s="32">
        <v>-8.41</v>
      </c>
      <c r="G1641" s="27">
        <v>35.19</v>
      </c>
    </row>
    <row r="1642" spans="5:7" x14ac:dyDescent="0.3">
      <c r="E1642" s="6">
        <v>43259</v>
      </c>
      <c r="F1642" s="32">
        <v>-11.9</v>
      </c>
      <c r="G1642" s="27">
        <v>35.19</v>
      </c>
    </row>
    <row r="1643" spans="5:7" x14ac:dyDescent="0.3">
      <c r="E1643" s="6">
        <v>43258</v>
      </c>
      <c r="F1643" s="32">
        <v>-14.53</v>
      </c>
      <c r="G1643" s="27">
        <v>35.19</v>
      </c>
    </row>
    <row r="1644" spans="5:7" x14ac:dyDescent="0.3">
      <c r="E1644" s="6">
        <v>43257</v>
      </c>
      <c r="F1644" s="32">
        <v>-13.270000000000001</v>
      </c>
      <c r="G1644" s="27">
        <v>35.19</v>
      </c>
    </row>
    <row r="1645" spans="5:7" x14ac:dyDescent="0.3">
      <c r="E1645" s="6">
        <v>43256</v>
      </c>
      <c r="F1645" s="32">
        <v>-15.82</v>
      </c>
      <c r="G1645" s="27">
        <v>35.19</v>
      </c>
    </row>
    <row r="1646" spans="5:7" x14ac:dyDescent="0.3">
      <c r="E1646" s="6">
        <v>43255</v>
      </c>
      <c r="F1646" s="32">
        <v>-13.18</v>
      </c>
      <c r="G1646" s="27">
        <v>35.19</v>
      </c>
    </row>
    <row r="1647" spans="5:7" x14ac:dyDescent="0.3">
      <c r="E1647" s="6">
        <v>43252</v>
      </c>
      <c r="F1647" s="32">
        <v>-17.98</v>
      </c>
      <c r="G1647" s="27">
        <v>35.19</v>
      </c>
    </row>
    <row r="1648" spans="5:7" x14ac:dyDescent="0.3">
      <c r="E1648" s="6">
        <v>43251</v>
      </c>
      <c r="F1648" s="32">
        <v>-14.739999999999998</v>
      </c>
      <c r="G1648" s="27">
        <v>35.19</v>
      </c>
    </row>
    <row r="1649" spans="5:7" x14ac:dyDescent="0.3">
      <c r="E1649" s="6">
        <v>43250</v>
      </c>
      <c r="F1649" s="32">
        <v>11.200000000000001</v>
      </c>
      <c r="G1649" s="27">
        <v>50.52</v>
      </c>
    </row>
    <row r="1650" spans="5:7" x14ac:dyDescent="0.3">
      <c r="E1650" s="6">
        <v>43248</v>
      </c>
      <c r="F1650" s="32">
        <v>6.0399999999999991</v>
      </c>
      <c r="G1650" s="27">
        <v>50.52</v>
      </c>
    </row>
    <row r="1651" spans="5:7" x14ac:dyDescent="0.3">
      <c r="E1651" s="6">
        <v>43245</v>
      </c>
      <c r="F1651" s="32">
        <v>1.4400000000000013</v>
      </c>
      <c r="G1651" s="27">
        <v>50.52</v>
      </c>
    </row>
    <row r="1652" spans="5:7" x14ac:dyDescent="0.3">
      <c r="E1652" s="6">
        <v>43244</v>
      </c>
      <c r="F1652" s="32">
        <v>-0.4300000000000006</v>
      </c>
      <c r="G1652" s="27">
        <v>50.52</v>
      </c>
    </row>
    <row r="1653" spans="5:7" x14ac:dyDescent="0.3">
      <c r="E1653" s="6">
        <v>43243</v>
      </c>
      <c r="F1653" s="32">
        <v>2.8699999999999992</v>
      </c>
      <c r="G1653" s="27">
        <v>50.52</v>
      </c>
    </row>
    <row r="1654" spans="5:7" x14ac:dyDescent="0.3">
      <c r="E1654" s="6">
        <v>43242</v>
      </c>
      <c r="F1654" s="32">
        <v>5.620000000000001</v>
      </c>
      <c r="G1654" s="27">
        <v>50.52</v>
      </c>
    </row>
    <row r="1655" spans="5:7" x14ac:dyDescent="0.3">
      <c r="E1655" s="6">
        <v>43241</v>
      </c>
      <c r="F1655">
        <v>5.1400000000000006</v>
      </c>
      <c r="G1655" s="27">
        <v>50.52</v>
      </c>
    </row>
    <row r="1656" spans="5:7" x14ac:dyDescent="0.3">
      <c r="E1656" s="6">
        <v>43238</v>
      </c>
      <c r="F1656">
        <v>-3.9499999999999993</v>
      </c>
      <c r="G1656" s="27">
        <v>50.52</v>
      </c>
    </row>
    <row r="1657" spans="5:7" x14ac:dyDescent="0.3">
      <c r="E1657" s="6">
        <v>43237</v>
      </c>
      <c r="F1657" s="32">
        <v>-0.40000000000000036</v>
      </c>
      <c r="G1657" s="27">
        <v>50.52</v>
      </c>
    </row>
    <row r="1658" spans="5:7" x14ac:dyDescent="0.3">
      <c r="E1658" s="6">
        <v>43236</v>
      </c>
      <c r="F1658" s="32">
        <v>11.870000000000001</v>
      </c>
      <c r="G1658" s="27">
        <v>50.52</v>
      </c>
    </row>
    <row r="1659" spans="5:7" x14ac:dyDescent="0.3">
      <c r="E1659" s="6">
        <v>43235</v>
      </c>
      <c r="F1659" s="32">
        <v>3.01</v>
      </c>
      <c r="G1659" s="27">
        <v>50.52</v>
      </c>
    </row>
    <row r="1660" spans="5:7" x14ac:dyDescent="0.3">
      <c r="E1660" s="6">
        <v>43234</v>
      </c>
      <c r="F1660" s="32">
        <v>7.15</v>
      </c>
      <c r="G1660" s="27">
        <v>50.52</v>
      </c>
    </row>
    <row r="1661" spans="5:7" x14ac:dyDescent="0.3">
      <c r="E1661" s="6">
        <v>43231</v>
      </c>
      <c r="F1661" s="32">
        <v>6.71</v>
      </c>
      <c r="G1661" s="27">
        <v>50.52</v>
      </c>
    </row>
    <row r="1662" spans="5:7" x14ac:dyDescent="0.3">
      <c r="E1662" s="6">
        <v>43230</v>
      </c>
      <c r="F1662">
        <v>0.70000000000000018</v>
      </c>
      <c r="G1662" s="27">
        <v>50.52</v>
      </c>
    </row>
    <row r="1663" spans="5:7" x14ac:dyDescent="0.3">
      <c r="E1663" s="6">
        <v>43229</v>
      </c>
      <c r="F1663">
        <v>7.4600000000000009</v>
      </c>
      <c r="G1663" s="27">
        <v>50.52</v>
      </c>
    </row>
    <row r="1664" spans="5:7" x14ac:dyDescent="0.3">
      <c r="E1664" s="6">
        <v>43228</v>
      </c>
      <c r="F1664">
        <v>15.969999999999999</v>
      </c>
      <c r="G1664" s="27">
        <v>50.52</v>
      </c>
    </row>
    <row r="1665" spans="5:7" x14ac:dyDescent="0.3">
      <c r="E1665" s="6">
        <v>43224</v>
      </c>
      <c r="F1665">
        <v>4.0999999999999996</v>
      </c>
      <c r="G1665" s="27">
        <v>50.52</v>
      </c>
    </row>
    <row r="1666" spans="5:7" x14ac:dyDescent="0.3">
      <c r="E1666" s="6">
        <v>43223</v>
      </c>
      <c r="F1666">
        <v>10.170000000000002</v>
      </c>
      <c r="G1666" s="27">
        <v>50.52</v>
      </c>
    </row>
    <row r="1667" spans="5:7" x14ac:dyDescent="0.3">
      <c r="E1667" s="6">
        <v>43222</v>
      </c>
      <c r="F1667" s="31">
        <v>1.4599999999999973</v>
      </c>
      <c r="G1667" s="27">
        <v>50.52</v>
      </c>
    </row>
    <row r="1668" spans="5:7" x14ac:dyDescent="0.3">
      <c r="E1668" s="6">
        <v>43221</v>
      </c>
      <c r="F1668" s="31">
        <v>17.03</v>
      </c>
      <c r="G1668" s="27">
        <v>50.52</v>
      </c>
    </row>
    <row r="1669" spans="5:7" x14ac:dyDescent="0.3">
      <c r="E1669" s="6">
        <v>43217</v>
      </c>
      <c r="F1669" s="31">
        <v>3.5300000000000011</v>
      </c>
      <c r="G1669" s="27">
        <v>50.52</v>
      </c>
    </row>
    <row r="1670" spans="5:7" x14ac:dyDescent="0.3">
      <c r="E1670" s="6">
        <v>43216</v>
      </c>
      <c r="F1670" s="31">
        <v>23.92</v>
      </c>
      <c r="G1670" s="27">
        <v>69.11</v>
      </c>
    </row>
    <row r="1671" spans="5:7" x14ac:dyDescent="0.3">
      <c r="E1671" s="6">
        <v>43215</v>
      </c>
      <c r="F1671" s="31">
        <v>31.009999999999998</v>
      </c>
      <c r="G1671" s="27">
        <v>69.11</v>
      </c>
    </row>
    <row r="1672" spans="5:7" x14ac:dyDescent="0.3">
      <c r="E1672" s="6">
        <v>43214</v>
      </c>
      <c r="F1672" s="31">
        <v>23.61</v>
      </c>
      <c r="G1672" s="27">
        <v>69.11</v>
      </c>
    </row>
    <row r="1673" spans="5:7" x14ac:dyDescent="0.3">
      <c r="E1673" s="6">
        <v>43213</v>
      </c>
      <c r="F1673" s="31">
        <v>16.869999999999997</v>
      </c>
      <c r="G1673" s="27">
        <v>69.11</v>
      </c>
    </row>
    <row r="1674" spans="5:7" x14ac:dyDescent="0.3">
      <c r="E1674" s="6">
        <v>43210</v>
      </c>
      <c r="F1674" s="31">
        <v>30.330000000000002</v>
      </c>
      <c r="G1674" s="27">
        <v>69.11</v>
      </c>
    </row>
    <row r="1675" spans="5:7" x14ac:dyDescent="0.3">
      <c r="E1675" s="6">
        <v>43209</v>
      </c>
      <c r="F1675" s="31">
        <v>25.86</v>
      </c>
      <c r="G1675" s="27">
        <v>72.989999999999995</v>
      </c>
    </row>
    <row r="1676" spans="5:7" x14ac:dyDescent="0.3">
      <c r="E1676" s="6">
        <v>43208</v>
      </c>
      <c r="F1676" s="31">
        <v>19.45</v>
      </c>
      <c r="G1676" s="27">
        <v>72.989999999999995</v>
      </c>
    </row>
    <row r="1677" spans="5:7" x14ac:dyDescent="0.3">
      <c r="E1677" s="6">
        <v>43207</v>
      </c>
      <c r="F1677" s="31">
        <v>32.19</v>
      </c>
      <c r="G1677" s="27">
        <v>72.989999999999995</v>
      </c>
    </row>
    <row r="1678" spans="5:7" x14ac:dyDescent="0.3">
      <c r="E1678" s="6">
        <v>43206</v>
      </c>
      <c r="F1678" s="31">
        <v>16.920000000000002</v>
      </c>
      <c r="G1678" s="27">
        <v>72.989999999999995</v>
      </c>
    </row>
    <row r="1679" spans="5:7" x14ac:dyDescent="0.3">
      <c r="E1679" s="6">
        <v>43202</v>
      </c>
      <c r="F1679" s="31">
        <v>-12.23</v>
      </c>
      <c r="G1679" s="27">
        <v>72.989999999999995</v>
      </c>
    </row>
    <row r="1680" spans="5:7" x14ac:dyDescent="0.3">
      <c r="E1680" s="6">
        <v>43201</v>
      </c>
      <c r="F1680" s="31">
        <v>17.780999999999999</v>
      </c>
      <c r="G1680" s="27">
        <v>73.7</v>
      </c>
    </row>
    <row r="1681" spans="5:7" x14ac:dyDescent="0.3">
      <c r="E1681" s="6">
        <v>43200</v>
      </c>
      <c r="F1681" s="31">
        <v>38.32</v>
      </c>
      <c r="G1681" s="27">
        <v>73.7</v>
      </c>
    </row>
    <row r="1682" spans="5:7" x14ac:dyDescent="0.3">
      <c r="E1682" s="6">
        <v>43199</v>
      </c>
      <c r="F1682" s="31">
        <v>40.97</v>
      </c>
      <c r="G1682" s="27">
        <v>73.7</v>
      </c>
    </row>
    <row r="1683" spans="5:7" x14ac:dyDescent="0.3">
      <c r="E1683" s="6">
        <v>43196</v>
      </c>
      <c r="F1683" s="31">
        <v>21.17</v>
      </c>
      <c r="G1683" s="27">
        <v>73.7</v>
      </c>
    </row>
    <row r="1684" spans="5:7" x14ac:dyDescent="0.3">
      <c r="E1684" s="6">
        <v>43195</v>
      </c>
      <c r="F1684" s="31">
        <v>40.04</v>
      </c>
      <c r="G1684" s="27">
        <v>75.099999999999994</v>
      </c>
    </row>
    <row r="1685" spans="5:7" x14ac:dyDescent="0.3">
      <c r="E1685" s="6">
        <v>43194</v>
      </c>
      <c r="F1685" s="31">
        <v>31.202000000000002</v>
      </c>
      <c r="G1685" s="27">
        <v>43.92</v>
      </c>
    </row>
    <row r="1686" spans="5:7" x14ac:dyDescent="0.3">
      <c r="E1686" s="6">
        <v>43193</v>
      </c>
      <c r="F1686" s="31">
        <v>11.667999999999996</v>
      </c>
      <c r="G1686" s="27">
        <v>43.92</v>
      </c>
    </row>
    <row r="1687" spans="5:7" x14ac:dyDescent="0.3">
      <c r="E1687" s="6">
        <v>43192</v>
      </c>
      <c r="F1687" s="31">
        <v>-2.140000000000001</v>
      </c>
      <c r="G1687" s="27">
        <v>43.92</v>
      </c>
    </row>
    <row r="1688" spans="5:7" x14ac:dyDescent="0.3">
      <c r="E1688" s="6">
        <v>43188</v>
      </c>
      <c r="F1688" s="31">
        <v>0.47</v>
      </c>
      <c r="G1688" s="27">
        <v>12.92</v>
      </c>
    </row>
    <row r="1689" spans="5:7" x14ac:dyDescent="0.3">
      <c r="E1689" s="6">
        <v>43187</v>
      </c>
      <c r="F1689" s="31">
        <v>6.1</v>
      </c>
      <c r="G1689" s="27">
        <v>12.98</v>
      </c>
    </row>
    <row r="1690" spans="5:7" x14ac:dyDescent="0.3">
      <c r="E1690" s="6">
        <v>43186</v>
      </c>
      <c r="F1690" s="31">
        <v>31.515000000000001</v>
      </c>
      <c r="G1690" s="27">
        <v>4.0609999999999999</v>
      </c>
    </row>
    <row r="1691" spans="5:7" x14ac:dyDescent="0.3">
      <c r="E1691" s="6">
        <v>43185</v>
      </c>
      <c r="F1691" s="31">
        <v>29.491999999999997</v>
      </c>
      <c r="G1691" s="27">
        <v>0.38100000000000001</v>
      </c>
    </row>
    <row r="1692" spans="5:7" x14ac:dyDescent="0.3">
      <c r="E1692" s="6">
        <v>43182</v>
      </c>
      <c r="F1692" s="31">
        <v>21.564</v>
      </c>
      <c r="G1692" s="27">
        <v>2.8820000000000001</v>
      </c>
    </row>
    <row r="1693" spans="5:7" x14ac:dyDescent="0.3">
      <c r="E1693" s="6">
        <v>43181</v>
      </c>
      <c r="F1693" s="31">
        <v>23.928000000000001</v>
      </c>
      <c r="G1693" s="27">
        <v>1.718</v>
      </c>
    </row>
    <row r="1694" spans="5:7" x14ac:dyDescent="0.3">
      <c r="E1694" s="6">
        <v>43180</v>
      </c>
      <c r="F1694" s="31">
        <v>22.123999999999999</v>
      </c>
      <c r="G1694" s="27">
        <v>5.2549999999999999</v>
      </c>
    </row>
    <row r="1695" spans="5:7" x14ac:dyDescent="0.3">
      <c r="E1695" s="6">
        <v>43179</v>
      </c>
      <c r="F1695" s="31">
        <v>28.407999999999998</v>
      </c>
      <c r="G1695" s="27">
        <v>0.35899999999999999</v>
      </c>
    </row>
    <row r="1696" spans="5:7" x14ac:dyDescent="0.3">
      <c r="E1696" s="6">
        <v>43178</v>
      </c>
      <c r="F1696" s="31">
        <v>30.695999999999998</v>
      </c>
      <c r="G1696" s="27">
        <v>0.27100000000000002</v>
      </c>
    </row>
    <row r="1697" spans="5:7" x14ac:dyDescent="0.3">
      <c r="E1697" s="6">
        <v>43175</v>
      </c>
      <c r="F1697" s="31">
        <v>25.612000000000002</v>
      </c>
      <c r="G1697" s="27">
        <v>0.252</v>
      </c>
    </row>
    <row r="1698" spans="5:7" x14ac:dyDescent="0.3">
      <c r="E1698" s="6">
        <v>43174</v>
      </c>
      <c r="F1698" s="31">
        <v>35.847000000000001</v>
      </c>
      <c r="G1698" s="27">
        <v>0.13700000000000001</v>
      </c>
    </row>
    <row r="1699" spans="5:7" x14ac:dyDescent="0.3">
      <c r="E1699" s="6">
        <v>43173</v>
      </c>
      <c r="F1699" s="31">
        <v>54.488</v>
      </c>
      <c r="G1699" s="27">
        <v>0.82099999999999995</v>
      </c>
    </row>
    <row r="1700" spans="5:7" x14ac:dyDescent="0.3">
      <c r="E1700" s="6">
        <v>43172</v>
      </c>
      <c r="F1700" s="31">
        <v>29.407</v>
      </c>
      <c r="G1700" s="27">
        <v>1.1160000000000001</v>
      </c>
    </row>
    <row r="1701" spans="5:7" x14ac:dyDescent="0.3">
      <c r="E1701" s="6">
        <v>43171</v>
      </c>
      <c r="F1701" s="31">
        <v>37.798999999999999</v>
      </c>
      <c r="G1701" s="27">
        <v>0.28599999999999998</v>
      </c>
    </row>
    <row r="1702" spans="5:7" x14ac:dyDescent="0.3">
      <c r="E1702" s="6">
        <v>43168</v>
      </c>
      <c r="F1702" s="31">
        <v>23.754000000000001</v>
      </c>
      <c r="G1702" s="27">
        <v>4.5999999999999996</v>
      </c>
    </row>
    <row r="1703" spans="5:7" x14ac:dyDescent="0.3">
      <c r="E1703" s="6">
        <v>43167</v>
      </c>
      <c r="F1703" s="31">
        <v>30.617000000000001</v>
      </c>
      <c r="G1703" s="27">
        <v>0.67900000000000005</v>
      </c>
    </row>
    <row r="1704" spans="5:7" x14ac:dyDescent="0.3">
      <c r="E1704" s="6">
        <v>43166</v>
      </c>
      <c r="F1704" s="31">
        <v>29.774999999999999</v>
      </c>
      <c r="G1704" s="27">
        <v>0.83899999999999997</v>
      </c>
    </row>
    <row r="1705" spans="5:7" x14ac:dyDescent="0.3">
      <c r="E1705" s="6">
        <v>43165</v>
      </c>
      <c r="F1705" s="31">
        <v>30.061</v>
      </c>
      <c r="G1705" s="27">
        <v>2.4820000000000002</v>
      </c>
    </row>
    <row r="1706" spans="5:7" x14ac:dyDescent="0.3">
      <c r="E1706" s="6">
        <v>43164</v>
      </c>
      <c r="F1706" s="31">
        <v>31.125</v>
      </c>
      <c r="G1706" s="27">
        <v>1.6910000000000001</v>
      </c>
    </row>
    <row r="1707" spans="5:7" x14ac:dyDescent="0.3">
      <c r="E1707" s="6">
        <v>43161</v>
      </c>
      <c r="F1707" s="31">
        <v>35.313000000000002</v>
      </c>
      <c r="G1707" s="27">
        <v>1.863</v>
      </c>
    </row>
    <row r="1708" spans="5:7" x14ac:dyDescent="0.3">
      <c r="E1708" s="6">
        <v>43158</v>
      </c>
      <c r="F1708" s="31">
        <v>40.865000000000002</v>
      </c>
      <c r="G1708" s="27">
        <v>1.61</v>
      </c>
    </row>
    <row r="1709" spans="5:7" x14ac:dyDescent="0.3">
      <c r="E1709" s="6">
        <v>43157</v>
      </c>
      <c r="F1709" s="31">
        <v>42.534000000000006</v>
      </c>
      <c r="G1709" s="27">
        <v>1.9119999999999999</v>
      </c>
    </row>
    <row r="1710" spans="5:7" x14ac:dyDescent="0.3">
      <c r="E1710" s="6">
        <v>43154</v>
      </c>
      <c r="F1710" s="31">
        <v>20.274000000000001</v>
      </c>
      <c r="G1710" s="27">
        <v>4.6989999999999998</v>
      </c>
    </row>
    <row r="1711" spans="5:7" x14ac:dyDescent="0.3">
      <c r="E1711" s="6">
        <v>43153</v>
      </c>
      <c r="F1711" s="31">
        <v>12.871000000000002</v>
      </c>
      <c r="G1711" s="27">
        <v>12.016</v>
      </c>
    </row>
    <row r="1712" spans="5:7" x14ac:dyDescent="0.3">
      <c r="E1712" s="6">
        <v>43152</v>
      </c>
      <c r="F1712" s="31">
        <v>15.015000000000001</v>
      </c>
      <c r="G1712" s="27">
        <v>6.407</v>
      </c>
    </row>
    <row r="1713" spans="5:7" x14ac:dyDescent="0.3">
      <c r="E1713" s="6">
        <v>43151</v>
      </c>
      <c r="F1713" s="31">
        <v>14.327</v>
      </c>
      <c r="G1713" s="27">
        <v>6.7549999999999999</v>
      </c>
    </row>
    <row r="1714" spans="5:7" x14ac:dyDescent="0.3">
      <c r="E1714" s="6">
        <v>43150</v>
      </c>
      <c r="F1714" s="31">
        <v>17.702000000000002</v>
      </c>
      <c r="G1714" s="27">
        <v>12.076000000000001</v>
      </c>
    </row>
    <row r="1715" spans="5:7" x14ac:dyDescent="0.3">
      <c r="E1715" s="6">
        <v>43147</v>
      </c>
      <c r="F1715" s="31">
        <v>16.917999999999999</v>
      </c>
      <c r="G1715" s="27">
        <v>6.681</v>
      </c>
    </row>
    <row r="1716" spans="5:7" x14ac:dyDescent="0.3">
      <c r="E1716" s="6">
        <v>43146</v>
      </c>
      <c r="F1716" s="31">
        <v>24.38</v>
      </c>
      <c r="G1716" s="27">
        <v>2.355</v>
      </c>
    </row>
    <row r="1717" spans="5:7" x14ac:dyDescent="0.3">
      <c r="E1717" s="6">
        <v>43145</v>
      </c>
      <c r="F1717" s="31">
        <v>20.312000000000001</v>
      </c>
      <c r="G1717" s="27">
        <v>4.8540000000000001</v>
      </c>
    </row>
    <row r="1718" spans="5:7" x14ac:dyDescent="0.3">
      <c r="E1718" s="6">
        <v>43143</v>
      </c>
      <c r="F1718" s="31">
        <v>22.364000000000001</v>
      </c>
      <c r="G1718" s="27">
        <v>6.4569999999999999</v>
      </c>
    </row>
    <row r="1719" spans="5:7" x14ac:dyDescent="0.3">
      <c r="E1719" s="6">
        <v>43140</v>
      </c>
      <c r="F1719" s="31">
        <v>18.405000000000001</v>
      </c>
      <c r="G1719" s="27">
        <v>4.9160000000000004</v>
      </c>
    </row>
    <row r="1720" spans="5:7" x14ac:dyDescent="0.3">
      <c r="E1720" s="6">
        <v>43139</v>
      </c>
      <c r="F1720" s="31">
        <v>6.2480000000000002</v>
      </c>
      <c r="G1720" s="27">
        <v>15.04</v>
      </c>
    </row>
    <row r="1721" spans="5:7" x14ac:dyDescent="0.3">
      <c r="E1721" s="6">
        <v>43138</v>
      </c>
      <c r="F1721" s="31">
        <v>6.8339999999999996</v>
      </c>
      <c r="G1721" s="27">
        <v>12.07</v>
      </c>
    </row>
    <row r="1722" spans="5:7" x14ac:dyDescent="0.3">
      <c r="E1722" s="6">
        <v>43137</v>
      </c>
      <c r="F1722" s="31">
        <v>13.500999999999999</v>
      </c>
      <c r="G1722" s="27">
        <v>9.2070000000000007</v>
      </c>
    </row>
    <row r="1723" spans="5:7" x14ac:dyDescent="0.3">
      <c r="E1723" s="6">
        <v>43133</v>
      </c>
      <c r="F1723" s="31">
        <v>26.475000000000001</v>
      </c>
      <c r="G1723" s="27">
        <v>5.3449999999999998</v>
      </c>
    </row>
    <row r="1724" spans="5:7" x14ac:dyDescent="0.3">
      <c r="E1724" s="6">
        <v>43132</v>
      </c>
      <c r="F1724" s="31">
        <v>26.909999999999997</v>
      </c>
      <c r="G1724" s="27">
        <v>9.0999999999999998E-2</v>
      </c>
    </row>
    <row r="1725" spans="5:7" x14ac:dyDescent="0.3">
      <c r="E1725" s="6">
        <v>43130</v>
      </c>
      <c r="F1725" s="31">
        <v>39.744</v>
      </c>
      <c r="G1725" s="27">
        <v>13.054</v>
      </c>
    </row>
    <row r="1726" spans="5:7" x14ac:dyDescent="0.3">
      <c r="E1726" s="6">
        <v>43129</v>
      </c>
      <c r="F1726" s="31">
        <v>17.657999999999998</v>
      </c>
      <c r="G1726" s="27">
        <v>0.11</v>
      </c>
    </row>
    <row r="1727" spans="5:7" x14ac:dyDescent="0.3">
      <c r="E1727" s="6">
        <v>43126</v>
      </c>
      <c r="F1727" s="31">
        <v>26.404</v>
      </c>
      <c r="G1727" s="27">
        <v>0.434</v>
      </c>
    </row>
    <row r="1728" spans="5:7" x14ac:dyDescent="0.3">
      <c r="E1728" s="6">
        <v>43125</v>
      </c>
      <c r="F1728" s="31">
        <v>11.977</v>
      </c>
      <c r="G1728" s="27">
        <v>3.3620000000000001</v>
      </c>
    </row>
    <row r="1729" spans="5:7" x14ac:dyDescent="0.3">
      <c r="E1729" s="6">
        <v>43124</v>
      </c>
      <c r="F1729" s="31">
        <v>11.097</v>
      </c>
      <c r="G1729" s="27">
        <v>9.5000000000000001E-2</v>
      </c>
    </row>
    <row r="1730" spans="5:7" x14ac:dyDescent="0.3">
      <c r="E1730" s="6">
        <v>43123</v>
      </c>
      <c r="F1730" s="31">
        <v>13.606</v>
      </c>
      <c r="G1730" s="27">
        <v>0.84299999999999997</v>
      </c>
    </row>
    <row r="1731" spans="5:7" x14ac:dyDescent="0.3">
      <c r="E1731" s="6">
        <v>43122</v>
      </c>
      <c r="F1731" s="31">
        <v>33.352000000000004</v>
      </c>
      <c r="G1731" s="27">
        <v>16.998999999999999</v>
      </c>
    </row>
    <row r="1732" spans="5:7" x14ac:dyDescent="0.3">
      <c r="E1732" s="6">
        <v>43119</v>
      </c>
      <c r="F1732" s="31">
        <v>21.145</v>
      </c>
      <c r="G1732" s="27">
        <v>23.050999999999998</v>
      </c>
    </row>
    <row r="1733" spans="5:7" x14ac:dyDescent="0.3">
      <c r="E1733" s="6">
        <v>43118</v>
      </c>
      <c r="F1733" s="31">
        <v>1.9100000000000001</v>
      </c>
      <c r="G1733" s="27">
        <v>18.094999999999999</v>
      </c>
    </row>
    <row r="1734" spans="5:7" x14ac:dyDescent="0.3">
      <c r="E1734" s="6">
        <v>43117</v>
      </c>
      <c r="F1734" s="31">
        <v>6.4989999999999997</v>
      </c>
      <c r="G1734" s="27">
        <v>13.832000000000001</v>
      </c>
    </row>
    <row r="1735" spans="5:7" x14ac:dyDescent="0.3">
      <c r="E1735" s="6">
        <v>43116</v>
      </c>
      <c r="F1735" s="31">
        <v>17.173999999999999</v>
      </c>
      <c r="G1735" s="27">
        <v>13.683</v>
      </c>
    </row>
    <row r="1736" spans="5:7" x14ac:dyDescent="0.3">
      <c r="E1736" s="6">
        <v>43112</v>
      </c>
      <c r="F1736" s="31">
        <v>35.177</v>
      </c>
      <c r="G1736" s="27">
        <v>20.605</v>
      </c>
    </row>
    <row r="1737" spans="5:7" x14ac:dyDescent="0.3">
      <c r="E1737" s="6">
        <v>43111</v>
      </c>
      <c r="F1737" s="31">
        <v>39.652999999999999</v>
      </c>
      <c r="G1737" s="27">
        <v>0.104</v>
      </c>
    </row>
    <row r="1738" spans="5:7" x14ac:dyDescent="0.3">
      <c r="E1738" s="6">
        <v>43110</v>
      </c>
      <c r="F1738" s="31">
        <v>49.652999999999999</v>
      </c>
      <c r="G1738" s="27">
        <v>0.104</v>
      </c>
    </row>
    <row r="1739" spans="5:7" x14ac:dyDescent="0.3">
      <c r="E1739" s="6">
        <v>43109</v>
      </c>
      <c r="F1739" s="31">
        <v>57.633000000000003</v>
      </c>
      <c r="G1739" s="27">
        <v>2.5999999999999999E-2</v>
      </c>
    </row>
    <row r="1740" spans="5:7" x14ac:dyDescent="0.3">
      <c r="E1740" s="6">
        <v>43108</v>
      </c>
      <c r="F1740" s="31">
        <v>38.694000000000003</v>
      </c>
      <c r="G1740" s="27">
        <v>5.0389999999999997</v>
      </c>
    </row>
    <row r="1741" spans="5:7" x14ac:dyDescent="0.3">
      <c r="E1741" s="6">
        <v>43105</v>
      </c>
      <c r="F1741" s="31">
        <v>47.225000000000001</v>
      </c>
      <c r="G1741" s="27">
        <v>21.994</v>
      </c>
    </row>
    <row r="1742" spans="5:7" x14ac:dyDescent="0.3">
      <c r="E1742" s="6">
        <v>43104</v>
      </c>
      <c r="F1742" s="31">
        <v>13.978999999999999</v>
      </c>
      <c r="G1742" s="27">
        <v>4.2270000000000003</v>
      </c>
    </row>
    <row r="1743" spans="5:7" x14ac:dyDescent="0.3">
      <c r="E1743" s="6">
        <v>43103</v>
      </c>
      <c r="F1743" s="31">
        <v>19.53</v>
      </c>
      <c r="G1743" s="27">
        <v>120.054</v>
      </c>
    </row>
    <row r="1744" spans="5:7" x14ac:dyDescent="0.3">
      <c r="E1744" s="6">
        <v>43102</v>
      </c>
      <c r="F1744" s="31">
        <v>37.022999999999996</v>
      </c>
      <c r="G1744" s="27">
        <v>2.5449999999999999</v>
      </c>
    </row>
    <row r="1745" spans="5:7" x14ac:dyDescent="0.3">
      <c r="E1745" s="6">
        <v>43098</v>
      </c>
      <c r="F1745" s="31">
        <v>9.7250000000000014</v>
      </c>
      <c r="G1745" s="27">
        <v>25.6</v>
      </c>
    </row>
    <row r="1746" spans="5:7" x14ac:dyDescent="0.3">
      <c r="E1746" s="6">
        <v>43097</v>
      </c>
      <c r="F1746" s="31">
        <v>13.433</v>
      </c>
      <c r="G1746" s="27">
        <v>18.074999999999999</v>
      </c>
    </row>
    <row r="1747" spans="5:7" x14ac:dyDescent="0.3">
      <c r="E1747" s="6">
        <v>43096</v>
      </c>
      <c r="F1747" s="31">
        <v>17.741999999999997</v>
      </c>
      <c r="G1747" s="27">
        <v>82.679000000000002</v>
      </c>
    </row>
    <row r="1748" spans="5:7" x14ac:dyDescent="0.3">
      <c r="E1748" s="6">
        <v>43095</v>
      </c>
      <c r="F1748" s="31">
        <v>16.765000000000001</v>
      </c>
      <c r="G1748" s="27">
        <v>14.944000000000001</v>
      </c>
    </row>
    <row r="1749" spans="5:7" x14ac:dyDescent="0.3">
      <c r="E1749" s="6">
        <v>43091</v>
      </c>
      <c r="F1749" s="31">
        <v>11.398999999999999</v>
      </c>
      <c r="G1749" s="27">
        <v>6.8000000000000005E-2</v>
      </c>
    </row>
    <row r="1750" spans="5:7" x14ac:dyDescent="0.3">
      <c r="E1750" s="6">
        <v>43090</v>
      </c>
      <c r="F1750" s="31">
        <v>25.512</v>
      </c>
      <c r="G1750" s="27">
        <v>6.9000000000000006E-2</v>
      </c>
    </row>
    <row r="1751" spans="5:7" x14ac:dyDescent="0.3">
      <c r="E1751" s="6">
        <v>43089</v>
      </c>
      <c r="F1751" s="31">
        <v>23.281000000000002</v>
      </c>
      <c r="G1751" s="27">
        <v>0.60499999999999998</v>
      </c>
    </row>
    <row r="1752" spans="5:7" x14ac:dyDescent="0.3">
      <c r="E1752" s="6">
        <v>43088</v>
      </c>
      <c r="F1752" s="31">
        <v>23.693000000000001</v>
      </c>
      <c r="G1752" s="27">
        <v>0.68400000000000005</v>
      </c>
    </row>
    <row r="1753" spans="5:7" x14ac:dyDescent="0.3">
      <c r="E1753" s="6">
        <v>43087</v>
      </c>
      <c r="F1753" s="31">
        <v>26.366999999999997</v>
      </c>
      <c r="G1753" s="27">
        <v>0.318</v>
      </c>
    </row>
    <row r="1754" spans="5:7" x14ac:dyDescent="0.3">
      <c r="E1754" s="6">
        <v>43084</v>
      </c>
      <c r="F1754" s="31">
        <v>19.167999999999999</v>
      </c>
      <c r="G1754" s="27">
        <v>3.657</v>
      </c>
    </row>
    <row r="1755" spans="5:7" x14ac:dyDescent="0.3">
      <c r="E1755" s="6">
        <v>43083</v>
      </c>
      <c r="F1755" s="31">
        <v>20.818000000000001</v>
      </c>
      <c r="G1755" s="27">
        <v>8.4000000000000005E-2</v>
      </c>
    </row>
    <row r="1756" spans="5:7" x14ac:dyDescent="0.3">
      <c r="E1756" s="6">
        <v>43082</v>
      </c>
      <c r="F1756" s="31">
        <v>18.616</v>
      </c>
      <c r="G1756" s="27">
        <v>0.40699999999999997</v>
      </c>
    </row>
    <row r="1757" spans="5:7" x14ac:dyDescent="0.3">
      <c r="E1757" s="6">
        <v>43081</v>
      </c>
      <c r="F1757" s="31">
        <v>21.812000000000001</v>
      </c>
      <c r="G1757" s="27">
        <v>0.246</v>
      </c>
    </row>
    <row r="1758" spans="5:7" x14ac:dyDescent="0.3">
      <c r="E1758" s="6">
        <v>43080</v>
      </c>
      <c r="F1758" s="31">
        <v>19.108999999999998</v>
      </c>
      <c r="G1758" s="27">
        <v>0.28199999999999997</v>
      </c>
    </row>
    <row r="1759" spans="5:7" x14ac:dyDescent="0.3">
      <c r="E1759" s="6">
        <v>43077</v>
      </c>
      <c r="F1759" s="31">
        <v>22.902000000000001</v>
      </c>
      <c r="G1759" s="27">
        <v>0.82099999999999995</v>
      </c>
    </row>
    <row r="1760" spans="5:7" x14ac:dyDescent="0.3">
      <c r="E1760" s="6">
        <v>43076</v>
      </c>
      <c r="F1760" s="31">
        <v>29.899000000000001</v>
      </c>
      <c r="G1760" s="27">
        <v>0.216</v>
      </c>
    </row>
    <row r="1761" spans="5:7" x14ac:dyDescent="0.3">
      <c r="E1761" s="6">
        <v>43075</v>
      </c>
      <c r="F1761" s="31">
        <v>36.546000000000006</v>
      </c>
      <c r="G1761" s="27">
        <v>1.732</v>
      </c>
    </row>
    <row r="1762" spans="5:7" x14ac:dyDescent="0.3">
      <c r="E1762" s="6">
        <v>43074</v>
      </c>
      <c r="F1762" s="31">
        <v>27.308999999999997</v>
      </c>
      <c r="G1762" s="27">
        <v>2.056</v>
      </c>
    </row>
    <row r="1763" spans="5:7" x14ac:dyDescent="0.3">
      <c r="E1763" s="6">
        <v>43073</v>
      </c>
      <c r="F1763" s="31">
        <v>20.713000000000001</v>
      </c>
      <c r="G1763" s="27">
        <v>6.1459999999999999</v>
      </c>
    </row>
    <row r="1764" spans="5:7" x14ac:dyDescent="0.3">
      <c r="E1764" s="6">
        <v>43069</v>
      </c>
      <c r="F1764" s="31">
        <v>28.603999999999999</v>
      </c>
      <c r="G1764" s="27">
        <v>5.0949999999999998</v>
      </c>
    </row>
    <row r="1765" spans="5:7" x14ac:dyDescent="0.3">
      <c r="E1765" s="6">
        <v>43068</v>
      </c>
      <c r="F1765" s="31">
        <v>30.36</v>
      </c>
      <c r="G1765" s="27">
        <v>2.8010000000000002</v>
      </c>
    </row>
    <row r="1766" spans="5:7" x14ac:dyDescent="0.3">
      <c r="E1766" s="6">
        <v>43067</v>
      </c>
      <c r="F1766" s="31">
        <v>26.974</v>
      </c>
      <c r="G1766" s="27">
        <v>14.278</v>
      </c>
    </row>
    <row r="1767" spans="5:7" x14ac:dyDescent="0.3">
      <c r="E1767" s="6">
        <v>43066</v>
      </c>
      <c r="F1767" s="31">
        <v>26.386999999999997</v>
      </c>
      <c r="G1767" s="27">
        <v>19.844000000000001</v>
      </c>
    </row>
    <row r="1768" spans="5:7" x14ac:dyDescent="0.3">
      <c r="E1768" s="6">
        <v>43063</v>
      </c>
      <c r="F1768" s="31">
        <v>19.427</v>
      </c>
      <c r="G1768" s="27">
        <v>20.042999999999999</v>
      </c>
    </row>
    <row r="1769" spans="5:7" x14ac:dyDescent="0.3">
      <c r="E1769" s="6">
        <v>43062</v>
      </c>
      <c r="F1769" s="31">
        <v>24.951000000000001</v>
      </c>
      <c r="G1769" s="27">
        <v>18.446999999999999</v>
      </c>
    </row>
    <row r="1770" spans="5:7" x14ac:dyDescent="0.3">
      <c r="E1770" s="6">
        <v>43061</v>
      </c>
      <c r="F1770" s="31">
        <v>28.347999999999995</v>
      </c>
      <c r="G1770" s="27">
        <v>19.169</v>
      </c>
    </row>
    <row r="1771" spans="5:7" x14ac:dyDescent="0.3">
      <c r="E1771" s="6">
        <v>43060</v>
      </c>
      <c r="F1771" s="31">
        <v>28.466000000000001</v>
      </c>
      <c r="G1771" s="27">
        <v>18.904</v>
      </c>
    </row>
    <row r="1772" spans="5:7" x14ac:dyDescent="0.3">
      <c r="E1772" s="6">
        <v>43059</v>
      </c>
      <c r="F1772" s="31">
        <v>27.074000000000002</v>
      </c>
      <c r="G1772" s="27">
        <v>24.762</v>
      </c>
    </row>
    <row r="1773" spans="5:7" x14ac:dyDescent="0.3">
      <c r="E1773" s="6">
        <v>43056</v>
      </c>
      <c r="F1773" s="31">
        <v>21.713000000000001</v>
      </c>
      <c r="G1773" s="27">
        <v>20.094000000000001</v>
      </c>
    </row>
    <row r="1774" spans="5:7" x14ac:dyDescent="0.3">
      <c r="E1774" s="6">
        <v>43055</v>
      </c>
      <c r="F1774" s="31">
        <v>34.206000000000003</v>
      </c>
      <c r="G1774" s="27">
        <v>16.199000000000002</v>
      </c>
    </row>
    <row r="1775" spans="5:7" x14ac:dyDescent="0.3">
      <c r="E1775" s="6">
        <v>43054</v>
      </c>
      <c r="F1775" s="31">
        <v>27.817999999999998</v>
      </c>
      <c r="G1775" s="27">
        <v>26.855</v>
      </c>
    </row>
    <row r="1776" spans="5:7" x14ac:dyDescent="0.3">
      <c r="E1776" s="6">
        <v>43053</v>
      </c>
      <c r="F1776" s="31">
        <v>27.493000000000002</v>
      </c>
      <c r="G1776" s="27">
        <v>23.719000000000001</v>
      </c>
    </row>
    <row r="1777" spans="5:7" x14ac:dyDescent="0.3">
      <c r="E1777" s="6">
        <v>43052</v>
      </c>
      <c r="F1777" s="31">
        <v>22.283000000000001</v>
      </c>
      <c r="G1777" s="27">
        <v>29.13</v>
      </c>
    </row>
    <row r="1778" spans="5:7" x14ac:dyDescent="0.3">
      <c r="E1778" s="6">
        <v>43049</v>
      </c>
      <c r="F1778" s="31">
        <v>18.870999999999999</v>
      </c>
      <c r="G1778" s="27">
        <v>27.832999999999998</v>
      </c>
    </row>
    <row r="1779" spans="5:7" x14ac:dyDescent="0.3">
      <c r="E1779" s="6">
        <v>43048</v>
      </c>
      <c r="F1779" s="31">
        <v>14.191000000000003</v>
      </c>
      <c r="G1779" s="27">
        <v>30.385000000000002</v>
      </c>
    </row>
    <row r="1780" spans="5:7" x14ac:dyDescent="0.3">
      <c r="E1780" s="6">
        <v>43047</v>
      </c>
      <c r="F1780" s="31">
        <v>25.195999999999998</v>
      </c>
      <c r="G1780" s="27">
        <v>30.795999999999999</v>
      </c>
    </row>
    <row r="1781" spans="5:7" x14ac:dyDescent="0.3">
      <c r="E1781" s="6">
        <v>43046</v>
      </c>
      <c r="F1781" s="31">
        <v>13.020999999999999</v>
      </c>
      <c r="G1781" s="27">
        <v>29.939</v>
      </c>
    </row>
    <row r="1782" spans="5:7" x14ac:dyDescent="0.3">
      <c r="E1782" s="6">
        <v>43045</v>
      </c>
      <c r="F1782" s="31">
        <v>15.337999999999999</v>
      </c>
      <c r="G1782" s="27">
        <v>29.24</v>
      </c>
    </row>
    <row r="1783" spans="5:7" x14ac:dyDescent="0.3">
      <c r="E1783" s="6">
        <v>43041</v>
      </c>
      <c r="F1783" s="31">
        <v>13.404</v>
      </c>
      <c r="G1783" s="27">
        <v>33.01</v>
      </c>
    </row>
    <row r="1784" spans="5:7" x14ac:dyDescent="0.3">
      <c r="E1784" s="6">
        <v>43040</v>
      </c>
      <c r="F1784" s="31">
        <v>19.754999999999999</v>
      </c>
      <c r="G1784" s="27">
        <v>31.28</v>
      </c>
    </row>
    <row r="1785" spans="5:7" x14ac:dyDescent="0.3">
      <c r="E1785" s="6">
        <v>43039</v>
      </c>
      <c r="F1785" s="31">
        <v>13.834</v>
      </c>
      <c r="G1785" s="27">
        <v>43.804000000000002</v>
      </c>
    </row>
    <row r="1786" spans="5:7" x14ac:dyDescent="0.3">
      <c r="E1786" s="6">
        <v>43038</v>
      </c>
      <c r="F1786" s="31">
        <v>20.599</v>
      </c>
      <c r="G1786" s="27">
        <v>31.936</v>
      </c>
    </row>
    <row r="1787" spans="5:7" x14ac:dyDescent="0.3">
      <c r="E1787" s="6">
        <v>43035</v>
      </c>
      <c r="F1787" s="31">
        <v>17.882999999999999</v>
      </c>
      <c r="G1787" s="27">
        <v>39.341000000000001</v>
      </c>
    </row>
    <row r="1788" spans="5:7" x14ac:dyDescent="0.3">
      <c r="E1788" s="6">
        <v>43034</v>
      </c>
      <c r="F1788" s="31">
        <v>21.183999999999997</v>
      </c>
      <c r="G1788" s="27">
        <v>39.042000000000002</v>
      </c>
    </row>
    <row r="1789" spans="5:7" x14ac:dyDescent="0.3">
      <c r="E1789" s="6">
        <v>43033</v>
      </c>
      <c r="F1789" s="31">
        <v>14.980999999999998</v>
      </c>
      <c r="G1789" s="27">
        <v>41.26</v>
      </c>
    </row>
    <row r="1790" spans="5:7" x14ac:dyDescent="0.3">
      <c r="E1790" s="6">
        <v>43032</v>
      </c>
      <c r="F1790" s="31">
        <v>19.728999999999999</v>
      </c>
      <c r="G1790" s="27">
        <v>44.546999999999997</v>
      </c>
    </row>
    <row r="1791" spans="5:7" x14ac:dyDescent="0.3">
      <c r="E1791" s="6">
        <v>43031</v>
      </c>
      <c r="F1791" s="31">
        <v>11.028</v>
      </c>
      <c r="G1791" s="27">
        <v>43.927999999999997</v>
      </c>
    </row>
    <row r="1792" spans="5:7" x14ac:dyDescent="0.3">
      <c r="E1792" s="6">
        <v>43028</v>
      </c>
      <c r="F1792" s="31">
        <v>14.238</v>
      </c>
      <c r="G1792" s="27">
        <v>45.201999999999998</v>
      </c>
    </row>
    <row r="1793" spans="5:7" x14ac:dyDescent="0.3">
      <c r="E1793" s="6">
        <v>43027</v>
      </c>
      <c r="F1793" s="31">
        <v>19.163</v>
      </c>
      <c r="G1793" s="27">
        <v>47.625999999999998</v>
      </c>
    </row>
    <row r="1794" spans="5:7" x14ac:dyDescent="0.3">
      <c r="E1794" s="6">
        <v>43025</v>
      </c>
      <c r="F1794" s="31">
        <v>6.9370000000000003</v>
      </c>
      <c r="G1794" s="27">
        <v>60.551000000000002</v>
      </c>
    </row>
    <row r="1795" spans="5:7" x14ac:dyDescent="0.3">
      <c r="E1795" s="6">
        <v>43024</v>
      </c>
      <c r="F1795" s="31">
        <v>16.394000000000002</v>
      </c>
      <c r="G1795" s="27">
        <v>49.87</v>
      </c>
    </row>
    <row r="1796" spans="5:7" x14ac:dyDescent="0.3">
      <c r="E1796" s="6">
        <v>43021</v>
      </c>
      <c r="F1796" s="31">
        <v>16.123000000000001</v>
      </c>
      <c r="G1796" s="27">
        <v>55.3</v>
      </c>
    </row>
    <row r="1797" spans="5:7" x14ac:dyDescent="0.3">
      <c r="E1797" s="6">
        <v>43020</v>
      </c>
      <c r="F1797" s="31">
        <v>16.034999999999997</v>
      </c>
      <c r="G1797" s="27">
        <v>51.451000000000001</v>
      </c>
    </row>
    <row r="1798" spans="5:7" x14ac:dyDescent="0.3">
      <c r="E1798" s="6">
        <v>43019</v>
      </c>
      <c r="F1798" s="31">
        <v>15.464</v>
      </c>
      <c r="G1798" s="27">
        <v>48.673999999999999</v>
      </c>
    </row>
    <row r="1799" spans="5:7" x14ac:dyDescent="0.3">
      <c r="E1799" s="6">
        <v>43018</v>
      </c>
      <c r="F1799" s="31">
        <v>12.691000000000001</v>
      </c>
      <c r="G1799" s="27">
        <v>53.902999999999999</v>
      </c>
    </row>
    <row r="1800" spans="5:7" x14ac:dyDescent="0.3">
      <c r="E1800" s="6">
        <v>43017</v>
      </c>
      <c r="F1800" s="31">
        <v>19.984999999999999</v>
      </c>
      <c r="G1800" s="27">
        <v>48.201999999999998</v>
      </c>
    </row>
    <row r="1801" spans="5:7" x14ac:dyDescent="0.3">
      <c r="E1801" s="6">
        <v>43014</v>
      </c>
      <c r="F1801" s="31">
        <v>15.443</v>
      </c>
      <c r="G1801" s="27">
        <v>51.561</v>
      </c>
    </row>
    <row r="1802" spans="5:7" x14ac:dyDescent="0.3">
      <c r="E1802" s="6">
        <v>43012</v>
      </c>
      <c r="F1802" s="31">
        <v>14.061</v>
      </c>
      <c r="G1802" s="27">
        <v>50.154000000000003</v>
      </c>
    </row>
    <row r="1803" spans="5:7" x14ac:dyDescent="0.3">
      <c r="E1803" s="6">
        <v>43011</v>
      </c>
      <c r="F1803" s="31">
        <v>19.818999999999999</v>
      </c>
      <c r="G1803" s="27">
        <v>48.311999999999998</v>
      </c>
    </row>
    <row r="1804" spans="5:7" x14ac:dyDescent="0.3">
      <c r="E1804" s="6">
        <v>43010</v>
      </c>
      <c r="F1804" s="31">
        <v>22.657999999999998</v>
      </c>
      <c r="G1804" s="27">
        <v>43.313000000000002</v>
      </c>
    </row>
    <row r="1805" spans="5:7" x14ac:dyDescent="0.3">
      <c r="E1805" s="6">
        <v>43007</v>
      </c>
      <c r="F1805" s="31">
        <v>20.960999999999999</v>
      </c>
      <c r="G1805" s="27">
        <v>49.213000000000001</v>
      </c>
    </row>
    <row r="1806" spans="5:7" x14ac:dyDescent="0.3">
      <c r="E1806" s="6">
        <v>43006</v>
      </c>
      <c r="F1806" s="31">
        <v>14.172999999999998</v>
      </c>
      <c r="G1806" s="27">
        <v>49.192</v>
      </c>
    </row>
    <row r="1807" spans="5:7" x14ac:dyDescent="0.3">
      <c r="E1807" s="6">
        <v>43005</v>
      </c>
      <c r="F1807" s="31">
        <v>16.045999999999999</v>
      </c>
      <c r="G1807" s="27">
        <v>46.524999999999999</v>
      </c>
    </row>
    <row r="1808" spans="5:7" x14ac:dyDescent="0.3">
      <c r="E1808" s="6">
        <v>43004</v>
      </c>
      <c r="F1808" s="31">
        <v>14.615</v>
      </c>
      <c r="G1808" s="27">
        <v>44.274000000000001</v>
      </c>
    </row>
    <row r="1809" spans="5:7" x14ac:dyDescent="0.3">
      <c r="E1809" s="6">
        <v>43003</v>
      </c>
      <c r="F1809" s="31">
        <v>8.7139999999999986</v>
      </c>
      <c r="G1809" s="27">
        <v>50.360999999999997</v>
      </c>
    </row>
    <row r="1810" spans="5:7" x14ac:dyDescent="0.3">
      <c r="E1810" s="6">
        <v>43000</v>
      </c>
      <c r="F1810" s="31">
        <v>18.455000000000002</v>
      </c>
      <c r="G1810" s="27">
        <v>51.378999999999998</v>
      </c>
    </row>
    <row r="1811" spans="5:7" x14ac:dyDescent="0.3">
      <c r="E1811" s="6">
        <v>42999</v>
      </c>
      <c r="F1811" s="31">
        <v>36.631999999999998</v>
      </c>
      <c r="G1811" s="27">
        <v>59.545000000000002</v>
      </c>
    </row>
    <row r="1812" spans="5:7" x14ac:dyDescent="0.3">
      <c r="E1812" s="6">
        <v>42998</v>
      </c>
      <c r="F1812" s="31">
        <v>40.606000000000009</v>
      </c>
      <c r="G1812" s="27">
        <v>67.319999999999993</v>
      </c>
    </row>
    <row r="1813" spans="5:7" x14ac:dyDescent="0.3">
      <c r="E1813" s="6">
        <v>42997</v>
      </c>
      <c r="F1813" s="31">
        <v>35.576000000000001</v>
      </c>
      <c r="G1813" s="27">
        <v>66.622</v>
      </c>
    </row>
    <row r="1814" spans="5:7" x14ac:dyDescent="0.3">
      <c r="E1814" s="6">
        <v>42996</v>
      </c>
      <c r="F1814" s="31">
        <v>39.808999999999997</v>
      </c>
      <c r="G1814" s="27">
        <v>69.680000000000007</v>
      </c>
    </row>
    <row r="1815" spans="5:7" x14ac:dyDescent="0.3">
      <c r="E1815" s="6">
        <v>42993</v>
      </c>
      <c r="F1815" s="31">
        <v>34.766000000000005</v>
      </c>
      <c r="G1815" s="27">
        <v>72.203999999999994</v>
      </c>
    </row>
    <row r="1816" spans="5:7" x14ac:dyDescent="0.3">
      <c r="E1816" s="6">
        <v>42992</v>
      </c>
      <c r="F1816" s="31">
        <v>30.244</v>
      </c>
      <c r="G1816" s="27">
        <v>74.421999999999997</v>
      </c>
    </row>
    <row r="1817" spans="5:7" x14ac:dyDescent="0.3">
      <c r="E1817" s="6">
        <v>42991</v>
      </c>
      <c r="F1817" s="31">
        <v>25.925000000000001</v>
      </c>
      <c r="G1817" s="27">
        <v>75.855999999999995</v>
      </c>
    </row>
    <row r="1818" spans="5:7" x14ac:dyDescent="0.3">
      <c r="E1818" s="6">
        <v>42990</v>
      </c>
      <c r="F1818" s="31">
        <v>32.82</v>
      </c>
      <c r="G1818" s="27">
        <v>85.27</v>
      </c>
    </row>
    <row r="1819" spans="5:7" x14ac:dyDescent="0.3">
      <c r="E1819" s="6">
        <v>42989</v>
      </c>
      <c r="F1819" s="31">
        <v>22.332000000000001</v>
      </c>
      <c r="G1819" s="27">
        <v>88.491</v>
      </c>
    </row>
    <row r="1820" spans="5:7" x14ac:dyDescent="0.3">
      <c r="E1820" s="6">
        <v>42986</v>
      </c>
      <c r="F1820" s="31">
        <v>32.504999999999995</v>
      </c>
      <c r="G1820" s="27">
        <v>81.183999999999997</v>
      </c>
    </row>
    <row r="1821" spans="5:7" x14ac:dyDescent="0.3">
      <c r="E1821" s="6">
        <v>42985</v>
      </c>
      <c r="F1821" s="31">
        <v>24.792999999999999</v>
      </c>
      <c r="G1821" s="27">
        <v>90.673000000000002</v>
      </c>
    </row>
    <row r="1822" spans="5:7" x14ac:dyDescent="0.3">
      <c r="E1822" s="6">
        <v>42984</v>
      </c>
      <c r="F1822" s="31">
        <v>27.331</v>
      </c>
      <c r="G1822" s="27">
        <v>89.628</v>
      </c>
    </row>
    <row r="1823" spans="5:7" x14ac:dyDescent="0.3">
      <c r="E1823" s="6">
        <v>42982</v>
      </c>
      <c r="F1823" s="31">
        <v>34.396000000000001</v>
      </c>
      <c r="G1823" s="27">
        <v>99.661000000000001</v>
      </c>
    </row>
    <row r="1824" spans="5:7" x14ac:dyDescent="0.3">
      <c r="E1824" s="6">
        <v>42978</v>
      </c>
      <c r="F1824" s="31">
        <v>46</v>
      </c>
      <c r="G1824" s="27">
        <v>90.474999999999994</v>
      </c>
    </row>
    <row r="1825" spans="5:7" x14ac:dyDescent="0.3">
      <c r="E1825" s="6">
        <v>42977</v>
      </c>
      <c r="F1825" s="31">
        <v>42.057000000000002</v>
      </c>
      <c r="G1825" s="27">
        <v>82.712999999999994</v>
      </c>
    </row>
    <row r="1826" spans="5:7" x14ac:dyDescent="0.3">
      <c r="E1826" s="6">
        <v>42976</v>
      </c>
      <c r="F1826" s="31">
        <v>38.998000000000005</v>
      </c>
      <c r="G1826" s="27">
        <v>90.956000000000003</v>
      </c>
    </row>
    <row r="1827" spans="5:7" x14ac:dyDescent="0.3">
      <c r="E1827" s="6">
        <v>42975</v>
      </c>
      <c r="F1827" s="31">
        <v>39.814000000000007</v>
      </c>
      <c r="G1827" s="27">
        <v>94.195999999999998</v>
      </c>
    </row>
    <row r="1828" spans="5:7" x14ac:dyDescent="0.3">
      <c r="E1828" s="6">
        <v>42972</v>
      </c>
      <c r="F1828" s="31">
        <v>40.582000000000001</v>
      </c>
      <c r="G1828" s="27">
        <v>94.201999999999998</v>
      </c>
    </row>
    <row r="1829" spans="5:7" x14ac:dyDescent="0.3">
      <c r="E1829" s="6">
        <v>42971</v>
      </c>
      <c r="F1829" s="31">
        <v>25.594999999999999</v>
      </c>
      <c r="G1829" s="27">
        <v>108.477</v>
      </c>
    </row>
    <row r="1830" spans="5:7" x14ac:dyDescent="0.3">
      <c r="E1830" s="6">
        <v>42970</v>
      </c>
      <c r="F1830" s="31">
        <v>20.724</v>
      </c>
      <c r="G1830" s="27">
        <v>107.61</v>
      </c>
    </row>
    <row r="1831" spans="5:7" x14ac:dyDescent="0.3">
      <c r="E1831" s="6">
        <v>42969</v>
      </c>
      <c r="F1831" s="31">
        <v>24.256</v>
      </c>
      <c r="G1831" s="27">
        <v>102.26900000000001</v>
      </c>
    </row>
    <row r="1832" spans="5:7" x14ac:dyDescent="0.3">
      <c r="E1832" s="6">
        <v>42968</v>
      </c>
      <c r="F1832" s="31">
        <v>25.724000000000004</v>
      </c>
      <c r="G1832" s="27">
        <v>109.10599999999999</v>
      </c>
    </row>
    <row r="1833" spans="5:7" x14ac:dyDescent="0.3">
      <c r="E1833" s="6">
        <v>42965</v>
      </c>
      <c r="F1833" s="31">
        <v>23.102999999999998</v>
      </c>
      <c r="G1833" s="27">
        <v>116.46899999999999</v>
      </c>
    </row>
    <row r="1834" spans="5:7" x14ac:dyDescent="0.3">
      <c r="E1834" s="6">
        <v>42964</v>
      </c>
      <c r="F1834" s="31">
        <v>16.118000000000002</v>
      </c>
      <c r="G1834" s="27">
        <v>110.002</v>
      </c>
    </row>
    <row r="1835" spans="5:7" x14ac:dyDescent="0.3">
      <c r="E1835" s="6">
        <v>42963</v>
      </c>
      <c r="F1835" s="31">
        <v>11.582000000000001</v>
      </c>
      <c r="G1835" s="27">
        <v>118.396</v>
      </c>
    </row>
    <row r="1836" spans="5:7" x14ac:dyDescent="0.3">
      <c r="E1836" s="6">
        <v>42962</v>
      </c>
      <c r="F1836" s="31">
        <v>18.191000000000003</v>
      </c>
      <c r="G1836" s="27">
        <v>116.904</v>
      </c>
    </row>
    <row r="1837" spans="5:7" x14ac:dyDescent="0.3">
      <c r="E1837" s="6">
        <v>42961</v>
      </c>
      <c r="F1837" s="31">
        <v>22.374000000000002</v>
      </c>
      <c r="G1837" s="27">
        <v>103.11499999999999</v>
      </c>
    </row>
    <row r="1838" spans="5:7" x14ac:dyDescent="0.3">
      <c r="E1838" s="6">
        <v>42958</v>
      </c>
      <c r="F1838" s="31">
        <v>26.087</v>
      </c>
      <c r="G1838" s="27">
        <v>102.607</v>
      </c>
    </row>
    <row r="1839" spans="5:7" x14ac:dyDescent="0.3">
      <c r="E1839" s="6">
        <v>42957</v>
      </c>
      <c r="F1839" s="31">
        <v>31.401</v>
      </c>
      <c r="G1839" s="27">
        <v>114.625</v>
      </c>
    </row>
    <row r="1840" spans="5:7" x14ac:dyDescent="0.3">
      <c r="E1840" s="6">
        <v>42956</v>
      </c>
      <c r="F1840" s="31">
        <v>12.371</v>
      </c>
      <c r="G1840" s="27">
        <v>117.93</v>
      </c>
    </row>
    <row r="1841" spans="5:7" x14ac:dyDescent="0.3">
      <c r="E1841" s="6">
        <v>42955</v>
      </c>
      <c r="F1841" s="31">
        <v>23.794999999999998</v>
      </c>
      <c r="G1841" s="27">
        <v>114.21599999999999</v>
      </c>
    </row>
    <row r="1842" spans="5:7" x14ac:dyDescent="0.3">
      <c r="E1842" s="6">
        <v>42951</v>
      </c>
      <c r="F1842" s="31">
        <v>14.254</v>
      </c>
      <c r="G1842" s="27">
        <v>119.79300000000001</v>
      </c>
    </row>
    <row r="1843" spans="5:7" x14ac:dyDescent="0.3">
      <c r="E1843" s="6">
        <v>42950</v>
      </c>
      <c r="F1843" s="31">
        <v>30.845000000000002</v>
      </c>
      <c r="G1843" s="27">
        <v>116.979</v>
      </c>
    </row>
    <row r="1844" spans="5:7" x14ac:dyDescent="0.3">
      <c r="E1844" s="6">
        <v>42949</v>
      </c>
      <c r="F1844" s="31">
        <v>27.135999999999999</v>
      </c>
      <c r="G1844" s="27">
        <v>126.908</v>
      </c>
    </row>
    <row r="1845" spans="5:7" x14ac:dyDescent="0.3">
      <c r="E1845" s="6">
        <v>42948</v>
      </c>
      <c r="F1845" s="31">
        <v>20.169</v>
      </c>
      <c r="G1845" s="27">
        <v>128.899</v>
      </c>
    </row>
    <row r="1846" spans="5:7" x14ac:dyDescent="0.3">
      <c r="E1846" s="6">
        <v>42947</v>
      </c>
      <c r="F1846" s="31">
        <v>11.645</v>
      </c>
      <c r="G1846" s="27">
        <v>137.14099999999999</v>
      </c>
    </row>
    <row r="1847" spans="5:7" x14ac:dyDescent="0.3">
      <c r="E1847" s="6">
        <v>42944</v>
      </c>
      <c r="F1847" s="31">
        <v>11.297000000000001</v>
      </c>
      <c r="G1847" s="27">
        <v>135.13300000000001</v>
      </c>
    </row>
    <row r="1848" spans="5:7" x14ac:dyDescent="0.3">
      <c r="E1848" s="6">
        <v>42943</v>
      </c>
      <c r="F1848" s="31">
        <v>15.009</v>
      </c>
      <c r="G1848" s="27">
        <v>132.93799999999999</v>
      </c>
    </row>
    <row r="1849" spans="5:7" x14ac:dyDescent="0.3">
      <c r="E1849" s="6">
        <v>42942</v>
      </c>
      <c r="F1849" s="31">
        <v>9.7689999999999984</v>
      </c>
      <c r="G1849" s="27">
        <v>137.21799999999999</v>
      </c>
    </row>
    <row r="1850" spans="5:7" x14ac:dyDescent="0.3">
      <c r="E1850" s="6">
        <v>42941</v>
      </c>
      <c r="F1850" s="31">
        <v>3.0020000000000007</v>
      </c>
      <c r="G1850" s="27">
        <v>134.06800000000001</v>
      </c>
    </row>
    <row r="1851" spans="5:7" x14ac:dyDescent="0.3">
      <c r="E1851" s="6">
        <v>42940</v>
      </c>
      <c r="F1851" s="31">
        <v>10.872</v>
      </c>
      <c r="G1851" s="27">
        <v>138.40700000000001</v>
      </c>
    </row>
    <row r="1852" spans="5:7" x14ac:dyDescent="0.3">
      <c r="E1852" s="6">
        <v>42937</v>
      </c>
      <c r="F1852" s="31">
        <v>17.709</v>
      </c>
      <c r="G1852" s="27">
        <v>137.96100000000001</v>
      </c>
    </row>
    <row r="1853" spans="5:7" x14ac:dyDescent="0.3">
      <c r="E1853" s="6">
        <v>42936</v>
      </c>
      <c r="F1853" s="31">
        <v>31.32</v>
      </c>
      <c r="G1853" s="27">
        <v>139.511</v>
      </c>
    </row>
    <row r="1854" spans="5:7" x14ac:dyDescent="0.3">
      <c r="E1854" s="6">
        <v>42935</v>
      </c>
      <c r="F1854" s="31">
        <v>31.751000000000005</v>
      </c>
      <c r="G1854" s="27">
        <v>131.77000000000001</v>
      </c>
    </row>
    <row r="1855" spans="5:7" x14ac:dyDescent="0.3">
      <c r="E1855" s="6">
        <v>42934</v>
      </c>
      <c r="F1855" s="31">
        <v>21.935000000000002</v>
      </c>
      <c r="G1855" s="27">
        <v>140.90199999999999</v>
      </c>
    </row>
    <row r="1856" spans="5:7" x14ac:dyDescent="0.3">
      <c r="E1856" s="6">
        <v>42933</v>
      </c>
      <c r="F1856" s="31">
        <v>16.810000000000002</v>
      </c>
      <c r="G1856" s="27">
        <v>151.88499999999999</v>
      </c>
    </row>
    <row r="1857" spans="5:7" x14ac:dyDescent="0.3">
      <c r="E1857" s="6">
        <v>42930</v>
      </c>
      <c r="F1857" s="31">
        <v>-13.920000000000002</v>
      </c>
      <c r="G1857" s="27">
        <v>184.96600000000001</v>
      </c>
    </row>
    <row r="1858" spans="5:7" x14ac:dyDescent="0.3">
      <c r="E1858" s="6">
        <v>42929</v>
      </c>
      <c r="F1858" s="31">
        <v>-7.3459999999999992</v>
      </c>
      <c r="G1858" s="27">
        <v>177.483</v>
      </c>
    </row>
    <row r="1859" spans="5:7" x14ac:dyDescent="0.3">
      <c r="E1859" s="6">
        <v>42928</v>
      </c>
      <c r="F1859" s="31">
        <v>-14.259</v>
      </c>
      <c r="G1859" s="27">
        <v>184.63</v>
      </c>
    </row>
    <row r="1860" spans="5:7" x14ac:dyDescent="0.3">
      <c r="E1860" s="6">
        <v>42927</v>
      </c>
      <c r="F1860" s="31">
        <v>-19.994</v>
      </c>
      <c r="G1860" s="27">
        <v>185.65</v>
      </c>
    </row>
    <row r="1861" spans="5:7" x14ac:dyDescent="0.3">
      <c r="E1861" s="6">
        <v>42926</v>
      </c>
      <c r="F1861" s="31">
        <v>-11.709000000000001</v>
      </c>
      <c r="G1861" s="27">
        <v>187.60300000000001</v>
      </c>
    </row>
    <row r="1862" spans="5:7" x14ac:dyDescent="0.3">
      <c r="E1862" s="6">
        <v>42923</v>
      </c>
      <c r="F1862" s="31">
        <v>-15.09</v>
      </c>
      <c r="G1862" s="27">
        <v>193.33500000000001</v>
      </c>
    </row>
    <row r="1863" spans="5:7" x14ac:dyDescent="0.3">
      <c r="E1863" s="6">
        <v>42922</v>
      </c>
      <c r="F1863" s="31">
        <v>-6.8530000000000015</v>
      </c>
      <c r="G1863" s="27">
        <v>194.95400000000001</v>
      </c>
    </row>
    <row r="1864" spans="5:7" x14ac:dyDescent="0.3">
      <c r="E1864" s="6">
        <v>42921</v>
      </c>
      <c r="F1864" s="31">
        <v>-3.5259999999999998</v>
      </c>
      <c r="G1864" s="27">
        <v>199.298</v>
      </c>
    </row>
    <row r="1865" spans="5:7" x14ac:dyDescent="0.3">
      <c r="E1865" s="6">
        <v>42920</v>
      </c>
      <c r="F1865" s="31">
        <v>-1.5889999999999986</v>
      </c>
      <c r="G1865" s="27">
        <v>196.82499999999999</v>
      </c>
    </row>
    <row r="1866" spans="5:7" x14ac:dyDescent="0.3">
      <c r="E1866" s="6">
        <v>42919</v>
      </c>
      <c r="F1866" s="31">
        <v>-17.8</v>
      </c>
      <c r="G1866" s="27">
        <v>331.36900000000003</v>
      </c>
    </row>
    <row r="1867" spans="5:7" x14ac:dyDescent="0.3">
      <c r="E1867" s="6">
        <v>42916</v>
      </c>
      <c r="F1867" s="31">
        <v>-49.155000000000001</v>
      </c>
      <c r="G1867" s="27">
        <v>194.61500000000001</v>
      </c>
    </row>
    <row r="1868" spans="5:7" x14ac:dyDescent="0.3">
      <c r="E1868" s="6">
        <v>42915</v>
      </c>
      <c r="F1868" s="31">
        <v>-46.707999999999998</v>
      </c>
      <c r="G1868" s="27">
        <v>194.09700000000001</v>
      </c>
    </row>
    <row r="1869" spans="5:7" x14ac:dyDescent="0.3">
      <c r="E1869" s="6">
        <v>42914</v>
      </c>
      <c r="F1869" s="31">
        <v>-46.707999999999998</v>
      </c>
      <c r="G1869" s="27">
        <v>194.09700000000001</v>
      </c>
    </row>
    <row r="1870" spans="5:7" x14ac:dyDescent="0.3">
      <c r="E1870" s="6">
        <v>42913</v>
      </c>
      <c r="F1870" s="31">
        <v>-49.430999999999997</v>
      </c>
      <c r="G1870" s="27">
        <v>194.166</v>
      </c>
    </row>
    <row r="1871" spans="5:7" x14ac:dyDescent="0.3">
      <c r="E1871" s="6">
        <v>42909</v>
      </c>
      <c r="F1871" s="31">
        <v>-49.155000000000001</v>
      </c>
      <c r="G1871" s="27">
        <v>194.61500000000001</v>
      </c>
    </row>
    <row r="1872" spans="5:7" x14ac:dyDescent="0.3">
      <c r="E1872" s="6">
        <v>42908</v>
      </c>
      <c r="F1872" s="31">
        <v>-25.341000000000001</v>
      </c>
      <c r="G1872" s="27">
        <v>194.59700000000001</v>
      </c>
    </row>
    <row r="1873" spans="5:7" x14ac:dyDescent="0.3">
      <c r="E1873" s="6">
        <v>42907</v>
      </c>
      <c r="F1873" s="31">
        <v>-28.810000000000002</v>
      </c>
      <c r="G1873" s="27">
        <v>199.88800000000001</v>
      </c>
    </row>
    <row r="1874" spans="5:7" x14ac:dyDescent="0.3">
      <c r="E1874" s="6">
        <v>42906</v>
      </c>
      <c r="F1874" s="31">
        <v>-24.743000000000002</v>
      </c>
      <c r="G1874" s="27">
        <v>195.30500000000001</v>
      </c>
    </row>
    <row r="1875" spans="5:7" x14ac:dyDescent="0.3">
      <c r="E1875" s="6">
        <v>42905</v>
      </c>
      <c r="F1875" s="31">
        <v>-24.817</v>
      </c>
      <c r="G1875" s="27">
        <v>196.339</v>
      </c>
    </row>
    <row r="1876" spans="5:7" x14ac:dyDescent="0.3">
      <c r="E1876" s="6">
        <v>42902</v>
      </c>
      <c r="F1876" s="31">
        <v>-28.280999999999999</v>
      </c>
      <c r="G1876" s="27">
        <v>199.36</v>
      </c>
    </row>
    <row r="1877" spans="5:7" x14ac:dyDescent="0.3">
      <c r="E1877" s="6">
        <v>42901</v>
      </c>
      <c r="F1877" s="31">
        <v>-18.872999999999998</v>
      </c>
      <c r="G1877" s="27">
        <v>217.626</v>
      </c>
    </row>
    <row r="1878" spans="5:7" x14ac:dyDescent="0.3">
      <c r="E1878" s="6">
        <v>42900</v>
      </c>
      <c r="F1878" s="31">
        <v>-10.097</v>
      </c>
      <c r="G1878" s="27">
        <v>207.63200000000001</v>
      </c>
    </row>
    <row r="1879" spans="5:7" x14ac:dyDescent="0.3">
      <c r="E1879" s="6">
        <v>42899</v>
      </c>
      <c r="F1879" s="31">
        <v>-7.1750000000000007</v>
      </c>
      <c r="G1879" s="27">
        <v>208.18199999999999</v>
      </c>
    </row>
    <row r="1880" spans="5:7" x14ac:dyDescent="0.3">
      <c r="E1880" s="6">
        <v>42898</v>
      </c>
      <c r="F1880" s="31">
        <v>-7.1750000000000007</v>
      </c>
      <c r="G1880" s="27">
        <v>208.18199999999999</v>
      </c>
    </row>
    <row r="1881" spans="5:7" x14ac:dyDescent="0.3">
      <c r="E1881" s="6">
        <v>42895</v>
      </c>
      <c r="F1881" s="31">
        <v>-13.112000000000002</v>
      </c>
      <c r="G1881" s="27">
        <v>211.392</v>
      </c>
    </row>
    <row r="1882" spans="5:7" x14ac:dyDescent="0.3">
      <c r="E1882" s="6">
        <v>42893</v>
      </c>
      <c r="F1882" s="31">
        <v>5.2590000000000003</v>
      </c>
      <c r="G1882" s="27">
        <v>213.34</v>
      </c>
    </row>
    <row r="1883" spans="5:7" x14ac:dyDescent="0.3">
      <c r="E1883" s="6">
        <v>42892</v>
      </c>
      <c r="F1883" s="31">
        <v>-0.2240000000000002</v>
      </c>
      <c r="G1883" s="27">
        <v>218.63800000000001</v>
      </c>
    </row>
    <row r="1884" spans="5:7" x14ac:dyDescent="0.3">
      <c r="E1884" s="6">
        <v>42891</v>
      </c>
      <c r="F1884" s="31">
        <v>0.78300000000000125</v>
      </c>
      <c r="G1884" s="27">
        <v>214.43299999999999</v>
      </c>
    </row>
    <row r="1885" spans="5:7" x14ac:dyDescent="0.3">
      <c r="E1885" s="6">
        <v>42888</v>
      </c>
      <c r="F1885" s="31">
        <v>-7.2660000000000018</v>
      </c>
      <c r="G1885" s="27">
        <v>222.32</v>
      </c>
    </row>
    <row r="1886" spans="5:7" x14ac:dyDescent="0.3">
      <c r="E1886" s="6">
        <v>42887</v>
      </c>
      <c r="F1886" s="31">
        <v>-4.7539999999999996</v>
      </c>
      <c r="G1886" s="27">
        <v>224.137</v>
      </c>
    </row>
    <row r="1887" spans="5:7" x14ac:dyDescent="0.3">
      <c r="E1887" s="6">
        <v>42886</v>
      </c>
      <c r="F1887" s="31">
        <v>8.0969999999999995</v>
      </c>
      <c r="G1887" s="27">
        <v>211.40899999999999</v>
      </c>
    </row>
    <row r="1888" spans="5:7" x14ac:dyDescent="0.3">
      <c r="E1888" s="6">
        <v>42885</v>
      </c>
      <c r="F1888" s="31">
        <v>10.487</v>
      </c>
      <c r="G1888" s="27">
        <v>215.40199999999999</v>
      </c>
    </row>
    <row r="1889" spans="5:7" x14ac:dyDescent="0.3">
      <c r="E1889" s="6">
        <v>42884</v>
      </c>
      <c r="F1889" s="31">
        <v>8.3660000000000014</v>
      </c>
      <c r="G1889" s="27">
        <v>209.249</v>
      </c>
    </row>
    <row r="1890" spans="5:7" x14ac:dyDescent="0.3">
      <c r="E1890" s="6">
        <v>42881</v>
      </c>
      <c r="F1890" s="31">
        <v>4.801000000000001</v>
      </c>
      <c r="G1890" s="27">
        <v>212.56</v>
      </c>
    </row>
    <row r="1891" spans="5:7" x14ac:dyDescent="0.3">
      <c r="E1891" s="6">
        <v>42880</v>
      </c>
      <c r="F1891" s="31">
        <v>20.046000000000003</v>
      </c>
      <c r="G1891" s="27">
        <v>215.66800000000001</v>
      </c>
    </row>
    <row r="1892" spans="5:7" x14ac:dyDescent="0.3">
      <c r="E1892" s="6">
        <v>42879</v>
      </c>
      <c r="F1892" s="31">
        <v>21.840999999999998</v>
      </c>
      <c r="G1892" s="27">
        <v>220.71299999999999</v>
      </c>
    </row>
    <row r="1893" spans="5:7" x14ac:dyDescent="0.3">
      <c r="E1893" s="6">
        <v>42878</v>
      </c>
      <c r="F1893" s="31">
        <v>19.019000000000002</v>
      </c>
      <c r="G1893" s="27">
        <v>222.578</v>
      </c>
    </row>
    <row r="1894" spans="5:7" x14ac:dyDescent="0.3">
      <c r="E1894" s="6">
        <v>42877</v>
      </c>
      <c r="F1894" s="31">
        <v>16.206999999999997</v>
      </c>
      <c r="G1894" s="27">
        <v>227.196</v>
      </c>
    </row>
    <row r="1895" spans="5:7" x14ac:dyDescent="0.3">
      <c r="E1895" s="6">
        <v>42874</v>
      </c>
      <c r="F1895" s="31">
        <v>15.208999999999998</v>
      </c>
      <c r="G1895" s="27">
        <v>237.73099999999999</v>
      </c>
    </row>
    <row r="1896" spans="5:7" x14ac:dyDescent="0.3">
      <c r="E1896" s="6">
        <v>42873</v>
      </c>
      <c r="F1896" s="31">
        <v>13.541</v>
      </c>
      <c r="G1896" s="27">
        <v>234.959</v>
      </c>
    </row>
    <row r="1897" spans="5:7" x14ac:dyDescent="0.3">
      <c r="E1897" s="6">
        <v>42872</v>
      </c>
      <c r="F1897" s="31">
        <v>5.5339999999999989</v>
      </c>
      <c r="G1897" s="27">
        <v>238.989</v>
      </c>
    </row>
    <row r="1898" spans="5:7" x14ac:dyDescent="0.3">
      <c r="E1898" s="6">
        <v>42871</v>
      </c>
      <c r="F1898" s="31">
        <v>11.876000000000001</v>
      </c>
      <c r="G1898" s="27">
        <v>245.238</v>
      </c>
    </row>
    <row r="1899" spans="5:7" x14ac:dyDescent="0.3">
      <c r="E1899" s="6">
        <v>42870</v>
      </c>
      <c r="F1899" s="31">
        <v>-2.0920000000000023</v>
      </c>
      <c r="G1899" s="27">
        <v>265.49799999999999</v>
      </c>
    </row>
    <row r="1900" spans="5:7" x14ac:dyDescent="0.3">
      <c r="E1900" s="6">
        <v>42867</v>
      </c>
      <c r="F1900" s="31">
        <v>-23.570999999999998</v>
      </c>
      <c r="G1900" s="27">
        <v>260.33100000000002</v>
      </c>
    </row>
    <row r="1901" spans="5:7" x14ac:dyDescent="0.3">
      <c r="E1901" s="6">
        <v>42864</v>
      </c>
      <c r="F1901" s="31">
        <v>-12.863999999999999</v>
      </c>
      <c r="G1901" s="27">
        <v>272.15199999999999</v>
      </c>
    </row>
    <row r="1902" spans="5:7" x14ac:dyDescent="0.3">
      <c r="E1902" s="6">
        <v>42863</v>
      </c>
      <c r="F1902" s="31">
        <v>-8.3480000000000008</v>
      </c>
      <c r="G1902" s="27">
        <v>307.536</v>
      </c>
    </row>
    <row r="1903" spans="5:7" x14ac:dyDescent="0.3">
      <c r="E1903" s="6">
        <v>42860</v>
      </c>
      <c r="F1903" s="31">
        <v>-10.884</v>
      </c>
      <c r="G1903" s="27">
        <v>309.40899999999999</v>
      </c>
    </row>
    <row r="1904" spans="5:7" x14ac:dyDescent="0.3">
      <c r="E1904" s="6">
        <v>42859</v>
      </c>
      <c r="F1904" s="31">
        <v>-12.716000000000001</v>
      </c>
      <c r="G1904" s="27">
        <v>310.68400000000003</v>
      </c>
    </row>
    <row r="1905" spans="5:7" x14ac:dyDescent="0.3">
      <c r="E1905" s="6">
        <v>42858</v>
      </c>
      <c r="F1905" s="31">
        <v>-11.795</v>
      </c>
      <c r="G1905" s="27">
        <v>311.41699999999997</v>
      </c>
    </row>
    <row r="1906" spans="5:7" x14ac:dyDescent="0.3">
      <c r="E1906" s="6">
        <v>42857</v>
      </c>
      <c r="F1906" s="31">
        <v>-7.766</v>
      </c>
      <c r="G1906" s="27">
        <v>307.923</v>
      </c>
    </row>
    <row r="1907" spans="5:7" x14ac:dyDescent="0.3">
      <c r="E1907" s="6">
        <v>42853</v>
      </c>
      <c r="F1907" s="31">
        <v>-11.016</v>
      </c>
      <c r="G1907" s="27">
        <v>273.54399999999998</v>
      </c>
    </row>
    <row r="1908" spans="5:7" x14ac:dyDescent="0.3">
      <c r="E1908" s="6">
        <v>42852</v>
      </c>
      <c r="F1908" s="31">
        <v>33.985999999999997</v>
      </c>
      <c r="G1908" s="27">
        <v>261.601</v>
      </c>
    </row>
    <row r="1909" spans="5:7" x14ac:dyDescent="0.3">
      <c r="E1909" s="6">
        <v>42851</v>
      </c>
      <c r="F1909" s="31">
        <v>26.552999999999997</v>
      </c>
      <c r="G1909" s="27">
        <v>265.11500000000001</v>
      </c>
    </row>
    <row r="1910" spans="5:7" x14ac:dyDescent="0.3">
      <c r="E1910" s="6">
        <v>42850</v>
      </c>
      <c r="F1910" s="31">
        <v>16.923000000000002</v>
      </c>
      <c r="G1910" s="27">
        <v>278.15600000000001</v>
      </c>
    </row>
    <row r="1911" spans="5:7" x14ac:dyDescent="0.3">
      <c r="E1911" s="6">
        <v>42849</v>
      </c>
      <c r="F1911" s="31">
        <v>48.861000000000004</v>
      </c>
      <c r="G1911" s="27">
        <v>251.73599999999999</v>
      </c>
    </row>
    <row r="1912" spans="5:7" x14ac:dyDescent="0.3">
      <c r="E1912" s="6">
        <v>42846</v>
      </c>
      <c r="F1912" s="31">
        <v>37.936</v>
      </c>
      <c r="G1912" s="27">
        <v>253.09899999999999</v>
      </c>
    </row>
    <row r="1913" spans="5:7" x14ac:dyDescent="0.3">
      <c r="E1913" s="6">
        <v>42845</v>
      </c>
      <c r="F1913" s="31">
        <v>48.451000000000001</v>
      </c>
      <c r="G1913" s="27">
        <v>272.89600000000002</v>
      </c>
    </row>
    <row r="1914" spans="5:7" x14ac:dyDescent="0.3">
      <c r="E1914" s="6">
        <v>42844</v>
      </c>
      <c r="F1914" s="31">
        <v>33.71</v>
      </c>
      <c r="G1914" s="27">
        <v>287.245</v>
      </c>
    </row>
    <row r="1915" spans="5:7" x14ac:dyDescent="0.3">
      <c r="E1915" s="6">
        <v>42843</v>
      </c>
      <c r="F1915" s="31">
        <v>16.997</v>
      </c>
      <c r="G1915" s="27">
        <v>321.84500000000003</v>
      </c>
    </row>
    <row r="1916" spans="5:7" x14ac:dyDescent="0.3">
      <c r="E1916" s="6">
        <v>42842</v>
      </c>
      <c r="F1916" s="31">
        <v>1.0849999999999973</v>
      </c>
      <c r="G1916" s="27">
        <v>334.79500000000002</v>
      </c>
    </row>
    <row r="1917" spans="5:7" x14ac:dyDescent="0.3">
      <c r="E1917" s="6">
        <v>42837</v>
      </c>
      <c r="F1917" s="31">
        <v>-6.3159999999999989</v>
      </c>
      <c r="G1917" s="27">
        <v>339.19600000000003</v>
      </c>
    </row>
    <row r="1918" spans="5:7" x14ac:dyDescent="0.3">
      <c r="E1918" s="6">
        <v>42836</v>
      </c>
      <c r="F1918" s="31">
        <v>7.8299999999999983</v>
      </c>
      <c r="G1918" s="27">
        <v>323.10599999999999</v>
      </c>
    </row>
    <row r="1919" spans="5:7" x14ac:dyDescent="0.3">
      <c r="E1919" s="6">
        <v>42832</v>
      </c>
      <c r="F1919" s="31">
        <v>11.017999999999997</v>
      </c>
      <c r="G1919" s="27">
        <v>312.05200000000002</v>
      </c>
    </row>
    <row r="1920" spans="5:7" x14ac:dyDescent="0.3">
      <c r="E1920" s="6">
        <v>42831</v>
      </c>
      <c r="F1920" s="31">
        <v>16.919000000000004</v>
      </c>
      <c r="G1920" s="27">
        <v>284.93900000000002</v>
      </c>
    </row>
    <row r="1921" spans="5:7" x14ac:dyDescent="0.3">
      <c r="E1921" s="6">
        <v>42830</v>
      </c>
      <c r="F1921" s="31">
        <v>27.632999999999996</v>
      </c>
      <c r="G1921" s="27">
        <v>299.26499999999999</v>
      </c>
    </row>
    <row r="1922" spans="5:7" x14ac:dyDescent="0.3">
      <c r="E1922" s="6">
        <v>42829</v>
      </c>
      <c r="F1922" s="31">
        <v>-20.254000000000001</v>
      </c>
      <c r="G1922" s="27">
        <v>266.09199999999998</v>
      </c>
    </row>
    <row r="1923" spans="5:7" x14ac:dyDescent="0.3">
      <c r="E1923" s="6">
        <v>42828</v>
      </c>
      <c r="F1923" s="31">
        <v>-15.365000000000002</v>
      </c>
      <c r="G1923" s="27">
        <v>269.85700000000003</v>
      </c>
    </row>
    <row r="1924" spans="5:7" x14ac:dyDescent="0.3">
      <c r="E1924" s="6">
        <v>42825</v>
      </c>
      <c r="F1924" s="31">
        <v>-10.837</v>
      </c>
      <c r="G1924" s="27">
        <v>263.197</v>
      </c>
    </row>
    <row r="1925" spans="5:7" x14ac:dyDescent="0.3">
      <c r="E1925" s="6">
        <v>42824</v>
      </c>
      <c r="F1925" s="31">
        <v>2.7220000000000013</v>
      </c>
      <c r="G1925" s="27">
        <v>244.08600000000001</v>
      </c>
    </row>
    <row r="1926" spans="5:7" x14ac:dyDescent="0.3">
      <c r="E1926" s="6">
        <v>42823</v>
      </c>
      <c r="F1926" s="31">
        <v>-11.901999999999999</v>
      </c>
      <c r="G1926" s="27">
        <v>254.70699999999999</v>
      </c>
    </row>
    <row r="1927" spans="5:7" x14ac:dyDescent="0.3">
      <c r="E1927" s="6">
        <v>42822</v>
      </c>
      <c r="F1927" s="31">
        <v>13.342000000000001</v>
      </c>
      <c r="G1927" s="27">
        <v>230.71</v>
      </c>
    </row>
    <row r="1928" spans="5:7" x14ac:dyDescent="0.3">
      <c r="E1928" s="6">
        <v>42821</v>
      </c>
      <c r="F1928" s="31">
        <v>14.195</v>
      </c>
      <c r="G1928" s="27">
        <v>230.04300000000001</v>
      </c>
    </row>
    <row r="1929" spans="5:7" x14ac:dyDescent="0.3">
      <c r="E1929" s="6">
        <v>42818</v>
      </c>
      <c r="F1929" s="31">
        <v>10.053000000000001</v>
      </c>
      <c r="G1929" s="27">
        <v>228.24799999999999</v>
      </c>
    </row>
    <row r="1930" spans="5:7" x14ac:dyDescent="0.3">
      <c r="E1930" s="6">
        <v>42817</v>
      </c>
      <c r="F1930" s="31">
        <v>-13.163</v>
      </c>
      <c r="G1930" s="27">
        <v>237.786</v>
      </c>
    </row>
    <row r="1931" spans="5:7" x14ac:dyDescent="0.3">
      <c r="E1931" s="6">
        <v>42816</v>
      </c>
      <c r="F1931" s="31">
        <v>-22.599</v>
      </c>
      <c r="G1931" s="27">
        <v>246.02600000000001</v>
      </c>
    </row>
    <row r="1932" spans="5:7" x14ac:dyDescent="0.3">
      <c r="E1932" s="7">
        <v>42815</v>
      </c>
      <c r="F1932" s="31">
        <v>-17.84</v>
      </c>
      <c r="G1932" s="27">
        <v>237.41200000000001</v>
      </c>
    </row>
    <row r="1933" spans="5:7" x14ac:dyDescent="0.3">
      <c r="E1933" s="7">
        <v>42814</v>
      </c>
      <c r="F1933" s="31">
        <v>-16.195</v>
      </c>
      <c r="G1933" s="27">
        <v>237.554</v>
      </c>
    </row>
    <row r="1934" spans="5:7" x14ac:dyDescent="0.3">
      <c r="E1934" s="7">
        <v>42811</v>
      </c>
      <c r="F1934" s="31">
        <v>-17.683</v>
      </c>
      <c r="G1934" s="27">
        <v>235.12799999999999</v>
      </c>
    </row>
    <row r="1935" spans="5:7" x14ac:dyDescent="0.3">
      <c r="E1935" s="7">
        <v>42810</v>
      </c>
      <c r="F1935" s="31">
        <v>-13.934000000000001</v>
      </c>
      <c r="G1935" s="27">
        <v>240.548</v>
      </c>
    </row>
    <row r="1936" spans="5:7" x14ac:dyDescent="0.3">
      <c r="E1936" s="7">
        <v>42809</v>
      </c>
      <c r="F1936" s="31">
        <v>-13.934000000000001</v>
      </c>
      <c r="G1936" s="27">
        <v>240.548</v>
      </c>
    </row>
    <row r="1937" spans="5:7" x14ac:dyDescent="0.3">
      <c r="E1937" s="7">
        <v>42808</v>
      </c>
      <c r="F1937" s="31">
        <v>-20.802</v>
      </c>
      <c r="G1937" s="27">
        <v>240.95400000000001</v>
      </c>
    </row>
    <row r="1938" spans="5:7" x14ac:dyDescent="0.3">
      <c r="E1938" s="7">
        <v>42807</v>
      </c>
      <c r="F1938" s="31">
        <v>-25.566000000000003</v>
      </c>
      <c r="G1938" s="27">
        <v>240.566</v>
      </c>
    </row>
    <row r="1939" spans="5:7" x14ac:dyDescent="0.3">
      <c r="E1939" s="7">
        <v>42804</v>
      </c>
      <c r="F1939" s="31">
        <v>-17.567999999999998</v>
      </c>
      <c r="G1939" s="27">
        <v>232.85</v>
      </c>
    </row>
    <row r="1940" spans="5:7" x14ac:dyDescent="0.3">
      <c r="E1940" s="7">
        <v>42803</v>
      </c>
      <c r="F1940" s="31">
        <v>-13.837999999999999</v>
      </c>
      <c r="G1940" s="27">
        <v>234.06800000000001</v>
      </c>
    </row>
    <row r="1941" spans="5:7" x14ac:dyDescent="0.3">
      <c r="E1941" s="7">
        <v>42802</v>
      </c>
      <c r="F1941" s="31">
        <v>-14.766</v>
      </c>
      <c r="G1941" s="27">
        <v>230.10300000000001</v>
      </c>
    </row>
    <row r="1942" spans="5:7" x14ac:dyDescent="0.3">
      <c r="E1942" s="7">
        <v>42801</v>
      </c>
      <c r="F1942" s="31">
        <v>-10.613999999999999</v>
      </c>
      <c r="G1942" s="27">
        <v>229.524</v>
      </c>
    </row>
    <row r="1943" spans="5:7" x14ac:dyDescent="0.3">
      <c r="E1943" s="6">
        <v>42800</v>
      </c>
      <c r="F1943" s="31">
        <v>-9.2469999999999999</v>
      </c>
      <c r="G1943" s="27">
        <v>231.20400000000001</v>
      </c>
    </row>
    <row r="1944" spans="5:7" x14ac:dyDescent="0.3">
      <c r="E1944" s="6">
        <v>42797</v>
      </c>
      <c r="F1944" s="31">
        <v>-7.0329999999999977</v>
      </c>
      <c r="G1944" s="27">
        <v>237.54900000000001</v>
      </c>
    </row>
    <row r="1945" spans="5:7" x14ac:dyDescent="0.3">
      <c r="E1945" s="6">
        <v>42796</v>
      </c>
      <c r="F1945" s="31">
        <v>-17.724</v>
      </c>
      <c r="G1945" s="27">
        <v>232.84800000000001</v>
      </c>
    </row>
    <row r="1946" spans="5:7" x14ac:dyDescent="0.3">
      <c r="E1946" s="6">
        <v>42795</v>
      </c>
      <c r="F1946" s="31">
        <v>-36.894999999999996</v>
      </c>
      <c r="G1946" s="27">
        <v>250.08099999999999</v>
      </c>
    </row>
    <row r="1947" spans="5:7" x14ac:dyDescent="0.3">
      <c r="E1947" s="6">
        <v>42794</v>
      </c>
      <c r="F1947" s="31">
        <v>-37.417000000000002</v>
      </c>
      <c r="G1947" s="27">
        <v>253.25899999999999</v>
      </c>
    </row>
    <row r="1948" spans="5:7" x14ac:dyDescent="0.3">
      <c r="E1948" s="6">
        <v>42789</v>
      </c>
      <c r="F1948" s="59">
        <v>-38.637</v>
      </c>
      <c r="G1948" s="60">
        <v>244.262</v>
      </c>
    </row>
    <row r="1949" spans="5:7" x14ac:dyDescent="0.3">
      <c r="E1949" s="6">
        <v>42788</v>
      </c>
      <c r="F1949" s="59">
        <v>-43.599000000000004</v>
      </c>
      <c r="G1949" s="60">
        <v>249.25200000000001</v>
      </c>
    </row>
    <row r="1950" spans="5:7" x14ac:dyDescent="0.3">
      <c r="E1950" s="6">
        <v>42787</v>
      </c>
      <c r="F1950" s="31">
        <v>-47.375</v>
      </c>
      <c r="G1950" s="27">
        <v>253.482</v>
      </c>
    </row>
    <row r="1951" spans="5:7" x14ac:dyDescent="0.3">
      <c r="E1951" s="6">
        <v>42786</v>
      </c>
      <c r="F1951" s="31">
        <v>-40.882999999999996</v>
      </c>
      <c r="G1951" s="27">
        <v>251.99100000000001</v>
      </c>
    </row>
    <row r="1952" spans="5:7" x14ac:dyDescent="0.3">
      <c r="E1952" s="6">
        <v>42783</v>
      </c>
      <c r="F1952" s="31">
        <v>-38.735999999999997</v>
      </c>
      <c r="G1952" s="27">
        <v>249.24299999999999</v>
      </c>
    </row>
    <row r="1953" spans="5:7" x14ac:dyDescent="0.3">
      <c r="E1953" s="6">
        <v>42782</v>
      </c>
      <c r="F1953" s="31">
        <v>-23.167999999999999</v>
      </c>
      <c r="G1953" s="27">
        <v>249.548</v>
      </c>
    </row>
    <row r="1954" spans="5:7" x14ac:dyDescent="0.3">
      <c r="E1954" s="6">
        <v>42781</v>
      </c>
      <c r="F1954" s="31">
        <v>-2.1840000000000011</v>
      </c>
      <c r="G1954" s="27">
        <v>232.429</v>
      </c>
    </row>
    <row r="1955" spans="5:7" x14ac:dyDescent="0.3">
      <c r="E1955" s="6">
        <v>42780</v>
      </c>
      <c r="F1955" s="31">
        <v>-4.5810000000000013</v>
      </c>
      <c r="G1955" s="27">
        <v>232.262</v>
      </c>
    </row>
    <row r="1956" spans="5:7" x14ac:dyDescent="0.3">
      <c r="E1956" s="6">
        <v>42779</v>
      </c>
      <c r="F1956" s="31">
        <v>-1.7759999999999998</v>
      </c>
      <c r="G1956" s="27">
        <v>229.40100000000001</v>
      </c>
    </row>
    <row r="1957" spans="5:7" x14ac:dyDescent="0.3">
      <c r="E1957" s="6">
        <v>42775</v>
      </c>
      <c r="F1957" s="31">
        <v>-0.9900000000000011</v>
      </c>
      <c r="G1957" s="27">
        <v>226.739</v>
      </c>
    </row>
    <row r="1958" spans="5:7" x14ac:dyDescent="0.3">
      <c r="E1958" s="6">
        <v>42774</v>
      </c>
      <c r="F1958" s="31">
        <v>25.766000000000005</v>
      </c>
      <c r="G1958" s="27">
        <v>213.28800000000001</v>
      </c>
    </row>
    <row r="1959" spans="5:7" x14ac:dyDescent="0.3">
      <c r="E1959">
        <v>42773</v>
      </c>
      <c r="F1959">
        <v>16.990000000000002</v>
      </c>
      <c r="G1959" s="27">
        <v>216.286</v>
      </c>
    </row>
    <row r="1960" spans="5:7" x14ac:dyDescent="0.3">
      <c r="E1960">
        <v>42772</v>
      </c>
      <c r="F1960">
        <v>26.689000000000004</v>
      </c>
      <c r="G1960" s="27">
        <v>208.244</v>
      </c>
    </row>
    <row r="1961" spans="5:7" x14ac:dyDescent="0.3">
      <c r="E1961">
        <v>42769</v>
      </c>
      <c r="F1961">
        <v>20.609000000000002</v>
      </c>
      <c r="G1961" s="27">
        <v>213.55500000000001</v>
      </c>
    </row>
    <row r="1962" spans="5:7" x14ac:dyDescent="0.3">
      <c r="E1962">
        <v>42768</v>
      </c>
      <c r="F1962">
        <v>37.704999999999998</v>
      </c>
      <c r="G1962" s="27">
        <v>212.12299999999999</v>
      </c>
    </row>
    <row r="1963" spans="5:7" x14ac:dyDescent="0.3">
      <c r="E1963">
        <v>42767</v>
      </c>
      <c r="F1963">
        <v>36.630000000000003</v>
      </c>
      <c r="G1963" s="27">
        <v>209.78100000000001</v>
      </c>
    </row>
    <row r="1964" spans="5:7" x14ac:dyDescent="0.3">
      <c r="E1964">
        <v>42766</v>
      </c>
      <c r="F1964">
        <v>46.414000000000001</v>
      </c>
      <c r="G1964" s="27">
        <v>207.42699999999999</v>
      </c>
    </row>
    <row r="1965" spans="5:7" x14ac:dyDescent="0.3">
      <c r="E1965">
        <v>42765</v>
      </c>
      <c r="F1965">
        <v>52.308999999999997</v>
      </c>
      <c r="G1965" s="27">
        <v>200.04599999999999</v>
      </c>
    </row>
    <row r="1966" spans="5:7" x14ac:dyDescent="0.3">
      <c r="E1966">
        <v>42762</v>
      </c>
      <c r="F1966">
        <v>41.360999999999997</v>
      </c>
      <c r="G1966" s="27">
        <v>205.06299999999999</v>
      </c>
    </row>
    <row r="1967" spans="5:7" x14ac:dyDescent="0.3">
      <c r="E1967">
        <v>42761</v>
      </c>
      <c r="F1967">
        <v>59.191000000000003</v>
      </c>
      <c r="G1967" s="27">
        <v>210.066</v>
      </c>
    </row>
    <row r="1968" spans="5:7" x14ac:dyDescent="0.3">
      <c r="E1968">
        <v>42760</v>
      </c>
      <c r="F1968">
        <v>62.289000000000001</v>
      </c>
      <c r="G1968" s="27">
        <v>204.084</v>
      </c>
    </row>
    <row r="1969" spans="5:7" x14ac:dyDescent="0.3">
      <c r="E1969">
        <v>42759</v>
      </c>
      <c r="F1969">
        <v>55.626000000000005</v>
      </c>
      <c r="G1969" s="27">
        <v>214.821</v>
      </c>
    </row>
    <row r="1970" spans="5:7" x14ac:dyDescent="0.3">
      <c r="E1970">
        <v>42758</v>
      </c>
      <c r="F1970">
        <v>61.427999999999997</v>
      </c>
      <c r="G1970" s="27">
        <v>209.39400000000001</v>
      </c>
    </row>
    <row r="1971" spans="5:7" x14ac:dyDescent="0.3">
      <c r="E1971">
        <v>42755</v>
      </c>
      <c r="F1971">
        <v>63.244</v>
      </c>
      <c r="G1971" s="27">
        <v>221.673</v>
      </c>
    </row>
    <row r="1972" spans="5:7" x14ac:dyDescent="0.3">
      <c r="E1972">
        <v>42754</v>
      </c>
      <c r="F1972">
        <v>91.853999999999999</v>
      </c>
      <c r="G1972" s="27">
        <v>218.95400000000001</v>
      </c>
    </row>
    <row r="1973" spans="5:7" x14ac:dyDescent="0.3">
      <c r="E1973">
        <v>42753</v>
      </c>
      <c r="F1973">
        <v>96.450999999999993</v>
      </c>
      <c r="G1973" s="27">
        <v>196.4</v>
      </c>
    </row>
    <row r="1974" spans="5:7" x14ac:dyDescent="0.3">
      <c r="E1974">
        <v>42752</v>
      </c>
      <c r="F1974">
        <v>98.963999999999999</v>
      </c>
      <c r="G1974" s="27">
        <v>192.477</v>
      </c>
    </row>
    <row r="1975" spans="5:7" x14ac:dyDescent="0.3">
      <c r="E1975">
        <v>42751</v>
      </c>
      <c r="F1975">
        <v>99.805999999999997</v>
      </c>
      <c r="G1975" s="27">
        <v>218.893</v>
      </c>
    </row>
    <row r="1976" spans="5:7" x14ac:dyDescent="0.3">
      <c r="E1976">
        <v>42748</v>
      </c>
      <c r="F1976">
        <v>71.635999999999996</v>
      </c>
      <c r="G1976" s="27">
        <v>227.18199999999999</v>
      </c>
    </row>
    <row r="1977" spans="5:7" x14ac:dyDescent="0.3">
      <c r="E1977">
        <v>42746</v>
      </c>
      <c r="F1977">
        <v>75.563999999999993</v>
      </c>
      <c r="G1977" s="27">
        <v>216.73500000000001</v>
      </c>
    </row>
    <row r="1978" spans="5:7" x14ac:dyDescent="0.3">
      <c r="E1978">
        <v>42745</v>
      </c>
      <c r="F1978">
        <v>71.680999999999997</v>
      </c>
      <c r="G1978" s="27">
        <v>223.595</v>
      </c>
    </row>
    <row r="1979" spans="5:7" x14ac:dyDescent="0.3">
      <c r="E1979">
        <v>42744</v>
      </c>
      <c r="F1979">
        <v>66.796999999999997</v>
      </c>
      <c r="G1979" s="27">
        <v>210.18600000000001</v>
      </c>
    </row>
    <row r="1980" spans="5:7" x14ac:dyDescent="0.3">
      <c r="E1980">
        <v>42741</v>
      </c>
      <c r="F1980">
        <v>78.822999999999993</v>
      </c>
      <c r="G1980" s="27">
        <v>205.506</v>
      </c>
    </row>
    <row r="1981" spans="5:7" x14ac:dyDescent="0.3">
      <c r="E1981">
        <v>42740</v>
      </c>
      <c r="F1981">
        <v>98.099000000000004</v>
      </c>
      <c r="G1981" s="27">
        <v>202.226</v>
      </c>
    </row>
  </sheetData>
  <mergeCells count="10">
    <mergeCell ref="I29:V29"/>
    <mergeCell ref="I1:I3"/>
    <mergeCell ref="J1:P1"/>
    <mergeCell ref="Q1:T1"/>
    <mergeCell ref="U1:U3"/>
    <mergeCell ref="V1:V3"/>
    <mergeCell ref="J2:K2"/>
    <mergeCell ref="N2:O2"/>
    <mergeCell ref="Q2:R2"/>
    <mergeCell ref="S2:T2"/>
  </mergeCells>
  <conditionalFormatting sqref="A1:C1">
    <cfRule type="expression" dxfId="2" priority="1">
      <formula>$A$1=$C$1</formula>
    </cfRule>
  </conditionalFormatting>
  <pageMargins left="0.7" right="0.7" top="0.75" bottom="0.75" header="0.3" footer="0.3"/>
  <pageSetup orientation="portrait" r:id="rId1"/>
  <ignoredErrors>
    <ignoredError xmlns:x16r3="http://schemas.microsoft.com/office/spreadsheetml/2018/08/main" sqref="F13:G13" x16r3:misleadingFormat="1"/>
  </ignoredErrors>
  <drawing r:id="rId2"/>
  <legacyDrawing r:id="rId3"/>
  <controls>
    <mc:AlternateContent xmlns:mc="http://schemas.openxmlformats.org/markup-compatibility/2006">
      <mc:Choice Requires="x14">
        <control shapeId="3075" r:id="rId4" name="Control 3">
          <controlPr defaultSize="0" r:id="rId5">
            <anchor moveWithCells="1">
              <from>
                <xdr:col>10</xdr:col>
                <xdr:colOff>68580</xdr:colOff>
                <xdr:row>5</xdr:row>
                <xdr:rowOff>38100</xdr:rowOff>
              </from>
              <to>
                <xdr:col>10</xdr:col>
                <xdr:colOff>815340</xdr:colOff>
                <xdr:row>6</xdr:row>
                <xdr:rowOff>60960</xdr:rowOff>
              </to>
            </anchor>
          </controlPr>
        </control>
      </mc:Choice>
      <mc:Fallback>
        <control shapeId="3075" r:id="rId4" name="Control 3"/>
      </mc:Fallback>
    </mc:AlternateContent>
    <mc:AlternateContent xmlns:mc="http://schemas.openxmlformats.org/markup-compatibility/2006">
      <mc:Choice Requires="x14">
        <control shapeId="3074" r:id="rId6" name="Control 2">
          <controlPr defaultSize="0" r:id="rId7">
            <anchor moveWithCells="1">
              <from>
                <xdr:col>10</xdr:col>
                <xdr:colOff>68580</xdr:colOff>
                <xdr:row>5</xdr:row>
                <xdr:rowOff>38100</xdr:rowOff>
              </from>
              <to>
                <xdr:col>10</xdr:col>
                <xdr:colOff>815340</xdr:colOff>
                <xdr:row>6</xdr:row>
                <xdr:rowOff>60960</xdr:rowOff>
              </to>
            </anchor>
          </controlPr>
        </control>
      </mc:Choice>
      <mc:Fallback>
        <control shapeId="3074" r:id="rId6" name="Control 2"/>
      </mc:Fallback>
    </mc:AlternateContent>
    <mc:AlternateContent xmlns:mc="http://schemas.openxmlformats.org/markup-compatibility/2006">
      <mc:Choice Requires="x14">
        <control shapeId="3073" r:id="rId8" name="Control 1">
          <controlPr defaultSize="0" r:id="rId9">
            <anchor moveWithCells="1">
              <from>
                <xdr:col>10</xdr:col>
                <xdr:colOff>68580</xdr:colOff>
                <xdr:row>5</xdr:row>
                <xdr:rowOff>38100</xdr:rowOff>
              </from>
              <to>
                <xdr:col>10</xdr:col>
                <xdr:colOff>815340</xdr:colOff>
                <xdr:row>6</xdr:row>
                <xdr:rowOff>60960</xdr:rowOff>
              </to>
            </anchor>
          </controlPr>
        </control>
      </mc:Choice>
      <mc:Fallback>
        <control shapeId="3073" r:id="rId8" name="Control 1"/>
      </mc:Fallback>
    </mc:AlternateContent>
    <mc:AlternateContent xmlns:mc="http://schemas.openxmlformats.org/markup-compatibility/2006">
      <mc:Choice Requires="x14">
        <control shapeId="3076" r:id="rId10" name="Control 4">
          <controlPr defaultSize="0" r:id="rId11">
            <anchor moveWithCells="1">
              <from>
                <xdr:col>8</xdr:col>
                <xdr:colOff>678180</xdr:colOff>
                <xdr:row>7</xdr:row>
                <xdr:rowOff>38100</xdr:rowOff>
              </from>
              <to>
                <xdr:col>8</xdr:col>
                <xdr:colOff>1424940</xdr:colOff>
                <xdr:row>8</xdr:row>
                <xdr:rowOff>60960</xdr:rowOff>
              </to>
            </anchor>
          </controlPr>
        </control>
      </mc:Choice>
      <mc:Fallback>
        <control shapeId="3076" r:id="rId10" name="Control 4"/>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Q151"/>
  <sheetViews>
    <sheetView zoomScale="80" zoomScaleNormal="80" zoomScalePageLayoutView="68" workbookViewId="0">
      <selection activeCell="E22" sqref="E22"/>
    </sheetView>
  </sheetViews>
  <sheetFormatPr defaultRowHeight="14.4" x14ac:dyDescent="0.3"/>
  <cols>
    <col min="1" max="1" width="21.6640625" customWidth="1"/>
    <col min="2" max="2" width="21.33203125" customWidth="1"/>
    <col min="3" max="3" width="20.44140625" customWidth="1"/>
    <col min="4" max="4" width="14.6640625" customWidth="1"/>
    <col min="5" max="5" width="17" customWidth="1"/>
    <col min="6" max="6" width="16.33203125" customWidth="1"/>
    <col min="7" max="7" width="17.44140625" customWidth="1"/>
    <col min="8" max="8" width="5" customWidth="1"/>
    <col min="9" max="9" width="14.88671875" customWidth="1"/>
    <col min="10" max="10" width="21" customWidth="1"/>
    <col min="11" max="11" width="28.33203125" bestFit="1" customWidth="1"/>
    <col min="12" max="12" width="14" bestFit="1" customWidth="1"/>
    <col min="13" max="13" width="12.33203125" customWidth="1"/>
    <col min="14" max="14" width="13.44140625" bestFit="1" customWidth="1"/>
    <col min="15" max="15" width="17" bestFit="1" customWidth="1"/>
    <col min="16" max="16" width="15.6640625" customWidth="1"/>
    <col min="17" max="17" width="10.6640625" bestFit="1" customWidth="1"/>
    <col min="18" max="18" width="5" customWidth="1"/>
    <col min="19" max="19" width="8.6640625" customWidth="1"/>
    <col min="20" max="20" width="12" bestFit="1" customWidth="1"/>
  </cols>
  <sheetData>
    <row r="1" spans="1:17" x14ac:dyDescent="0.3">
      <c r="A1" s="3" t="s">
        <v>10</v>
      </c>
      <c r="B1" t="s">
        <v>11</v>
      </c>
      <c r="G1" s="17"/>
      <c r="H1" s="4"/>
      <c r="I1" t="s">
        <v>12</v>
      </c>
      <c r="J1" s="3" t="s">
        <v>16</v>
      </c>
      <c r="K1" s="5">
        <v>45786</v>
      </c>
      <c r="L1" s="295" t="s">
        <v>13</v>
      </c>
      <c r="M1" s="295"/>
      <c r="N1" s="295"/>
      <c r="O1">
        <f>K1-C10</f>
        <v>7</v>
      </c>
      <c r="Q1" s="6">
        <f>K1+7</f>
        <v>45793</v>
      </c>
    </row>
    <row r="2" spans="1:17" x14ac:dyDescent="0.3">
      <c r="A2" s="3"/>
      <c r="B2" s="3" t="s">
        <v>14</v>
      </c>
      <c r="E2" s="7"/>
      <c r="G2" s="17"/>
      <c r="H2" s="4"/>
      <c r="K2" t="s">
        <v>15</v>
      </c>
      <c r="L2" t="s">
        <v>15</v>
      </c>
      <c r="M2" s="140" t="s">
        <v>60</v>
      </c>
      <c r="N2" t="s">
        <v>28</v>
      </c>
    </row>
    <row r="3" spans="1:17" x14ac:dyDescent="0.3">
      <c r="A3" s="3"/>
      <c r="B3" t="s">
        <v>205</v>
      </c>
      <c r="C3" s="9">
        <v>45776</v>
      </c>
      <c r="D3" s="184"/>
      <c r="E3" s="184"/>
      <c r="F3" s="184"/>
      <c r="G3" s="171">
        <f ca="1">TODAY()-C3</f>
        <v>1</v>
      </c>
      <c r="H3" s="4"/>
      <c r="K3" t="s">
        <v>17</v>
      </c>
      <c r="L3" t="s">
        <v>18</v>
      </c>
      <c r="M3" t="s">
        <v>206</v>
      </c>
      <c r="N3" s="8">
        <f>K6/1000000</f>
        <v>104475</v>
      </c>
      <c r="Q3" s="8"/>
    </row>
    <row r="4" spans="1:17" x14ac:dyDescent="0.3">
      <c r="A4" t="s">
        <v>19</v>
      </c>
      <c r="B4" t="s">
        <v>20</v>
      </c>
      <c r="C4" t="s">
        <v>21</v>
      </c>
      <c r="D4" t="s">
        <v>22</v>
      </c>
      <c r="E4" t="s">
        <v>23</v>
      </c>
      <c r="F4" t="s">
        <v>24</v>
      </c>
      <c r="G4" t="s">
        <v>25</v>
      </c>
      <c r="H4" s="4"/>
      <c r="I4" t="s">
        <v>26</v>
      </c>
      <c r="J4" s="10"/>
      <c r="M4" t="s">
        <v>253</v>
      </c>
      <c r="N4" s="8">
        <f>K7/1000000</f>
        <v>0</v>
      </c>
      <c r="O4" s="230" t="s">
        <v>277</v>
      </c>
      <c r="Q4" s="8"/>
    </row>
    <row r="5" spans="1:17" x14ac:dyDescent="0.3">
      <c r="B5" s="7">
        <f>C3</f>
        <v>45776</v>
      </c>
      <c r="C5" s="7">
        <v>45770</v>
      </c>
      <c r="D5" t="s">
        <v>27</v>
      </c>
      <c r="E5" t="s">
        <v>28</v>
      </c>
      <c r="F5" t="s">
        <v>28</v>
      </c>
      <c r="G5" t="s">
        <v>28</v>
      </c>
      <c r="H5" s="4"/>
      <c r="I5" t="s">
        <v>29</v>
      </c>
      <c r="J5" s="10">
        <v>61768000000</v>
      </c>
      <c r="K5" s="8"/>
      <c r="M5" t="s">
        <v>207</v>
      </c>
      <c r="N5" s="8">
        <f>K8/1000000</f>
        <v>0</v>
      </c>
      <c r="Q5" s="8"/>
    </row>
    <row r="6" spans="1:17" x14ac:dyDescent="0.3">
      <c r="A6" t="s">
        <v>30</v>
      </c>
      <c r="B6" s="20">
        <v>7.6499999999999999E-2</v>
      </c>
      <c r="C6" s="20">
        <v>7.6200000000000004E-2</v>
      </c>
      <c r="D6" s="12">
        <f>IFERROR(((B6-C6)*10000),"N/A")</f>
        <v>2.9999999999999472</v>
      </c>
      <c r="E6" s="8">
        <v>40000</v>
      </c>
      <c r="F6" s="8">
        <v>49416</v>
      </c>
      <c r="G6" s="8">
        <v>11359</v>
      </c>
      <c r="H6" s="4"/>
      <c r="I6" t="s">
        <v>31</v>
      </c>
      <c r="J6" s="10">
        <v>42707000000</v>
      </c>
      <c r="K6" s="193">
        <f>SUM(J4:J6)</f>
        <v>104475000000</v>
      </c>
      <c r="Q6" s="6"/>
    </row>
    <row r="7" spans="1:17" x14ac:dyDescent="0.3">
      <c r="A7" t="s">
        <v>32</v>
      </c>
      <c r="B7" s="20">
        <v>7.9699999999999993E-2</v>
      </c>
      <c r="C7" s="20">
        <v>7.9799999999999996E-2</v>
      </c>
      <c r="D7" s="12">
        <f>IFERROR(((B7-C7)*10000),"N/A")</f>
        <v>-1.0000000000000286</v>
      </c>
      <c r="E7" s="8">
        <v>50000</v>
      </c>
      <c r="F7" s="8">
        <v>119672</v>
      </c>
      <c r="G7" s="8">
        <v>70035</v>
      </c>
      <c r="H7" s="4"/>
      <c r="I7" t="s">
        <v>33</v>
      </c>
      <c r="J7" s="10"/>
      <c r="K7" s="10"/>
    </row>
    <row r="8" spans="1:17" x14ac:dyDescent="0.3">
      <c r="A8" t="s">
        <v>34</v>
      </c>
      <c r="B8" s="20">
        <v>8.3000000000000004E-2</v>
      </c>
      <c r="C8" s="20">
        <v>8.2900000000000001E-2</v>
      </c>
      <c r="D8" s="12">
        <f>IFERROR(((B8-C8)*10000),"N/A")</f>
        <v>1.0000000000000286</v>
      </c>
      <c r="E8" s="8">
        <v>55000</v>
      </c>
      <c r="F8" s="8">
        <v>101056</v>
      </c>
      <c r="G8" s="8">
        <v>63606</v>
      </c>
      <c r="H8" s="4"/>
      <c r="I8" t="s">
        <v>35</v>
      </c>
      <c r="J8" s="15"/>
      <c r="K8" s="15"/>
      <c r="N8" s="209" t="s">
        <v>36</v>
      </c>
    </row>
    <row r="9" spans="1:17" ht="15" thickBot="1" x14ac:dyDescent="0.35">
      <c r="E9" s="16">
        <f>SUM(E6:E8)</f>
        <v>145000</v>
      </c>
      <c r="F9" s="16">
        <f>SUM(F6:F8)</f>
        <v>270144</v>
      </c>
      <c r="G9" s="16">
        <f>SUM(G6:G8)</f>
        <v>145000</v>
      </c>
      <c r="H9" s="4"/>
      <c r="I9" t="s">
        <v>37</v>
      </c>
      <c r="J9" s="10"/>
    </row>
    <row r="10" spans="1:17" x14ac:dyDescent="0.3">
      <c r="A10" t="s">
        <v>38</v>
      </c>
      <c r="C10" s="9">
        <v>45779</v>
      </c>
      <c r="F10">
        <f>F9/E9</f>
        <v>1.8630620689655173</v>
      </c>
      <c r="H10" s="4"/>
      <c r="I10" s="294" t="s">
        <v>39</v>
      </c>
      <c r="J10" s="294"/>
      <c r="K10" s="294"/>
      <c r="L10" s="294"/>
      <c r="M10" s="294"/>
    </row>
    <row r="11" spans="1:17" x14ac:dyDescent="0.3">
      <c r="H11" s="4"/>
      <c r="K11" t="s">
        <v>20</v>
      </c>
      <c r="L11" t="s">
        <v>40</v>
      </c>
      <c r="M11" t="s">
        <v>22</v>
      </c>
    </row>
    <row r="12" spans="1:17" x14ac:dyDescent="0.3">
      <c r="A12" s="3" t="s">
        <v>41</v>
      </c>
      <c r="D12" s="27">
        <f>398753/180000</f>
        <v>2.2152944444444445</v>
      </c>
      <c r="F12" s="31"/>
      <c r="H12" s="4"/>
      <c r="I12" t="s">
        <v>42</v>
      </c>
      <c r="J12" s="9">
        <v>45772</v>
      </c>
      <c r="K12" s="20">
        <v>8.3900000000000002E-2</v>
      </c>
      <c r="L12" s="20">
        <v>8.4400000000000003E-2</v>
      </c>
      <c r="M12" s="17">
        <f>(K12-L12)*10000</f>
        <v>-5.0000000000000044</v>
      </c>
    </row>
    <row r="13" spans="1:17" x14ac:dyDescent="0.3">
      <c r="A13" s="3" t="s">
        <v>205</v>
      </c>
      <c r="B13" s="18">
        <v>45775</v>
      </c>
      <c r="H13" s="4"/>
      <c r="K13" s="182"/>
      <c r="L13" s="20"/>
    </row>
    <row r="14" spans="1:17" x14ac:dyDescent="0.3">
      <c r="B14" t="s">
        <v>43</v>
      </c>
      <c r="C14" t="s">
        <v>44</v>
      </c>
      <c r="D14" t="s">
        <v>45</v>
      </c>
      <c r="E14" t="s">
        <v>46</v>
      </c>
      <c r="H14" s="4"/>
      <c r="I14" t="s">
        <v>236</v>
      </c>
      <c r="K14" s="20">
        <v>0.1182</v>
      </c>
      <c r="L14" s="20">
        <v>0.16339999999999999</v>
      </c>
      <c r="N14" s="209" t="s">
        <v>47</v>
      </c>
    </row>
    <row r="15" spans="1:17" x14ac:dyDescent="0.3">
      <c r="A15" t="s">
        <v>48</v>
      </c>
      <c r="B15" t="s">
        <v>279</v>
      </c>
      <c r="C15" t="s">
        <v>280</v>
      </c>
      <c r="D15" t="s">
        <v>281</v>
      </c>
      <c r="F15" s="19" t="s">
        <v>15</v>
      </c>
      <c r="G15" s="19"/>
      <c r="H15" s="4"/>
      <c r="I15" t="s">
        <v>49</v>
      </c>
      <c r="L15" s="9">
        <v>45771</v>
      </c>
      <c r="O15" s="96" t="s">
        <v>60</v>
      </c>
    </row>
    <row r="16" spans="1:17" x14ac:dyDescent="0.3">
      <c r="A16" t="s">
        <v>24</v>
      </c>
      <c r="B16" s="8">
        <v>190651</v>
      </c>
      <c r="C16" s="8">
        <v>130108</v>
      </c>
      <c r="D16" s="8">
        <v>130481</v>
      </c>
      <c r="E16" s="2"/>
      <c r="F16" s="21">
        <f>SUM(B16:E16)</f>
        <v>451240</v>
      </c>
      <c r="G16" s="21"/>
      <c r="H16" s="4"/>
      <c r="J16" t="s">
        <v>20</v>
      </c>
      <c r="K16" t="s">
        <v>21</v>
      </c>
      <c r="L16" t="s">
        <v>51</v>
      </c>
      <c r="N16" s="209" t="s">
        <v>52</v>
      </c>
      <c r="P16" t="s">
        <v>20</v>
      </c>
    </row>
    <row r="17" spans="1:17" x14ac:dyDescent="0.3">
      <c r="A17" t="s">
        <v>53</v>
      </c>
      <c r="B17" s="8">
        <v>60000</v>
      </c>
      <c r="C17" s="8">
        <v>55000</v>
      </c>
      <c r="D17" s="8">
        <v>40000</v>
      </c>
      <c r="E17" s="8"/>
      <c r="F17" s="21">
        <f>SUM(B17:E17)</f>
        <v>155000</v>
      </c>
      <c r="G17" s="21"/>
      <c r="H17" s="4"/>
      <c r="I17" t="s">
        <v>54</v>
      </c>
      <c r="J17" s="8">
        <v>3972547</v>
      </c>
      <c r="K17" s="8">
        <v>3972845</v>
      </c>
      <c r="L17" s="22">
        <f>J17/K17-1</f>
        <v>-7.5009218834409808E-5</v>
      </c>
      <c r="N17" s="209" t="s">
        <v>55</v>
      </c>
      <c r="O17" t="s">
        <v>54</v>
      </c>
      <c r="P17" s="8">
        <f>J17/1000</f>
        <v>3972.547</v>
      </c>
    </row>
    <row r="18" spans="1:17" x14ac:dyDescent="0.3">
      <c r="A18" t="s">
        <v>25</v>
      </c>
      <c r="B18" s="8">
        <v>60000</v>
      </c>
      <c r="C18" s="8">
        <v>55000</v>
      </c>
      <c r="D18" s="8">
        <v>40000</v>
      </c>
      <c r="E18" s="8"/>
      <c r="F18" s="21">
        <f>SUM(B18:E18)</f>
        <v>155000</v>
      </c>
      <c r="G18" s="21"/>
      <c r="H18" s="4"/>
      <c r="I18" t="s">
        <v>56</v>
      </c>
      <c r="J18" s="8">
        <v>14709342</v>
      </c>
      <c r="K18" s="8">
        <v>14709341</v>
      </c>
      <c r="L18" s="22">
        <f t="shared" ref="L18" si="0">J18/K18-1</f>
        <v>6.7984011087318663E-8</v>
      </c>
      <c r="O18" t="s">
        <v>56</v>
      </c>
      <c r="P18" s="8">
        <f>J18/1000</f>
        <v>14709.342000000001</v>
      </c>
      <c r="Q18" s="8"/>
    </row>
    <row r="19" spans="1:17" ht="15" thickBot="1" x14ac:dyDescent="0.35">
      <c r="A19" t="s">
        <v>50</v>
      </c>
      <c r="B19" s="20">
        <v>0.11749999999999999</v>
      </c>
      <c r="C19" s="20">
        <v>0.1125</v>
      </c>
      <c r="D19" s="20">
        <v>0.115</v>
      </c>
      <c r="E19" s="8"/>
      <c r="F19" s="21"/>
      <c r="G19" s="21"/>
      <c r="H19" s="4"/>
      <c r="I19" s="23" t="s">
        <v>15</v>
      </c>
      <c r="J19" s="24">
        <f>SUM(J17:J18)</f>
        <v>18681889</v>
      </c>
      <c r="K19" s="24">
        <f>SUM(K17:K18)</f>
        <v>18682186</v>
      </c>
      <c r="L19" s="183">
        <f>J19/K19-1</f>
        <v>-1.5897497220085377E-5</v>
      </c>
      <c r="Q19" s="8"/>
    </row>
    <row r="20" spans="1:17" x14ac:dyDescent="0.3">
      <c r="B20" s="8"/>
      <c r="C20" s="8"/>
      <c r="E20" s="20"/>
      <c r="F20">
        <f>F16/F18</f>
        <v>2.911225806451613</v>
      </c>
      <c r="H20" s="4"/>
      <c r="I20" t="s">
        <v>57</v>
      </c>
      <c r="N20" s="10"/>
    </row>
    <row r="21" spans="1:17" x14ac:dyDescent="0.3">
      <c r="B21" s="8"/>
      <c r="D21" s="25"/>
      <c r="E21" s="6"/>
      <c r="H21" s="4"/>
      <c r="I21" t="s">
        <v>233</v>
      </c>
      <c r="J21" s="8">
        <v>91153</v>
      </c>
      <c r="K21" s="8">
        <v>87828</v>
      </c>
      <c r="L21" s="22">
        <f>J21/K21-1</f>
        <v>3.7858086259507262E-2</v>
      </c>
      <c r="N21" s="2"/>
      <c r="O21" s="10"/>
    </row>
    <row r="22" spans="1:17" x14ac:dyDescent="0.3">
      <c r="H22" s="4"/>
      <c r="I22" t="s">
        <v>58</v>
      </c>
      <c r="J22" s="2">
        <f>J21/J19</f>
        <v>4.8792175138177947E-3</v>
      </c>
      <c r="K22" s="2">
        <f>K21/K19</f>
        <v>4.7011629153033809E-3</v>
      </c>
      <c r="L22" s="22">
        <f>J22/K22-1</f>
        <v>3.7874585867850863E-2</v>
      </c>
    </row>
    <row r="23" spans="1:17" x14ac:dyDescent="0.3">
      <c r="H23" s="4"/>
    </row>
    <row r="24" spans="1:17" x14ac:dyDescent="0.3">
      <c r="B24" s="20"/>
      <c r="C24" s="20"/>
      <c r="E24" t="s">
        <v>59</v>
      </c>
      <c r="F24" s="11">
        <f>G9/E9</f>
        <v>1</v>
      </c>
      <c r="G24" s="11"/>
      <c r="H24" s="4"/>
      <c r="I24" s="99" t="s">
        <v>60</v>
      </c>
      <c r="J24" s="125" t="s">
        <v>185</v>
      </c>
      <c r="L24" s="6" t="s">
        <v>185</v>
      </c>
      <c r="M24" s="10"/>
    </row>
    <row r="25" spans="1:17" x14ac:dyDescent="0.3">
      <c r="B25" s="2"/>
      <c r="C25" s="8"/>
      <c r="F25" s="11">
        <f>G6/G9</f>
        <v>7.8337931034482763E-2</v>
      </c>
      <c r="G25" s="11"/>
      <c r="H25" s="4"/>
      <c r="I25" s="6">
        <f>L15</f>
        <v>45771</v>
      </c>
      <c r="J25" s="10">
        <f>J21</f>
        <v>91153</v>
      </c>
      <c r="K25" s="6"/>
      <c r="L25" s="6">
        <v>45771</v>
      </c>
      <c r="M25" s="10">
        <v>91153</v>
      </c>
      <c r="N25" s="125"/>
      <c r="O25" s="140"/>
    </row>
    <row r="26" spans="1:17" x14ac:dyDescent="0.3">
      <c r="B26" s="2"/>
      <c r="C26" s="8"/>
      <c r="F26" s="11"/>
      <c r="G26" s="11"/>
      <c r="H26" s="4"/>
      <c r="I26" s="6">
        <v>45763</v>
      </c>
      <c r="J26" s="10">
        <v>87828</v>
      </c>
      <c r="L26" s="6">
        <v>45763</v>
      </c>
      <c r="M26" s="10">
        <v>87828</v>
      </c>
      <c r="N26" s="125"/>
      <c r="O26" s="140"/>
    </row>
    <row r="27" spans="1:17" x14ac:dyDescent="0.3">
      <c r="B27" s="2"/>
      <c r="C27" s="8"/>
      <c r="F27" s="11"/>
      <c r="G27" s="11"/>
      <c r="H27" s="4"/>
      <c r="I27" s="6">
        <v>45757</v>
      </c>
      <c r="J27" s="10">
        <v>89289</v>
      </c>
      <c r="L27" s="6">
        <v>45757</v>
      </c>
      <c r="M27" s="10">
        <v>89289</v>
      </c>
      <c r="N27" s="125"/>
      <c r="O27" s="140"/>
    </row>
    <row r="28" spans="1:17" x14ac:dyDescent="0.3">
      <c r="B28" s="25"/>
      <c r="C28" s="8"/>
      <c r="F28" s="11">
        <f>F18/F17</f>
        <v>1</v>
      </c>
      <c r="G28" s="11"/>
      <c r="H28" s="4"/>
      <c r="I28" s="6">
        <v>45750</v>
      </c>
      <c r="J28" s="10">
        <v>97855</v>
      </c>
      <c r="L28" s="6">
        <v>45750</v>
      </c>
      <c r="M28" s="10">
        <v>97855</v>
      </c>
      <c r="N28" s="125"/>
      <c r="O28" s="140"/>
    </row>
    <row r="29" spans="1:17" x14ac:dyDescent="0.3">
      <c r="B29" s="2"/>
      <c r="C29" s="8"/>
      <c r="H29" s="4"/>
      <c r="I29" s="6">
        <v>45743</v>
      </c>
      <c r="J29" s="10">
        <v>94769</v>
      </c>
      <c r="L29" s="6">
        <v>45743</v>
      </c>
      <c r="M29" s="10">
        <v>94769</v>
      </c>
      <c r="N29" s="125"/>
      <c r="O29" s="140"/>
    </row>
    <row r="30" spans="1:17" x14ac:dyDescent="0.3">
      <c r="B30" s="2"/>
      <c r="C30" s="20"/>
      <c r="H30" s="4"/>
      <c r="I30" s="6">
        <v>45736</v>
      </c>
      <c r="J30" s="10">
        <v>93355</v>
      </c>
      <c r="L30" s="6">
        <v>45736</v>
      </c>
      <c r="M30" s="10">
        <v>93355</v>
      </c>
      <c r="O30" s="140"/>
    </row>
    <row r="31" spans="1:17" x14ac:dyDescent="0.3">
      <c r="B31" s="26"/>
      <c r="H31" s="4"/>
      <c r="I31" s="6">
        <v>45729</v>
      </c>
      <c r="J31" s="10">
        <v>79269</v>
      </c>
      <c r="L31" s="6">
        <v>45729</v>
      </c>
      <c r="M31" s="10">
        <v>79269</v>
      </c>
      <c r="O31" s="140"/>
    </row>
    <row r="32" spans="1:17" x14ac:dyDescent="0.3">
      <c r="H32" s="4"/>
      <c r="I32" s="6"/>
      <c r="J32" s="10"/>
      <c r="L32" s="6">
        <v>45722</v>
      </c>
      <c r="M32" s="10">
        <v>78939</v>
      </c>
      <c r="O32" s="140"/>
    </row>
    <row r="33" spans="2:15" x14ac:dyDescent="0.3">
      <c r="I33" s="6"/>
      <c r="J33" s="10"/>
      <c r="L33" s="6">
        <v>45715</v>
      </c>
      <c r="M33" s="10">
        <v>80433</v>
      </c>
      <c r="O33" s="140"/>
    </row>
    <row r="34" spans="2:15" x14ac:dyDescent="0.3">
      <c r="I34" s="6"/>
      <c r="J34" s="22"/>
      <c r="K34" s="2">
        <f>M48/M49-1</f>
        <v>5.4731541787522708E-4</v>
      </c>
      <c r="L34" s="6">
        <v>45708</v>
      </c>
      <c r="M34" s="10">
        <v>78773</v>
      </c>
      <c r="O34" s="140"/>
    </row>
    <row r="35" spans="2:15" x14ac:dyDescent="0.3">
      <c r="I35" s="6"/>
      <c r="J35" s="10"/>
      <c r="K35" s="2"/>
      <c r="L35" s="6">
        <v>45701</v>
      </c>
      <c r="M35" s="10">
        <v>77980</v>
      </c>
      <c r="O35" s="140"/>
    </row>
    <row r="36" spans="2:15" x14ac:dyDescent="0.3">
      <c r="I36" s="6"/>
      <c r="J36" s="10"/>
      <c r="K36" s="2"/>
      <c r="L36" s="6">
        <v>45694</v>
      </c>
      <c r="M36" s="10">
        <v>77957</v>
      </c>
      <c r="O36" s="140"/>
    </row>
    <row r="37" spans="2:15" x14ac:dyDescent="0.3">
      <c r="I37" s="6"/>
      <c r="J37" s="10"/>
      <c r="K37" s="2"/>
      <c r="L37" s="6">
        <v>45687</v>
      </c>
      <c r="M37" s="14">
        <v>77967</v>
      </c>
      <c r="O37" s="140"/>
    </row>
    <row r="38" spans="2:15" x14ac:dyDescent="0.3">
      <c r="K38" s="2"/>
      <c r="L38" s="6">
        <v>45680</v>
      </c>
      <c r="M38" s="10">
        <v>79999</v>
      </c>
      <c r="O38" s="140"/>
    </row>
    <row r="39" spans="2:15" x14ac:dyDescent="0.3">
      <c r="K39" s="2"/>
      <c r="L39" s="6">
        <v>45673</v>
      </c>
      <c r="M39" s="10">
        <v>72231</v>
      </c>
      <c r="O39" s="140"/>
    </row>
    <row r="40" spans="2:15" x14ac:dyDescent="0.3">
      <c r="K40" s="2"/>
      <c r="L40" s="6">
        <v>45666</v>
      </c>
      <c r="M40" s="10">
        <v>67225</v>
      </c>
      <c r="O40" s="140"/>
    </row>
    <row r="41" spans="2:15" x14ac:dyDescent="0.3">
      <c r="K41" s="2"/>
      <c r="L41" s="6">
        <v>45659</v>
      </c>
      <c r="M41" s="10">
        <v>68525</v>
      </c>
      <c r="O41" s="140"/>
    </row>
    <row r="42" spans="2:15" x14ac:dyDescent="0.3">
      <c r="B42" s="130" t="s">
        <v>211</v>
      </c>
      <c r="C42">
        <f>0</f>
        <v>0</v>
      </c>
      <c r="K42" s="2"/>
      <c r="L42" s="6">
        <v>45652</v>
      </c>
      <c r="M42" s="10">
        <v>69262</v>
      </c>
      <c r="O42" s="140"/>
    </row>
    <row r="43" spans="2:15" x14ac:dyDescent="0.3">
      <c r="B43" s="128" t="s">
        <v>213</v>
      </c>
      <c r="C43" t="s">
        <v>209</v>
      </c>
      <c r="K43" s="2"/>
      <c r="L43" s="6">
        <v>45645</v>
      </c>
      <c r="M43" s="10">
        <v>66556</v>
      </c>
    </row>
    <row r="44" spans="2:15" x14ac:dyDescent="0.3">
      <c r="B44" s="129" t="s">
        <v>208</v>
      </c>
      <c r="C44" t="s">
        <v>210</v>
      </c>
      <c r="L44" s="6">
        <v>45638</v>
      </c>
      <c r="M44" s="10">
        <v>66050</v>
      </c>
    </row>
    <row r="45" spans="2:15" x14ac:dyDescent="0.3">
      <c r="B45" s="73"/>
      <c r="L45" s="6">
        <v>45631</v>
      </c>
      <c r="M45" s="14">
        <v>68145</v>
      </c>
    </row>
    <row r="46" spans="2:15" x14ac:dyDescent="0.3">
      <c r="L46" s="6">
        <v>45624</v>
      </c>
      <c r="M46" s="10">
        <v>58405</v>
      </c>
    </row>
    <row r="47" spans="2:15" x14ac:dyDescent="0.3">
      <c r="B47" s="119"/>
      <c r="L47" s="6">
        <v>45617</v>
      </c>
      <c r="M47" s="10">
        <v>55545</v>
      </c>
    </row>
    <row r="48" spans="2:15" x14ac:dyDescent="0.3">
      <c r="L48" s="6">
        <v>45609</v>
      </c>
      <c r="M48" s="10">
        <v>54843</v>
      </c>
    </row>
    <row r="49" spans="12:13" x14ac:dyDescent="0.3">
      <c r="L49" s="6">
        <v>45603</v>
      </c>
      <c r="M49" s="10">
        <v>54813</v>
      </c>
    </row>
    <row r="50" spans="12:13" x14ac:dyDescent="0.3">
      <c r="L50" s="6">
        <v>45595</v>
      </c>
      <c r="M50" s="10">
        <v>52917</v>
      </c>
    </row>
    <row r="51" spans="12:13" x14ac:dyDescent="0.3">
      <c r="L51" s="6">
        <v>45589</v>
      </c>
      <c r="M51" s="10">
        <v>51143</v>
      </c>
    </row>
    <row r="52" spans="12:13" x14ac:dyDescent="0.3">
      <c r="L52" s="6">
        <v>45581</v>
      </c>
      <c r="M52" s="10">
        <v>51142</v>
      </c>
    </row>
    <row r="53" spans="12:13" x14ac:dyDescent="0.3">
      <c r="L53" s="6">
        <v>45575</v>
      </c>
      <c r="M53" s="10">
        <v>50647</v>
      </c>
    </row>
    <row r="54" spans="12:13" x14ac:dyDescent="0.3">
      <c r="L54" s="6">
        <v>45568</v>
      </c>
      <c r="M54" s="10">
        <v>43794</v>
      </c>
    </row>
    <row r="55" spans="12:13" x14ac:dyDescent="0.3">
      <c r="L55" s="6">
        <v>45561</v>
      </c>
      <c r="M55" s="10">
        <v>39396</v>
      </c>
    </row>
    <row r="56" spans="12:13" x14ac:dyDescent="0.3">
      <c r="L56" s="6">
        <v>45554</v>
      </c>
      <c r="M56" s="10">
        <f>K21</f>
        <v>87828</v>
      </c>
    </row>
    <row r="57" spans="12:13" x14ac:dyDescent="0.3">
      <c r="L57" s="6">
        <v>45547</v>
      </c>
      <c r="M57" s="10">
        <v>39382</v>
      </c>
    </row>
    <row r="58" spans="12:13" x14ac:dyDescent="0.3">
      <c r="L58" s="6">
        <v>45541</v>
      </c>
      <c r="M58" s="10">
        <v>40383</v>
      </c>
    </row>
    <row r="59" spans="12:13" x14ac:dyDescent="0.3">
      <c r="L59" s="6">
        <v>45533</v>
      </c>
      <c r="M59" s="10">
        <v>42070</v>
      </c>
    </row>
    <row r="60" spans="12:13" x14ac:dyDescent="0.3">
      <c r="L60" s="6">
        <v>45526</v>
      </c>
      <c r="M60" s="10">
        <v>43532</v>
      </c>
    </row>
    <row r="61" spans="12:13" x14ac:dyDescent="0.3">
      <c r="L61" s="6">
        <v>45520</v>
      </c>
      <c r="M61" s="10">
        <v>45126</v>
      </c>
    </row>
    <row r="62" spans="12:13" x14ac:dyDescent="0.3">
      <c r="L62" s="6">
        <v>45512</v>
      </c>
      <c r="M62" s="10">
        <v>48097</v>
      </c>
    </row>
    <row r="63" spans="12:13" x14ac:dyDescent="0.3">
      <c r="L63" s="6">
        <v>45505</v>
      </c>
      <c r="M63" s="10">
        <v>51967</v>
      </c>
    </row>
    <row r="64" spans="12:13" x14ac:dyDescent="0.3">
      <c r="L64" s="6">
        <v>45498</v>
      </c>
      <c r="M64" s="10">
        <v>51983</v>
      </c>
    </row>
    <row r="65" spans="12:13" x14ac:dyDescent="0.3">
      <c r="L65" s="6">
        <v>45491</v>
      </c>
      <c r="M65" s="10">
        <v>52672</v>
      </c>
    </row>
    <row r="66" spans="12:13" x14ac:dyDescent="0.3">
      <c r="L66" s="6">
        <v>45484</v>
      </c>
      <c r="M66" s="10">
        <v>53123</v>
      </c>
    </row>
    <row r="67" spans="12:13" x14ac:dyDescent="0.3">
      <c r="L67" s="6">
        <v>45477</v>
      </c>
      <c r="M67" s="10">
        <v>53072</v>
      </c>
    </row>
    <row r="68" spans="12:13" x14ac:dyDescent="0.3">
      <c r="L68" s="6">
        <v>45471</v>
      </c>
      <c r="M68" s="10">
        <v>62048</v>
      </c>
    </row>
    <row r="69" spans="12:13" x14ac:dyDescent="0.3">
      <c r="L69" s="6">
        <v>45462</v>
      </c>
      <c r="M69" s="10">
        <v>68523</v>
      </c>
    </row>
    <row r="70" spans="12:13" x14ac:dyDescent="0.3">
      <c r="L70" s="6">
        <v>45457</v>
      </c>
      <c r="M70" s="14">
        <v>70709</v>
      </c>
    </row>
    <row r="71" spans="12:13" x14ac:dyDescent="0.3">
      <c r="L71" s="6">
        <v>45450</v>
      </c>
      <c r="M71" s="14">
        <v>67832</v>
      </c>
    </row>
    <row r="72" spans="12:13" x14ac:dyDescent="0.3">
      <c r="L72" s="6">
        <v>45443</v>
      </c>
      <c r="M72" s="14">
        <v>71481</v>
      </c>
    </row>
    <row r="73" spans="12:13" x14ac:dyDescent="0.3">
      <c r="L73" s="6">
        <v>45434</v>
      </c>
      <c r="M73" s="14">
        <v>74508</v>
      </c>
    </row>
    <row r="74" spans="12:13" x14ac:dyDescent="0.3">
      <c r="L74" s="6">
        <v>45429</v>
      </c>
      <c r="M74" s="14">
        <v>75854</v>
      </c>
    </row>
    <row r="75" spans="12:13" x14ac:dyDescent="0.3">
      <c r="L75" s="6">
        <v>45422</v>
      </c>
      <c r="M75" s="14">
        <v>77001</v>
      </c>
    </row>
    <row r="76" spans="12:13" x14ac:dyDescent="0.3">
      <c r="L76" s="6">
        <v>45415</v>
      </c>
      <c r="M76" s="14">
        <v>84129</v>
      </c>
    </row>
    <row r="77" spans="12:13" x14ac:dyDescent="0.3">
      <c r="L77" s="6">
        <v>45408</v>
      </c>
      <c r="M77" s="14">
        <v>84837</v>
      </c>
    </row>
    <row r="78" spans="12:13" x14ac:dyDescent="0.3">
      <c r="L78" s="6">
        <v>45401</v>
      </c>
      <c r="M78" s="14">
        <v>89267</v>
      </c>
    </row>
    <row r="79" spans="12:13" x14ac:dyDescent="0.3">
      <c r="L79" s="6">
        <v>45391</v>
      </c>
      <c r="M79" s="14">
        <v>85409</v>
      </c>
    </row>
    <row r="80" spans="12:13" x14ac:dyDescent="0.3">
      <c r="L80" s="6">
        <v>45390</v>
      </c>
      <c r="M80" s="14">
        <v>91649</v>
      </c>
    </row>
    <row r="81" spans="12:13" x14ac:dyDescent="0.3">
      <c r="L81" s="6">
        <v>45378</v>
      </c>
      <c r="M81" s="14">
        <v>90597</v>
      </c>
    </row>
    <row r="82" spans="12:13" x14ac:dyDescent="0.3">
      <c r="L82" s="6">
        <v>45372</v>
      </c>
      <c r="M82" s="14">
        <v>86356</v>
      </c>
    </row>
    <row r="83" spans="12:13" x14ac:dyDescent="0.3">
      <c r="L83" s="6">
        <v>45365</v>
      </c>
      <c r="M83" s="14">
        <v>88690</v>
      </c>
    </row>
    <row r="84" spans="12:13" x14ac:dyDescent="0.3">
      <c r="L84" s="6">
        <v>45357</v>
      </c>
      <c r="M84" s="14">
        <v>96029</v>
      </c>
    </row>
    <row r="85" spans="12:13" x14ac:dyDescent="0.3">
      <c r="L85" s="6">
        <v>45351</v>
      </c>
      <c r="M85" s="14">
        <v>93590</v>
      </c>
    </row>
    <row r="86" spans="12:13" x14ac:dyDescent="0.3">
      <c r="L86" s="6">
        <v>45344</v>
      </c>
      <c r="M86" s="14">
        <v>99164</v>
      </c>
    </row>
    <row r="87" spans="12:13" x14ac:dyDescent="0.3">
      <c r="L87" s="6">
        <v>45337</v>
      </c>
      <c r="M87" s="14">
        <v>103606</v>
      </c>
    </row>
    <row r="88" spans="12:13" x14ac:dyDescent="0.3">
      <c r="L88" s="6">
        <v>45330</v>
      </c>
      <c r="M88" s="14">
        <v>111145</v>
      </c>
    </row>
    <row r="89" spans="12:13" x14ac:dyDescent="0.3">
      <c r="L89" s="6">
        <v>45323</v>
      </c>
      <c r="M89" s="14">
        <v>114413</v>
      </c>
    </row>
    <row r="90" spans="12:13" x14ac:dyDescent="0.3">
      <c r="L90" s="6">
        <v>44950</v>
      </c>
      <c r="M90" s="14">
        <v>112579</v>
      </c>
    </row>
    <row r="91" spans="12:13" x14ac:dyDescent="0.3">
      <c r="L91" s="6">
        <v>44944</v>
      </c>
      <c r="M91" s="14">
        <v>108943</v>
      </c>
    </row>
    <row r="92" spans="12:13" x14ac:dyDescent="0.3">
      <c r="L92" s="6">
        <v>44937</v>
      </c>
      <c r="M92" s="10">
        <v>113006</v>
      </c>
    </row>
    <row r="93" spans="12:13" x14ac:dyDescent="0.3">
      <c r="L93" s="6">
        <v>44930</v>
      </c>
      <c r="M93" s="10">
        <v>118458</v>
      </c>
    </row>
    <row r="94" spans="12:13" x14ac:dyDescent="0.3">
      <c r="L94" s="6">
        <v>45288</v>
      </c>
      <c r="M94" s="10">
        <v>117441</v>
      </c>
    </row>
    <row r="95" spans="12:13" x14ac:dyDescent="0.3">
      <c r="L95" s="6">
        <v>45281</v>
      </c>
      <c r="M95" s="10">
        <v>118465</v>
      </c>
    </row>
    <row r="96" spans="12:13" x14ac:dyDescent="0.3">
      <c r="L96" s="6">
        <v>45274</v>
      </c>
      <c r="M96" s="10">
        <v>119858</v>
      </c>
    </row>
    <row r="97" spans="12:13" x14ac:dyDescent="0.3">
      <c r="L97" s="6">
        <v>45267</v>
      </c>
      <c r="M97" s="10">
        <v>123830</v>
      </c>
    </row>
    <row r="98" spans="12:13" x14ac:dyDescent="0.3">
      <c r="L98" s="6">
        <v>45260</v>
      </c>
      <c r="M98" s="10">
        <v>124877</v>
      </c>
    </row>
    <row r="99" spans="12:13" x14ac:dyDescent="0.3">
      <c r="L99" s="6">
        <v>45253</v>
      </c>
      <c r="M99" s="10">
        <v>130596</v>
      </c>
    </row>
    <row r="100" spans="12:13" x14ac:dyDescent="0.3">
      <c r="L100" s="6">
        <v>45246</v>
      </c>
      <c r="M100" s="10">
        <v>137528</v>
      </c>
    </row>
    <row r="101" spans="12:13" x14ac:dyDescent="0.3">
      <c r="L101" s="6">
        <v>45239</v>
      </c>
      <c r="M101" s="10">
        <v>144085</v>
      </c>
    </row>
    <row r="102" spans="12:13" x14ac:dyDescent="0.3">
      <c r="L102" s="6">
        <v>45232</v>
      </c>
      <c r="M102" s="10">
        <v>148357</v>
      </c>
    </row>
    <row r="103" spans="12:13" x14ac:dyDescent="0.3">
      <c r="L103" s="6">
        <v>45225</v>
      </c>
      <c r="M103" s="10">
        <v>150242</v>
      </c>
    </row>
    <row r="104" spans="12:13" x14ac:dyDescent="0.3">
      <c r="L104" s="6">
        <v>45218</v>
      </c>
      <c r="M104" s="10">
        <v>155872</v>
      </c>
    </row>
    <row r="105" spans="12:13" x14ac:dyDescent="0.3">
      <c r="L105" s="6">
        <v>45211</v>
      </c>
      <c r="M105" s="10">
        <v>146172</v>
      </c>
    </row>
    <row r="106" spans="12:13" x14ac:dyDescent="0.3">
      <c r="L106" s="6">
        <v>45204</v>
      </c>
      <c r="M106" s="10">
        <v>154075</v>
      </c>
    </row>
    <row r="107" spans="12:13" x14ac:dyDescent="0.3">
      <c r="L107" s="6">
        <v>45195</v>
      </c>
      <c r="M107" s="10">
        <v>159161.13</v>
      </c>
    </row>
    <row r="108" spans="12:13" x14ac:dyDescent="0.3">
      <c r="L108" s="6">
        <v>45190</v>
      </c>
      <c r="M108" s="10">
        <v>159504.82999999999</v>
      </c>
    </row>
    <row r="109" spans="12:13" x14ac:dyDescent="0.3">
      <c r="L109" s="6">
        <v>45183</v>
      </c>
      <c r="M109" s="10">
        <v>162592.25</v>
      </c>
    </row>
    <row r="110" spans="12:13" x14ac:dyDescent="0.3">
      <c r="L110" s="6">
        <v>45176</v>
      </c>
      <c r="M110" s="10">
        <v>164538.85999999999</v>
      </c>
    </row>
    <row r="111" spans="12:13" x14ac:dyDescent="0.3">
      <c r="L111" s="6">
        <v>45169</v>
      </c>
      <c r="M111" s="10">
        <v>163203.48000000001</v>
      </c>
    </row>
    <row r="112" spans="12:13" x14ac:dyDescent="0.3">
      <c r="L112" s="6">
        <v>45162</v>
      </c>
      <c r="M112" s="10">
        <v>159891.89000000001</v>
      </c>
    </row>
    <row r="113" spans="12:13" x14ac:dyDescent="0.3">
      <c r="L113" s="6">
        <v>45155</v>
      </c>
      <c r="M113" s="10">
        <v>164031.53</v>
      </c>
    </row>
    <row r="114" spans="12:13" x14ac:dyDescent="0.3">
      <c r="L114" s="6">
        <v>45148</v>
      </c>
      <c r="M114" s="10">
        <v>174550.44</v>
      </c>
    </row>
    <row r="115" spans="12:13" x14ac:dyDescent="0.3">
      <c r="L115" s="6">
        <v>45141</v>
      </c>
      <c r="M115" s="10">
        <v>176489.2</v>
      </c>
    </row>
    <row r="116" spans="12:13" x14ac:dyDescent="0.3">
      <c r="L116" s="6">
        <v>45134</v>
      </c>
      <c r="M116">
        <v>182461.99</v>
      </c>
    </row>
    <row r="117" spans="12:13" x14ac:dyDescent="0.3">
      <c r="L117" s="6">
        <v>45127</v>
      </c>
      <c r="M117">
        <v>179360.88</v>
      </c>
    </row>
    <row r="118" spans="12:13" x14ac:dyDescent="0.3">
      <c r="L118" s="6">
        <v>45120</v>
      </c>
      <c r="M118">
        <v>179026.58</v>
      </c>
    </row>
    <row r="119" spans="12:13" x14ac:dyDescent="0.3">
      <c r="L119" s="6">
        <v>45113</v>
      </c>
      <c r="M119">
        <v>187131.58</v>
      </c>
    </row>
    <row r="120" spans="12:13" x14ac:dyDescent="0.3">
      <c r="L120" s="6">
        <v>45105</v>
      </c>
      <c r="M120">
        <v>188984.57</v>
      </c>
    </row>
    <row r="121" spans="12:13" x14ac:dyDescent="0.3">
      <c r="L121" s="6">
        <v>45099</v>
      </c>
      <c r="M121">
        <v>191910.1</v>
      </c>
    </row>
    <row r="122" spans="12:13" x14ac:dyDescent="0.3">
      <c r="L122" s="6">
        <v>45092</v>
      </c>
      <c r="M122">
        <v>190565.54</v>
      </c>
    </row>
    <row r="123" spans="12:13" x14ac:dyDescent="0.3">
      <c r="L123" s="6">
        <v>45085</v>
      </c>
      <c r="M123" s="10">
        <v>189556.29</v>
      </c>
    </row>
    <row r="124" spans="12:13" x14ac:dyDescent="0.3">
      <c r="L124" s="6">
        <v>45078</v>
      </c>
      <c r="M124">
        <v>167318.93</v>
      </c>
    </row>
    <row r="125" spans="12:13" x14ac:dyDescent="0.3">
      <c r="L125" s="6">
        <v>45071</v>
      </c>
      <c r="M125">
        <v>161215.93</v>
      </c>
    </row>
    <row r="126" spans="12:13" x14ac:dyDescent="0.3">
      <c r="L126" s="6">
        <v>45064</v>
      </c>
      <c r="M126">
        <v>150524.09</v>
      </c>
    </row>
    <row r="127" spans="12:13" x14ac:dyDescent="0.3">
      <c r="L127" s="6">
        <v>45057</v>
      </c>
      <c r="M127">
        <v>130760.91</v>
      </c>
    </row>
    <row r="128" spans="12:13" x14ac:dyDescent="0.3">
      <c r="L128" s="6">
        <v>45049</v>
      </c>
      <c r="M128" s="10">
        <v>126150.39999999999</v>
      </c>
    </row>
    <row r="129" spans="12:13" x14ac:dyDescent="0.3">
      <c r="L129" s="6">
        <v>45043</v>
      </c>
      <c r="M129">
        <v>125125.68</v>
      </c>
    </row>
    <row r="130" spans="12:13" x14ac:dyDescent="0.3">
      <c r="L130" s="6">
        <v>45040</v>
      </c>
      <c r="M130">
        <v>116601.18</v>
      </c>
    </row>
    <row r="131" spans="12:13" x14ac:dyDescent="0.3">
      <c r="L131" s="6">
        <v>45027</v>
      </c>
      <c r="M131">
        <v>102431.7</v>
      </c>
    </row>
    <row r="132" spans="12:13" x14ac:dyDescent="0.3">
      <c r="L132" s="6">
        <v>45020</v>
      </c>
      <c r="M132">
        <v>73908.31</v>
      </c>
    </row>
    <row r="133" spans="12:13" x14ac:dyDescent="0.3">
      <c r="L133" s="6">
        <v>45015</v>
      </c>
      <c r="M133">
        <v>71556.710000000006</v>
      </c>
    </row>
    <row r="134" spans="12:13" x14ac:dyDescent="0.3">
      <c r="L134" s="6">
        <v>45008</v>
      </c>
      <c r="M134">
        <v>68815.42</v>
      </c>
    </row>
    <row r="135" spans="12:13" x14ac:dyDescent="0.3">
      <c r="L135" s="6">
        <v>45001</v>
      </c>
      <c r="M135">
        <v>67979.98</v>
      </c>
    </row>
    <row r="136" spans="12:13" x14ac:dyDescent="0.3">
      <c r="L136" s="6">
        <v>44994</v>
      </c>
      <c r="M136">
        <v>51602.85</v>
      </c>
    </row>
    <row r="137" spans="12:13" x14ac:dyDescent="0.3">
      <c r="L137" s="100">
        <v>44987</v>
      </c>
      <c r="M137">
        <v>44471.24</v>
      </c>
    </row>
    <row r="138" spans="12:13" x14ac:dyDescent="0.3">
      <c r="L138" s="100">
        <v>44980</v>
      </c>
      <c r="M138" s="10">
        <v>32469.58</v>
      </c>
    </row>
    <row r="139" spans="12:13" x14ac:dyDescent="0.3">
      <c r="L139" s="100">
        <v>44973</v>
      </c>
      <c r="M139">
        <v>25465.06</v>
      </c>
    </row>
    <row r="140" spans="12:13" x14ac:dyDescent="0.3">
      <c r="L140" s="100">
        <v>44965</v>
      </c>
      <c r="M140">
        <v>25442.19</v>
      </c>
    </row>
    <row r="141" spans="12:13" x14ac:dyDescent="0.3">
      <c r="L141" s="100">
        <v>44958</v>
      </c>
      <c r="M141" s="10">
        <v>25477.06</v>
      </c>
    </row>
    <row r="142" spans="12:13" x14ac:dyDescent="0.3">
      <c r="L142" s="100">
        <v>44951</v>
      </c>
      <c r="M142">
        <v>25471.05</v>
      </c>
    </row>
    <row r="143" spans="12:13" x14ac:dyDescent="0.3">
      <c r="L143" s="100">
        <v>44944</v>
      </c>
      <c r="M143">
        <v>25424.26</v>
      </c>
    </row>
    <row r="144" spans="12:13" x14ac:dyDescent="0.3">
      <c r="L144" s="100">
        <v>44937</v>
      </c>
      <c r="M144">
        <v>25422.63</v>
      </c>
    </row>
    <row r="145" spans="12:13" x14ac:dyDescent="0.3">
      <c r="L145" s="100">
        <v>44930</v>
      </c>
      <c r="M145">
        <v>25554.28</v>
      </c>
    </row>
    <row r="146" spans="12:13" x14ac:dyDescent="0.3">
      <c r="L146" s="100">
        <v>44923</v>
      </c>
      <c r="M146">
        <v>25572.34</v>
      </c>
    </row>
    <row r="147" spans="12:13" x14ac:dyDescent="0.3">
      <c r="L147" s="100">
        <v>44916</v>
      </c>
      <c r="M147">
        <v>25524.07</v>
      </c>
    </row>
    <row r="148" spans="12:13" x14ac:dyDescent="0.3">
      <c r="L148" s="100">
        <v>44909</v>
      </c>
      <c r="M148">
        <v>25068.05</v>
      </c>
    </row>
    <row r="149" spans="12:13" x14ac:dyDescent="0.3">
      <c r="L149" s="100">
        <v>44901</v>
      </c>
      <c r="M149">
        <v>24889.07</v>
      </c>
    </row>
    <row r="150" spans="12:13" x14ac:dyDescent="0.3">
      <c r="L150" s="100">
        <v>44895</v>
      </c>
      <c r="M150">
        <v>24902.62</v>
      </c>
    </row>
    <row r="151" spans="12:13" x14ac:dyDescent="0.3">
      <c r="L151" s="100">
        <v>44888</v>
      </c>
      <c r="M151">
        <v>24902.62</v>
      </c>
    </row>
  </sheetData>
  <mergeCells count="2">
    <mergeCell ref="I10:M10"/>
    <mergeCell ref="L1:N1"/>
  </mergeCells>
  <conditionalFormatting sqref="D3:F3">
    <cfRule type="expression" dxfId="1" priority="1">
      <formula>$G$3&gt;4</formula>
    </cfRule>
  </conditionalFormatting>
  <conditionalFormatting sqref="L1:N1">
    <cfRule type="expression" dxfId="0" priority="10">
      <formula>$O$1&lt;7</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S136"/>
  <sheetViews>
    <sheetView zoomScale="85" zoomScaleNormal="100" workbookViewId="0">
      <selection activeCell="B13" sqref="B13"/>
    </sheetView>
  </sheetViews>
  <sheetFormatPr defaultRowHeight="14.4" x14ac:dyDescent="0.3"/>
  <cols>
    <col min="1" max="1" width="39" bestFit="1" customWidth="1"/>
    <col min="2" max="3" width="17" bestFit="1" customWidth="1"/>
    <col min="4" max="4" width="12.6640625" bestFit="1" customWidth="1"/>
    <col min="5" max="5" width="18.33203125" bestFit="1" customWidth="1"/>
    <col min="6" max="6" width="16.5546875" bestFit="1" customWidth="1"/>
    <col min="7" max="7" width="11.109375" bestFit="1" customWidth="1"/>
    <col min="8" max="8" width="15" bestFit="1" customWidth="1"/>
    <col min="10" max="10" width="18.88671875" customWidth="1"/>
    <col min="12" max="12" width="15.109375" customWidth="1"/>
    <col min="13" max="13" width="23.44140625" customWidth="1"/>
    <col min="14" max="14" width="13.6640625" customWidth="1"/>
    <col min="15" max="15" width="11.6640625" customWidth="1"/>
    <col min="16" max="16" width="4.44140625" customWidth="1"/>
  </cols>
  <sheetData>
    <row r="1" spans="1:19" x14ac:dyDescent="0.3">
      <c r="A1" s="296" t="s">
        <v>140</v>
      </c>
      <c r="B1" s="297">
        <f ca="1">TODAY()-1</f>
        <v>45776</v>
      </c>
      <c r="C1" s="297"/>
      <c r="E1" s="71"/>
      <c r="F1" s="71"/>
    </row>
    <row r="2" spans="1:19" x14ac:dyDescent="0.3">
      <c r="A2" s="296"/>
      <c r="B2" s="206" t="s">
        <v>141</v>
      </c>
      <c r="C2" s="206" t="s">
        <v>142</v>
      </c>
      <c r="D2" t="s">
        <v>183</v>
      </c>
      <c r="E2" s="72"/>
      <c r="F2" s="72"/>
      <c r="M2" s="10"/>
      <c r="N2" s="10"/>
      <c r="O2" s="10"/>
    </row>
    <row r="3" spans="1:19" x14ac:dyDescent="0.3">
      <c r="A3" s="207" t="s">
        <v>251</v>
      </c>
      <c r="B3" s="208">
        <v>1091.1500000000001</v>
      </c>
      <c r="C3" s="208">
        <v>1091.1500000000001</v>
      </c>
      <c r="D3" s="20">
        <v>7.5600000000000001E-2</v>
      </c>
      <c r="E3" s="72"/>
      <c r="F3" s="72"/>
      <c r="J3" s="10" t="s">
        <v>251</v>
      </c>
      <c r="K3" s="10">
        <v>1086.8399999999999</v>
      </c>
      <c r="L3" s="10">
        <v>1086.8399999999999</v>
      </c>
      <c r="M3" s="10"/>
      <c r="N3" s="10"/>
      <c r="O3" s="10"/>
    </row>
    <row r="4" spans="1:19" x14ac:dyDescent="0.3">
      <c r="A4" s="207" t="s">
        <v>148</v>
      </c>
      <c r="B4" s="208">
        <v>3274.2</v>
      </c>
      <c r="C4" s="208">
        <v>3225.09</v>
      </c>
      <c r="D4" s="20">
        <v>1.41E-2</v>
      </c>
      <c r="E4" s="71"/>
      <c r="F4" s="71"/>
      <c r="G4" t="s">
        <v>144</v>
      </c>
      <c r="I4" t="str">
        <f>+REPLACE(E4,1,8,)</f>
        <v/>
      </c>
      <c r="J4" s="10" t="s">
        <v>148</v>
      </c>
      <c r="K4" s="10">
        <v>3213.9</v>
      </c>
      <c r="L4" s="10">
        <v>3165.69</v>
      </c>
      <c r="M4" s="10"/>
      <c r="N4" s="10"/>
      <c r="O4" s="10"/>
      <c r="P4" s="174"/>
    </row>
    <row r="5" spans="1:19" ht="16.95" customHeight="1" x14ac:dyDescent="0.3">
      <c r="A5" s="207" t="s">
        <v>145</v>
      </c>
      <c r="B5" s="208">
        <v>4050.89</v>
      </c>
      <c r="C5" s="208">
        <v>4050.79</v>
      </c>
      <c r="D5" s="20"/>
      <c r="E5" s="71" t="s">
        <v>264</v>
      </c>
      <c r="F5" s="71"/>
      <c r="G5" s="209" t="s">
        <v>146</v>
      </c>
      <c r="I5" t="str">
        <f>+REPLACE(E5,1,8,)</f>
        <v/>
      </c>
      <c r="J5" s="10" t="s">
        <v>145</v>
      </c>
      <c r="K5" s="10">
        <v>4032.34</v>
      </c>
      <c r="L5" s="10">
        <v>4032.24</v>
      </c>
      <c r="M5" s="10"/>
      <c r="N5" s="10"/>
      <c r="O5" s="10"/>
      <c r="P5" s="174"/>
    </row>
    <row r="6" spans="1:19" x14ac:dyDescent="0.3">
      <c r="A6" s="207" t="s">
        <v>232</v>
      </c>
      <c r="B6" s="208">
        <v>2536.14</v>
      </c>
      <c r="C6" s="208">
        <v>2536.14</v>
      </c>
      <c r="D6" s="20">
        <v>7.0800000000000002E-2</v>
      </c>
      <c r="E6" s="71"/>
      <c r="F6" s="71"/>
      <c r="I6" t="str">
        <f>+REPLACE(E6,1,8,)</f>
        <v/>
      </c>
      <c r="J6" s="10" t="s">
        <v>232</v>
      </c>
      <c r="K6" s="10">
        <v>2526.7199999999998</v>
      </c>
      <c r="L6" s="10">
        <v>2526.7199999999998</v>
      </c>
      <c r="M6" s="10"/>
      <c r="N6" s="10"/>
      <c r="O6" s="10"/>
      <c r="P6" s="174"/>
    </row>
    <row r="7" spans="1:19" ht="15" customHeight="1" x14ac:dyDescent="0.3">
      <c r="A7" s="207" t="s">
        <v>147</v>
      </c>
      <c r="B7" s="208">
        <v>3375.87</v>
      </c>
      <c r="C7" s="208">
        <v>3375.87</v>
      </c>
      <c r="D7" s="20">
        <v>8.1799999999999998E-2</v>
      </c>
      <c r="E7" s="71"/>
      <c r="F7" s="71"/>
      <c r="I7" t="str">
        <f>+REPLACE(E7,1,8,)</f>
        <v/>
      </c>
      <c r="J7" s="10" t="s">
        <v>147</v>
      </c>
      <c r="K7" s="10">
        <v>3361.64</v>
      </c>
      <c r="L7" s="10">
        <v>3361.64</v>
      </c>
      <c r="M7" s="10"/>
      <c r="N7" s="10"/>
      <c r="O7" s="175"/>
      <c r="P7" s="175"/>
    </row>
    <row r="8" spans="1:19" ht="15" customHeight="1" thickBot="1" x14ac:dyDescent="0.35">
      <c r="A8" s="207" t="s">
        <v>143</v>
      </c>
      <c r="B8" s="208">
        <v>2117.09</v>
      </c>
      <c r="C8" s="208">
        <v>2117.04</v>
      </c>
      <c r="D8" s="20">
        <v>9.1899999999999996E-2</v>
      </c>
      <c r="E8" s="71"/>
      <c r="F8" s="71"/>
      <c r="I8" t="str">
        <f>+REPLACE(E8,1,11,)</f>
        <v/>
      </c>
      <c r="J8" s="10" t="s">
        <v>143</v>
      </c>
      <c r="K8" s="10">
        <v>2109.14</v>
      </c>
      <c r="L8" s="10">
        <v>2109.09</v>
      </c>
      <c r="M8" s="10"/>
      <c r="N8" s="10"/>
      <c r="Q8" s="176"/>
      <c r="R8" s="175"/>
      <c r="S8" s="175"/>
    </row>
    <row r="9" spans="1:19" ht="15" thickBot="1" x14ac:dyDescent="0.35">
      <c r="A9" s="74"/>
      <c r="D9" s="299" t="s">
        <v>234</v>
      </c>
      <c r="E9" s="299"/>
      <c r="I9">
        <v>1000000</v>
      </c>
      <c r="Q9" s="176"/>
      <c r="R9" s="175"/>
      <c r="S9" s="175"/>
    </row>
    <row r="10" spans="1:19" x14ac:dyDescent="0.3">
      <c r="B10" t="s">
        <v>141</v>
      </c>
      <c r="C10" t="s">
        <v>142</v>
      </c>
      <c r="D10" t="s">
        <v>149</v>
      </c>
      <c r="E10" t="s">
        <v>150</v>
      </c>
      <c r="F10" t="s">
        <v>151</v>
      </c>
      <c r="G10" t="s">
        <v>152</v>
      </c>
      <c r="H10" t="s">
        <v>153</v>
      </c>
      <c r="J10" t="s">
        <v>154</v>
      </c>
      <c r="Q10" s="176"/>
      <c r="R10" s="175"/>
      <c r="S10" s="175"/>
    </row>
    <row r="11" spans="1:19" x14ac:dyDescent="0.3">
      <c r="A11" t="s">
        <v>155</v>
      </c>
      <c r="B11" s="75">
        <f>+B7</f>
        <v>3375.87</v>
      </c>
      <c r="C11" s="75">
        <f>+C7</f>
        <v>3375.87</v>
      </c>
      <c r="D11" s="8">
        <f>J11/$I$9</f>
        <v>3749.2809203899997</v>
      </c>
      <c r="E11" s="76">
        <v>0.26569999999999999</v>
      </c>
      <c r="F11" t="s">
        <v>156</v>
      </c>
      <c r="G11" t="s">
        <v>157</v>
      </c>
      <c r="H11" t="s">
        <v>4</v>
      </c>
      <c r="J11" s="77">
        <v>3749280920.3899999</v>
      </c>
    </row>
    <row r="12" spans="1:19" x14ac:dyDescent="0.3">
      <c r="A12" t="s">
        <v>158</v>
      </c>
      <c r="B12" s="75">
        <f>+B6</f>
        <v>2536.14</v>
      </c>
      <c r="C12" s="75">
        <f>+C6</f>
        <v>2536.14</v>
      </c>
      <c r="D12" s="8">
        <f>J12/$I$9</f>
        <v>6033.8282883399997</v>
      </c>
      <c r="E12" s="76">
        <v>0.23799999999999999</v>
      </c>
      <c r="F12" t="s">
        <v>156</v>
      </c>
      <c r="G12" t="s">
        <v>157</v>
      </c>
      <c r="H12" t="s">
        <v>4</v>
      </c>
      <c r="J12" s="77">
        <v>6033828288.3400002</v>
      </c>
      <c r="M12" s="176"/>
      <c r="N12" s="175"/>
      <c r="O12" s="175"/>
    </row>
    <row r="13" spans="1:19" x14ac:dyDescent="0.3">
      <c r="A13" t="s">
        <v>159</v>
      </c>
      <c r="B13" s="75">
        <f>+B8</f>
        <v>2117.09</v>
      </c>
      <c r="C13" s="75">
        <f>+C8</f>
        <v>2117.04</v>
      </c>
      <c r="D13" s="8">
        <f>J13/$I$9</f>
        <v>148.27478887000001</v>
      </c>
      <c r="E13" s="76">
        <v>2.0899999999999998E-2</v>
      </c>
      <c r="F13" t="s">
        <v>160</v>
      </c>
      <c r="G13" t="s">
        <v>161</v>
      </c>
      <c r="H13" t="s">
        <v>4</v>
      </c>
      <c r="J13" s="77">
        <v>148274788.87</v>
      </c>
      <c r="M13" s="176"/>
      <c r="N13" s="175"/>
      <c r="O13" s="175"/>
    </row>
    <row r="14" spans="1:19" x14ac:dyDescent="0.3">
      <c r="A14" t="s">
        <v>162</v>
      </c>
      <c r="B14" s="75">
        <f>+B4</f>
        <v>3274.2</v>
      </c>
      <c r="C14" s="75">
        <f>+C4</f>
        <v>3225.09</v>
      </c>
      <c r="D14" s="8">
        <f>J14/$I$9</f>
        <v>85.216598129999994</v>
      </c>
      <c r="E14" s="78" t="s">
        <v>4</v>
      </c>
      <c r="F14" t="s">
        <v>163</v>
      </c>
      <c r="G14" t="s">
        <v>164</v>
      </c>
      <c r="H14" t="s">
        <v>165</v>
      </c>
      <c r="J14" s="77">
        <v>85216598.129999995</v>
      </c>
      <c r="M14" s="176"/>
      <c r="N14" s="175"/>
      <c r="O14" s="175"/>
    </row>
    <row r="15" spans="1:19" x14ac:dyDescent="0.3">
      <c r="M15" s="176"/>
      <c r="N15" s="175"/>
      <c r="O15" s="175"/>
    </row>
    <row r="16" spans="1:19" ht="14.4" hidden="1" customHeight="1" x14ac:dyDescent="0.3">
      <c r="A16" t="s">
        <v>166</v>
      </c>
      <c r="B16" s="79">
        <v>44711</v>
      </c>
      <c r="M16" s="176" t="s">
        <v>143</v>
      </c>
      <c r="N16" s="175">
        <v>1833.91</v>
      </c>
      <c r="O16" s="175">
        <v>1833.86</v>
      </c>
    </row>
    <row r="17" spans="1:17" ht="14.4" hidden="1" customHeight="1" x14ac:dyDescent="0.3">
      <c r="A17" t="s">
        <v>19</v>
      </c>
      <c r="B17" t="s">
        <v>167</v>
      </c>
      <c r="C17" t="s">
        <v>168</v>
      </c>
      <c r="D17" t="s">
        <v>169</v>
      </c>
      <c r="E17" t="s">
        <v>170</v>
      </c>
      <c r="F17" t="s">
        <v>171</v>
      </c>
      <c r="G17" t="s">
        <v>172</v>
      </c>
      <c r="H17" t="s">
        <v>173</v>
      </c>
      <c r="I17" t="s">
        <v>174</v>
      </c>
      <c r="J17" t="s">
        <v>175</v>
      </c>
      <c r="K17" s="298"/>
      <c r="L17" s="298"/>
      <c r="M17" s="298"/>
      <c r="N17" s="298"/>
    </row>
    <row r="18" spans="1:17" ht="14.4" hidden="1" customHeight="1" x14ac:dyDescent="0.3">
      <c r="A18" t="s">
        <v>155</v>
      </c>
      <c r="B18" s="76">
        <v>9.7199999999999995E-2</v>
      </c>
      <c r="C18" s="76">
        <v>7.7353384081182419E-2</v>
      </c>
      <c r="D18" s="76">
        <v>0.10598368865359788</v>
      </c>
      <c r="E18" s="76">
        <v>0.13940644778514852</v>
      </c>
      <c r="F18" s="76">
        <v>0.12963508813299485</v>
      </c>
      <c r="G18" s="76">
        <v>0.11923593985830559</v>
      </c>
      <c r="H18" s="76">
        <v>0.10391135713895538</v>
      </c>
      <c r="I18" s="82">
        <v>7.9212418070192248E-2</v>
      </c>
      <c r="J18" s="83">
        <v>0.10504497932753699</v>
      </c>
      <c r="K18" s="72"/>
      <c r="L18" s="72"/>
      <c r="M18" s="72"/>
      <c r="N18" s="72"/>
    </row>
    <row r="19" spans="1:17" ht="14.4" hidden="1" customHeight="1" x14ac:dyDescent="0.3">
      <c r="A19" t="s">
        <v>158</v>
      </c>
      <c r="B19" s="76">
        <v>0.155511611440663</v>
      </c>
      <c r="C19" s="76">
        <v>4.859243082003805E-2</v>
      </c>
      <c r="D19" s="76">
        <v>-1.6914094205744634E-2</v>
      </c>
      <c r="E19" s="76">
        <v>6.8022311994626564E-2</v>
      </c>
      <c r="F19" s="76">
        <v>7.5615020720049442E-2</v>
      </c>
      <c r="G19" s="76">
        <v>9.1390391450311359E-2</v>
      </c>
      <c r="H19" s="76">
        <v>0.19063162729787009</v>
      </c>
      <c r="I19" s="82">
        <v>4.1668223777479411E-2</v>
      </c>
      <c r="J19" s="83">
        <v>8.0100980042765405E-2</v>
      </c>
      <c r="K19" s="175"/>
      <c r="L19" s="175"/>
      <c r="M19" s="175"/>
      <c r="N19" s="175"/>
    </row>
    <row r="20" spans="1:17" ht="14.4" hidden="1" customHeight="1" x14ac:dyDescent="0.3">
      <c r="A20" t="s">
        <v>159</v>
      </c>
      <c r="B20" s="76">
        <v>7.0746807697066094E-2</v>
      </c>
      <c r="C20" s="76">
        <v>6.2739084093205166E-2</v>
      </c>
      <c r="D20" s="76">
        <v>7.285034667945256E-2</v>
      </c>
      <c r="E20" s="86">
        <v>0.10832581268304545</v>
      </c>
      <c r="F20" s="86">
        <v>0.11402975738180721</v>
      </c>
      <c r="G20" s="86">
        <v>0.11320544243260033</v>
      </c>
      <c r="H20" s="86">
        <v>0.10631062132246029</v>
      </c>
      <c r="I20" s="86">
        <v>4.8979328559160151E-2</v>
      </c>
      <c r="J20" s="83">
        <v>0.1047087855550064</v>
      </c>
      <c r="K20" s="175"/>
      <c r="L20" s="175"/>
      <c r="M20" s="175"/>
      <c r="N20" s="175"/>
    </row>
    <row r="21" spans="1:17" ht="14.4" hidden="1" customHeight="1" x14ac:dyDescent="0.3">
      <c r="K21" s="175"/>
      <c r="L21" s="175"/>
      <c r="M21" s="175"/>
      <c r="N21" s="175"/>
    </row>
    <row r="22" spans="1:17" ht="14.4" hidden="1" customHeight="1" x14ac:dyDescent="0.3">
      <c r="A22" t="s">
        <v>176</v>
      </c>
      <c r="B22" s="79">
        <v>44711</v>
      </c>
      <c r="C22" s="79"/>
      <c r="D22" s="87"/>
      <c r="K22" s="175"/>
      <c r="L22" s="175"/>
      <c r="M22" s="175"/>
      <c r="N22" s="175"/>
    </row>
    <row r="23" spans="1:17" ht="14.4" hidden="1" customHeight="1" x14ac:dyDescent="0.3">
      <c r="B23" t="s">
        <v>167</v>
      </c>
      <c r="C23" t="s">
        <v>168</v>
      </c>
      <c r="D23" t="s">
        <v>169</v>
      </c>
      <c r="E23" t="s">
        <v>170</v>
      </c>
      <c r="F23" t="s">
        <v>171</v>
      </c>
      <c r="G23" t="s">
        <v>172</v>
      </c>
      <c r="H23" t="s">
        <v>173</v>
      </c>
      <c r="I23" t="s">
        <v>174</v>
      </c>
      <c r="J23" t="s">
        <v>175</v>
      </c>
      <c r="K23" s="175"/>
      <c r="L23" s="175"/>
      <c r="M23" s="175"/>
      <c r="N23" s="175"/>
    </row>
    <row r="24" spans="1:17" ht="14.4" hidden="1" customHeight="1" x14ac:dyDescent="0.3">
      <c r="A24" t="s">
        <v>177</v>
      </c>
      <c r="B24" s="76">
        <v>-8.9375246111748075E-2</v>
      </c>
      <c r="C24" s="76">
        <v>0.25241272869484876</v>
      </c>
      <c r="D24" s="76">
        <v>0.56001398238154554</v>
      </c>
      <c r="E24" s="76">
        <v>9.7977945079949613E-2</v>
      </c>
      <c r="F24" s="76">
        <v>-1.3745236432091024E-2</v>
      </c>
      <c r="G24" s="76">
        <v>7.2997874731226542E-2</v>
      </c>
      <c r="H24" s="76">
        <v>3.2871219809724739E-3</v>
      </c>
      <c r="I24" s="82">
        <v>-0.14944816163729402</v>
      </c>
      <c r="J24" s="88">
        <v>0.15789423328379359</v>
      </c>
    </row>
    <row r="25" spans="1:17" ht="14.4" hidden="1" customHeight="1" x14ac:dyDescent="0.3">
      <c r="A25" t="s">
        <v>178</v>
      </c>
      <c r="B25" s="76">
        <v>-7.4880455139302526E-2</v>
      </c>
      <c r="C25" s="76">
        <v>0.14337329006527</v>
      </c>
      <c r="D25" s="76">
        <v>0.95647854880506733</v>
      </c>
      <c r="E25" s="76">
        <v>-0.12117109708111373</v>
      </c>
      <c r="F25" s="76">
        <v>-0.19474896079550053</v>
      </c>
      <c r="G25" s="76">
        <v>9.5553521286111387E-3</v>
      </c>
      <c r="H25" s="76">
        <v>1.6243506255945173E-2</v>
      </c>
      <c r="I25" s="82">
        <v>-4.3309999999999849E-2</v>
      </c>
      <c r="J25" s="88">
        <v>0.43746000000000107</v>
      </c>
    </row>
    <row r="26" spans="1:17" ht="14.4" hidden="1" customHeight="1" x14ac:dyDescent="0.3">
      <c r="A26" t="s">
        <v>179</v>
      </c>
      <c r="B26" s="86">
        <v>1.4494790972445548E-2</v>
      </c>
      <c r="C26" s="86">
        <v>-0.10903943862957877</v>
      </c>
      <c r="D26" s="86">
        <v>0.39646456642352179</v>
      </c>
      <c r="E26" s="86">
        <v>-0.21914904216106335</v>
      </c>
      <c r="F26" s="86">
        <v>-0.1810037243634095</v>
      </c>
      <c r="G26" s="86">
        <v>-6.3442522602615403E-2</v>
      </c>
      <c r="H26" s="76">
        <v>1.2956384274972699E-2</v>
      </c>
      <c r="I26" s="82">
        <v>0.10613816163729417</v>
      </c>
      <c r="J26" s="86">
        <v>0.27956576671620748</v>
      </c>
      <c r="K26" s="176"/>
      <c r="L26" s="175"/>
      <c r="M26" s="175"/>
      <c r="N26" s="175"/>
      <c r="O26" s="175"/>
      <c r="P26" s="175"/>
      <c r="Q26" s="175"/>
    </row>
    <row r="27" spans="1:17" ht="14.4" hidden="1" customHeight="1" x14ac:dyDescent="0.3">
      <c r="K27" s="175"/>
      <c r="L27" s="175"/>
      <c r="M27" s="175"/>
      <c r="N27" s="175"/>
      <c r="O27" s="175"/>
      <c r="P27" s="175"/>
    </row>
    <row r="28" spans="1:17" x14ac:dyDescent="0.3">
      <c r="K28" s="175"/>
      <c r="L28" s="175"/>
      <c r="M28" s="175"/>
      <c r="N28" s="175"/>
      <c r="O28" s="175"/>
      <c r="P28" s="175"/>
    </row>
    <row r="29" spans="1:17" x14ac:dyDescent="0.3">
      <c r="B29" t="s">
        <v>180</v>
      </c>
      <c r="C29" t="s">
        <v>181</v>
      </c>
      <c r="D29" t="s">
        <v>182</v>
      </c>
      <c r="E29" t="s">
        <v>178</v>
      </c>
      <c r="F29" t="s">
        <v>60</v>
      </c>
      <c r="G29" t="s">
        <v>180</v>
      </c>
      <c r="H29" t="s">
        <v>181</v>
      </c>
      <c r="I29" t="s">
        <v>182</v>
      </c>
      <c r="J29" t="s">
        <v>178</v>
      </c>
      <c r="K29" s="175"/>
      <c r="L29" s="175"/>
      <c r="M29" s="175"/>
      <c r="N29" s="175"/>
      <c r="O29" s="175"/>
      <c r="P29" s="175"/>
    </row>
    <row r="30" spans="1:17" x14ac:dyDescent="0.3">
      <c r="A30" s="87">
        <v>44712</v>
      </c>
      <c r="B30" s="89">
        <v>2115.7399999999998</v>
      </c>
      <c r="C30" s="89">
        <v>1615.79</v>
      </c>
      <c r="D30" s="89">
        <v>1100.53</v>
      </c>
      <c r="E30" s="89">
        <v>1437.46</v>
      </c>
      <c r="F30" s="90">
        <v>44712</v>
      </c>
      <c r="G30" s="91">
        <v>2115.7399999999998</v>
      </c>
      <c r="H30" s="91">
        <v>1615.79</v>
      </c>
      <c r="I30" s="91">
        <v>1100.53</v>
      </c>
      <c r="J30" s="91">
        <v>1437.46</v>
      </c>
      <c r="K30" s="175"/>
      <c r="L30" s="175"/>
      <c r="M30" s="175"/>
      <c r="N30" s="175"/>
      <c r="O30" s="175"/>
      <c r="P30" s="175"/>
    </row>
    <row r="31" spans="1:17" x14ac:dyDescent="0.3">
      <c r="A31" s="87">
        <v>44681</v>
      </c>
      <c r="B31" s="89">
        <v>2097.39</v>
      </c>
      <c r="C31" s="89">
        <v>1590.61</v>
      </c>
      <c r="D31" s="89">
        <v>1090.08</v>
      </c>
      <c r="E31" s="89">
        <v>1385.21</v>
      </c>
      <c r="F31" s="90">
        <v>44681</v>
      </c>
      <c r="G31" s="91">
        <v>2097.39</v>
      </c>
      <c r="H31" s="91">
        <v>1590.61</v>
      </c>
      <c r="I31" s="91">
        <v>1090.08</v>
      </c>
      <c r="J31" s="91">
        <v>1385.21</v>
      </c>
      <c r="K31" s="175"/>
    </row>
    <row r="32" spans="1:17" x14ac:dyDescent="0.3">
      <c r="A32" s="87">
        <v>44651</v>
      </c>
      <c r="B32">
        <v>2081.91</v>
      </c>
      <c r="C32">
        <v>1574.86</v>
      </c>
      <c r="D32">
        <v>1087.67</v>
      </c>
      <c r="E32">
        <v>1553.81</v>
      </c>
      <c r="F32" s="90">
        <v>44651</v>
      </c>
      <c r="G32" s="91">
        <v>2081.91</v>
      </c>
      <c r="H32" s="91">
        <v>1574.86</v>
      </c>
      <c r="I32" s="91">
        <v>1087.67</v>
      </c>
      <c r="J32" s="91">
        <v>1553.81</v>
      </c>
    </row>
    <row r="33" spans="1:10" x14ac:dyDescent="0.3">
      <c r="A33" s="87">
        <v>44620</v>
      </c>
      <c r="B33">
        <v>2067.04</v>
      </c>
      <c r="C33">
        <v>1566.52</v>
      </c>
      <c r="D33">
        <v>1070.03</v>
      </c>
      <c r="E33">
        <v>1855.19</v>
      </c>
      <c r="F33" s="90">
        <v>44620</v>
      </c>
      <c r="G33" s="91">
        <v>2067.04</v>
      </c>
      <c r="H33" s="91">
        <v>1566.52</v>
      </c>
      <c r="I33" s="91">
        <v>1070.03</v>
      </c>
      <c r="J33" s="91">
        <v>1855.19</v>
      </c>
    </row>
    <row r="34" spans="1:10" x14ac:dyDescent="0.3">
      <c r="A34" s="87">
        <v>44592</v>
      </c>
      <c r="B34">
        <v>2054.0500000000002</v>
      </c>
      <c r="C34">
        <v>1559.61</v>
      </c>
      <c r="D34">
        <v>1064.92</v>
      </c>
      <c r="E34">
        <v>2056.87</v>
      </c>
      <c r="F34" s="90">
        <v>44592</v>
      </c>
      <c r="G34" s="91">
        <v>2054.0500000000002</v>
      </c>
      <c r="H34" s="91">
        <v>1559.61</v>
      </c>
      <c r="I34" s="91">
        <v>1064.92</v>
      </c>
      <c r="J34" s="91">
        <v>2056.87</v>
      </c>
    </row>
    <row r="35" spans="1:10" x14ac:dyDescent="0.3">
      <c r="A35" s="87">
        <v>44561</v>
      </c>
      <c r="B35">
        <v>2040.49</v>
      </c>
      <c r="C35">
        <v>1552.47</v>
      </c>
      <c r="D35">
        <v>1060.75</v>
      </c>
      <c r="E35">
        <v>1692.92</v>
      </c>
      <c r="F35" s="90">
        <v>44561</v>
      </c>
      <c r="G35" s="91">
        <v>2040.49</v>
      </c>
      <c r="H35" s="91">
        <v>1552.47</v>
      </c>
      <c r="I35" s="91">
        <v>1060.75</v>
      </c>
      <c r="J35" s="91">
        <v>1692.92</v>
      </c>
    </row>
    <row r="36" spans="1:10" x14ac:dyDescent="0.3">
      <c r="A36" s="87">
        <v>44530</v>
      </c>
      <c r="B36">
        <v>2026.78</v>
      </c>
      <c r="C36">
        <v>1545.7</v>
      </c>
      <c r="D36">
        <v>1054.1500000000001</v>
      </c>
      <c r="E36">
        <v>1490.83</v>
      </c>
      <c r="F36" s="90">
        <v>44530</v>
      </c>
      <c r="G36" s="91">
        <v>2026.78</v>
      </c>
      <c r="H36" s="91">
        <v>1545.7</v>
      </c>
      <c r="I36" s="91">
        <v>1054.1500000000001</v>
      </c>
      <c r="J36" s="91">
        <v>1490.83</v>
      </c>
    </row>
    <row r="37" spans="1:10" x14ac:dyDescent="0.3">
      <c r="A37" s="87">
        <v>44500</v>
      </c>
      <c r="B37">
        <v>2013.95</v>
      </c>
      <c r="C37">
        <v>1539.15</v>
      </c>
      <c r="D37">
        <v>1045.8499999999999</v>
      </c>
      <c r="E37">
        <v>1489.07</v>
      </c>
      <c r="F37" s="90">
        <v>44500</v>
      </c>
      <c r="G37" s="91">
        <v>2013.95</v>
      </c>
      <c r="H37" s="91">
        <v>1539.15</v>
      </c>
      <c r="I37" s="91">
        <v>1045.8499999999999</v>
      </c>
      <c r="J37" s="91">
        <v>1489.07</v>
      </c>
    </row>
    <row r="38" spans="1:10" x14ac:dyDescent="0.3">
      <c r="A38" s="87">
        <v>44469</v>
      </c>
      <c r="B38">
        <v>2001.59</v>
      </c>
      <c r="C38">
        <v>1532.89</v>
      </c>
      <c r="D38">
        <v>1168.01</v>
      </c>
      <c r="E38">
        <v>1429.91</v>
      </c>
      <c r="F38" s="90">
        <v>44469</v>
      </c>
      <c r="G38" s="91">
        <v>2001.59</v>
      </c>
      <c r="H38" s="91">
        <v>1532.89</v>
      </c>
      <c r="I38" s="91">
        <v>1168.01</v>
      </c>
      <c r="J38" s="91">
        <v>1429.91</v>
      </c>
    </row>
    <row r="39" spans="1:10" x14ac:dyDescent="0.3">
      <c r="A39" s="87">
        <v>44439</v>
      </c>
      <c r="B39">
        <v>1990.09</v>
      </c>
      <c r="C39">
        <v>1527.25</v>
      </c>
      <c r="D39">
        <v>1166.03</v>
      </c>
      <c r="E39">
        <v>1401.99</v>
      </c>
      <c r="F39" s="90">
        <v>44439</v>
      </c>
      <c r="G39" s="91">
        <v>1990.09</v>
      </c>
      <c r="H39" s="91">
        <v>1527.25</v>
      </c>
      <c r="I39" s="91">
        <v>1166.03</v>
      </c>
      <c r="J39" s="91">
        <v>1401.99</v>
      </c>
    </row>
    <row r="40" spans="1:10" x14ac:dyDescent="0.3">
      <c r="A40" s="87">
        <v>44408</v>
      </c>
      <c r="B40">
        <v>1978.57</v>
      </c>
      <c r="C40">
        <v>1521.92</v>
      </c>
      <c r="D40">
        <v>1166.98</v>
      </c>
      <c r="E40">
        <v>1378.43</v>
      </c>
      <c r="F40" s="90">
        <v>44408</v>
      </c>
      <c r="G40" s="91">
        <v>1978.57</v>
      </c>
      <c r="H40" s="91">
        <v>1521.92</v>
      </c>
      <c r="I40" s="91">
        <v>1166.98</v>
      </c>
      <c r="J40" s="91">
        <v>1378.43</v>
      </c>
    </row>
    <row r="41" spans="1:10" x14ac:dyDescent="0.3">
      <c r="A41" s="87">
        <v>44377</v>
      </c>
      <c r="B41" s="92">
        <v>1966.86</v>
      </c>
      <c r="C41" s="93">
        <v>1516.69</v>
      </c>
      <c r="D41" s="92">
        <v>1160.8499999999999</v>
      </c>
      <c r="E41">
        <v>1363.6</v>
      </c>
      <c r="F41" s="90">
        <v>44377</v>
      </c>
      <c r="G41" s="91">
        <v>1966.86</v>
      </c>
      <c r="H41" s="91">
        <v>1516.69</v>
      </c>
      <c r="I41" s="91">
        <v>1160.8499999999999</v>
      </c>
      <c r="J41" s="91">
        <v>1363.6</v>
      </c>
    </row>
    <row r="42" spans="1:10" x14ac:dyDescent="0.3">
      <c r="A42" s="87">
        <v>44347</v>
      </c>
      <c r="B42">
        <v>1955.46</v>
      </c>
      <c r="C42">
        <v>1511.9</v>
      </c>
      <c r="D42">
        <v>1154.7</v>
      </c>
      <c r="E42">
        <v>1354.95</v>
      </c>
      <c r="F42" s="90">
        <v>44347</v>
      </c>
      <c r="G42" s="91">
        <v>1955.46</v>
      </c>
      <c r="H42" s="91">
        <v>1511.9</v>
      </c>
      <c r="I42" s="91">
        <v>1154.7</v>
      </c>
      <c r="J42" s="91">
        <v>1354.95</v>
      </c>
    </row>
    <row r="43" spans="1:10" x14ac:dyDescent="0.3">
      <c r="A43" s="87">
        <v>44316</v>
      </c>
      <c r="B43">
        <v>1943.76</v>
      </c>
      <c r="C43">
        <v>1506.74</v>
      </c>
      <c r="D43">
        <v>1145.67</v>
      </c>
      <c r="E43">
        <v>1314.68</v>
      </c>
      <c r="F43" s="90">
        <v>44316</v>
      </c>
      <c r="G43" s="91">
        <v>1943.76</v>
      </c>
      <c r="H43" s="91">
        <v>1506.74</v>
      </c>
      <c r="I43" s="91">
        <v>1145.67</v>
      </c>
      <c r="J43" s="91">
        <v>1314.68</v>
      </c>
    </row>
    <row r="44" spans="1:10" x14ac:dyDescent="0.3">
      <c r="A44" s="87">
        <v>44286</v>
      </c>
      <c r="B44">
        <v>1932.43</v>
      </c>
      <c r="C44">
        <v>1501.88</v>
      </c>
      <c r="D44">
        <v>1140.8900000000001</v>
      </c>
      <c r="E44">
        <v>1358.97</v>
      </c>
      <c r="F44" s="90">
        <v>44286</v>
      </c>
      <c r="G44" s="91">
        <v>1932.43</v>
      </c>
      <c r="H44" s="91">
        <v>1501.88</v>
      </c>
      <c r="I44" s="91">
        <v>1140.8900000000001</v>
      </c>
      <c r="J44" s="91">
        <v>1358.97</v>
      </c>
    </row>
    <row r="45" spans="1:10" x14ac:dyDescent="0.3">
      <c r="A45" s="87">
        <v>44255</v>
      </c>
      <c r="B45">
        <v>1920.53</v>
      </c>
      <c r="C45">
        <v>1497.9</v>
      </c>
      <c r="D45">
        <v>1134.23</v>
      </c>
      <c r="E45">
        <v>1355.22</v>
      </c>
      <c r="F45" s="90">
        <v>44255</v>
      </c>
      <c r="G45" s="91">
        <v>1920.53</v>
      </c>
      <c r="H45" s="91">
        <v>1497.9</v>
      </c>
      <c r="I45" s="91">
        <v>1134.23</v>
      </c>
      <c r="J45" s="91">
        <v>1355.22</v>
      </c>
    </row>
    <row r="46" spans="1:10" x14ac:dyDescent="0.3">
      <c r="A46" s="87">
        <v>44227</v>
      </c>
      <c r="B46">
        <v>1909.47</v>
      </c>
      <c r="C46">
        <v>1494.21</v>
      </c>
      <c r="D46">
        <v>1132.0899999999999</v>
      </c>
      <c r="E46">
        <v>1558.4</v>
      </c>
      <c r="F46" s="90">
        <v>44227</v>
      </c>
      <c r="G46" s="91">
        <v>1909.47</v>
      </c>
      <c r="H46" s="91">
        <v>1494.21</v>
      </c>
      <c r="I46" s="91">
        <v>1132.0899999999999</v>
      </c>
      <c r="J46" s="91">
        <v>1558.4</v>
      </c>
    </row>
    <row r="47" spans="1:10" x14ac:dyDescent="0.3">
      <c r="A47" s="87">
        <v>44196</v>
      </c>
      <c r="B47">
        <v>1896.88</v>
      </c>
      <c r="C47">
        <v>1490.13</v>
      </c>
      <c r="D47">
        <v>1123.3499999999999</v>
      </c>
      <c r="E47">
        <v>1229.8800000000001</v>
      </c>
      <c r="F47" s="90">
        <v>44196</v>
      </c>
      <c r="G47" s="91">
        <v>1896.88</v>
      </c>
      <c r="H47" s="91">
        <v>1490.13</v>
      </c>
      <c r="I47" s="91">
        <v>1123.3499999999999</v>
      </c>
      <c r="J47" s="91">
        <v>1229.8800000000001</v>
      </c>
    </row>
    <row r="48" spans="1:10" x14ac:dyDescent="0.3">
      <c r="A48" s="87">
        <v>44165</v>
      </c>
      <c r="B48">
        <v>1882.55</v>
      </c>
      <c r="C48">
        <v>1485.92</v>
      </c>
      <c r="D48">
        <v>1116.27</v>
      </c>
      <c r="E48">
        <v>1185.94</v>
      </c>
      <c r="F48" s="90">
        <v>44165</v>
      </c>
      <c r="G48" s="91">
        <v>1882.55</v>
      </c>
      <c r="H48" s="91">
        <v>1485.92</v>
      </c>
      <c r="I48" s="91">
        <v>1116.27</v>
      </c>
      <c r="J48" s="91">
        <v>1185.94</v>
      </c>
    </row>
    <row r="49" spans="1:10" x14ac:dyDescent="0.3">
      <c r="A49" s="87">
        <v>44135</v>
      </c>
      <c r="B49">
        <v>1867.91</v>
      </c>
      <c r="C49">
        <v>1481.21</v>
      </c>
      <c r="D49">
        <v>1112.94</v>
      </c>
      <c r="E49">
        <v>1045.4000000000001</v>
      </c>
      <c r="F49" s="90">
        <v>44135</v>
      </c>
      <c r="G49" s="91">
        <v>1867.91</v>
      </c>
      <c r="H49" s="91">
        <v>1481.21</v>
      </c>
      <c r="I49" s="91">
        <v>1112.94</v>
      </c>
      <c r="J49" s="91">
        <v>1045.4000000000001</v>
      </c>
    </row>
    <row r="50" spans="1:10" x14ac:dyDescent="0.3">
      <c r="A50" s="87">
        <v>44104</v>
      </c>
      <c r="B50">
        <v>1852.48</v>
      </c>
      <c r="C50">
        <v>1476.15</v>
      </c>
      <c r="D50">
        <v>1202.8599999999999</v>
      </c>
      <c r="E50">
        <v>1051.1400000000001</v>
      </c>
      <c r="F50" s="90">
        <v>44104</v>
      </c>
      <c r="G50" s="91">
        <v>1852.48</v>
      </c>
      <c r="H50" s="91">
        <v>1476.15</v>
      </c>
      <c r="I50" s="91">
        <v>1202.8599999999999</v>
      </c>
      <c r="J50" s="91">
        <v>1051.1400000000001</v>
      </c>
    </row>
    <row r="51" spans="1:10" x14ac:dyDescent="0.3">
      <c r="A51" s="87">
        <v>44074</v>
      </c>
      <c r="B51">
        <v>1836.84</v>
      </c>
      <c r="C51">
        <v>1471.51</v>
      </c>
      <c r="D51">
        <v>1174.52</v>
      </c>
      <c r="E51">
        <v>936.14</v>
      </c>
      <c r="F51" s="90">
        <v>44074</v>
      </c>
      <c r="G51" s="91">
        <v>1836.84</v>
      </c>
      <c r="H51" s="91">
        <v>1471.51</v>
      </c>
      <c r="I51" s="91">
        <v>1174.52</v>
      </c>
      <c r="J51" s="91">
        <v>936.14</v>
      </c>
    </row>
    <row r="52" spans="1:10" x14ac:dyDescent="0.3">
      <c r="A52" s="87">
        <v>44043</v>
      </c>
      <c r="B52">
        <v>1819.99</v>
      </c>
      <c r="C52">
        <v>1466.57</v>
      </c>
      <c r="D52">
        <v>1164.07</v>
      </c>
      <c r="E52">
        <v>867.45</v>
      </c>
      <c r="F52" s="90">
        <v>44043</v>
      </c>
      <c r="G52" s="91">
        <v>1819.99</v>
      </c>
      <c r="H52" s="91">
        <v>1466.57</v>
      </c>
      <c r="I52" s="91">
        <v>1164.07</v>
      </c>
      <c r="J52" s="91">
        <v>867.45</v>
      </c>
    </row>
    <row r="53" spans="1:10" x14ac:dyDescent="0.3">
      <c r="A53" s="87">
        <v>44012</v>
      </c>
      <c r="B53">
        <v>1802.02</v>
      </c>
      <c r="C53">
        <v>1461.17</v>
      </c>
      <c r="D53">
        <v>1152.58</v>
      </c>
      <c r="E53">
        <v>835.56</v>
      </c>
      <c r="F53" s="90">
        <v>44012</v>
      </c>
      <c r="G53" s="91">
        <v>1802.02</v>
      </c>
      <c r="H53" s="91">
        <v>1461.17</v>
      </c>
      <c r="I53" s="91">
        <v>1152.58</v>
      </c>
      <c r="J53" s="91">
        <v>835.56</v>
      </c>
    </row>
    <row r="54" spans="1:10" x14ac:dyDescent="0.3">
      <c r="A54" s="87">
        <v>43982</v>
      </c>
      <c r="B54">
        <v>1784.75</v>
      </c>
      <c r="C54">
        <v>1454.59</v>
      </c>
      <c r="D54">
        <v>1122.21</v>
      </c>
      <c r="E54">
        <v>746</v>
      </c>
      <c r="F54" s="90">
        <v>43982</v>
      </c>
      <c r="G54" s="91">
        <v>1784.75</v>
      </c>
      <c r="H54" s="91">
        <v>1454.59</v>
      </c>
      <c r="I54" s="91">
        <v>1122.21</v>
      </c>
      <c r="J54" s="91">
        <v>746</v>
      </c>
    </row>
    <row r="55" spans="1:10" x14ac:dyDescent="0.3">
      <c r="A55" s="87">
        <v>43950</v>
      </c>
      <c r="B55">
        <v>1764.96</v>
      </c>
      <c r="C55">
        <v>1447.54</v>
      </c>
      <c r="D55">
        <v>1132.8699999999999</v>
      </c>
      <c r="E55">
        <v>688.91</v>
      </c>
      <c r="F55" s="90">
        <v>43950</v>
      </c>
      <c r="G55" s="91">
        <v>1764.96</v>
      </c>
      <c r="H55" s="91">
        <v>1447.54</v>
      </c>
      <c r="I55" s="91">
        <v>1132.8699999999999</v>
      </c>
      <c r="J55" s="91">
        <v>688.91</v>
      </c>
    </row>
    <row r="56" spans="1:10" x14ac:dyDescent="0.3">
      <c r="A56" s="87">
        <v>43919</v>
      </c>
      <c r="B56">
        <v>1747.25</v>
      </c>
      <c r="C56">
        <v>1527.72</v>
      </c>
      <c r="D56">
        <v>1158.97</v>
      </c>
      <c r="E56">
        <v>694.6</v>
      </c>
      <c r="F56" s="90">
        <v>43919</v>
      </c>
      <c r="G56" s="91">
        <v>1747.25</v>
      </c>
      <c r="H56" s="91">
        <v>1527.72</v>
      </c>
      <c r="I56" s="91">
        <v>1158.97</v>
      </c>
      <c r="J56" s="91">
        <v>694.6</v>
      </c>
    </row>
    <row r="57" spans="1:10" x14ac:dyDescent="0.3">
      <c r="A57" s="87">
        <v>43890</v>
      </c>
      <c r="B57">
        <v>1728.08</v>
      </c>
      <c r="C57">
        <v>1520.23</v>
      </c>
      <c r="D57">
        <v>1146.8699999999999</v>
      </c>
      <c r="E57">
        <v>866.38</v>
      </c>
      <c r="F57" s="90">
        <v>43890</v>
      </c>
      <c r="G57" s="91">
        <v>1728.08</v>
      </c>
      <c r="H57" s="91">
        <v>1520.23</v>
      </c>
      <c r="I57" s="91">
        <v>1146.8699999999999</v>
      </c>
      <c r="J57" s="91">
        <v>866.38</v>
      </c>
    </row>
    <row r="58" spans="1:10" x14ac:dyDescent="0.3">
      <c r="A58" s="87">
        <v>43861</v>
      </c>
      <c r="B58">
        <v>1711.47</v>
      </c>
      <c r="C58">
        <v>1512.99</v>
      </c>
      <c r="D58">
        <v>1130.55</v>
      </c>
      <c r="E58">
        <v>938.96</v>
      </c>
      <c r="F58" s="90">
        <v>43861</v>
      </c>
      <c r="G58" s="91">
        <v>1711.47</v>
      </c>
      <c r="H58" s="91">
        <v>1512.99</v>
      </c>
      <c r="I58" s="91">
        <v>1130.55</v>
      </c>
      <c r="J58" s="91">
        <v>938.96</v>
      </c>
    </row>
    <row r="59" spans="1:10" x14ac:dyDescent="0.3">
      <c r="A59" s="87">
        <v>43830</v>
      </c>
      <c r="B59">
        <v>1693.86</v>
      </c>
      <c r="C59">
        <v>1504.89</v>
      </c>
      <c r="D59">
        <v>1130.55</v>
      </c>
      <c r="E59">
        <v>990.17</v>
      </c>
      <c r="F59" s="87"/>
      <c r="G59" s="10"/>
      <c r="H59" s="10"/>
      <c r="I59" s="10"/>
      <c r="J59" s="10"/>
    </row>
    <row r="60" spans="1:10" x14ac:dyDescent="0.3">
      <c r="A60" s="87">
        <v>43799</v>
      </c>
      <c r="B60">
        <v>1676.08</v>
      </c>
      <c r="C60">
        <v>1496.87</v>
      </c>
      <c r="D60">
        <v>1120.96</v>
      </c>
      <c r="E60">
        <v>1017.32</v>
      </c>
    </row>
    <row r="61" spans="1:10" x14ac:dyDescent="0.3">
      <c r="A61" s="87">
        <v>43769</v>
      </c>
      <c r="B61">
        <v>1658.86</v>
      </c>
      <c r="C61" s="32">
        <v>1489.2</v>
      </c>
      <c r="D61">
        <v>1112.6300000000001</v>
      </c>
      <c r="E61">
        <v>952.33</v>
      </c>
    </row>
    <row r="62" spans="1:10" x14ac:dyDescent="0.3">
      <c r="A62" s="87">
        <v>43738</v>
      </c>
      <c r="B62">
        <v>1640.97</v>
      </c>
      <c r="C62">
        <v>1481.27</v>
      </c>
      <c r="D62">
        <v>1102.55</v>
      </c>
      <c r="E62">
        <v>865.95</v>
      </c>
    </row>
    <row r="63" spans="1:10" x14ac:dyDescent="0.3">
      <c r="A63" s="87">
        <v>43708</v>
      </c>
      <c r="B63">
        <v>1605.77</v>
      </c>
      <c r="C63">
        <v>1473.56</v>
      </c>
      <c r="D63">
        <v>1089.95</v>
      </c>
      <c r="E63">
        <v>909.4</v>
      </c>
      <c r="G63" s="85"/>
      <c r="H63" s="85"/>
      <c r="I63" s="85"/>
      <c r="J63" s="85"/>
    </row>
    <row r="64" spans="1:10" x14ac:dyDescent="0.3">
      <c r="A64" s="87">
        <v>43677</v>
      </c>
      <c r="B64">
        <v>1605.77</v>
      </c>
      <c r="C64">
        <v>1465.39</v>
      </c>
      <c r="D64">
        <v>1080.83</v>
      </c>
      <c r="E64">
        <v>913.88</v>
      </c>
      <c r="G64" s="85"/>
      <c r="H64" s="85"/>
      <c r="I64" s="85"/>
      <c r="J64" s="85"/>
    </row>
    <row r="65" spans="1:10" x14ac:dyDescent="0.3">
      <c r="A65" s="87">
        <v>43646</v>
      </c>
      <c r="B65" s="32">
        <v>1587.7</v>
      </c>
      <c r="C65">
        <v>1456.82</v>
      </c>
      <c r="D65" s="32">
        <v>1181</v>
      </c>
      <c r="E65">
        <v>786.29</v>
      </c>
      <c r="G65" s="85"/>
      <c r="H65" s="85"/>
      <c r="I65" s="85"/>
      <c r="J65" s="85"/>
    </row>
    <row r="66" spans="1:10" x14ac:dyDescent="0.3">
      <c r="A66" s="87">
        <v>43616</v>
      </c>
      <c r="B66">
        <v>1569.69</v>
      </c>
      <c r="C66" s="32">
        <v>1448.4</v>
      </c>
      <c r="D66">
        <v>1168.46</v>
      </c>
      <c r="E66">
        <v>760.48</v>
      </c>
      <c r="G66" s="85"/>
      <c r="H66" s="85"/>
      <c r="I66" s="85"/>
      <c r="J66" s="85"/>
    </row>
    <row r="67" spans="1:10" x14ac:dyDescent="0.3">
      <c r="A67" s="87">
        <v>43585</v>
      </c>
      <c r="B67">
        <v>1551.09</v>
      </c>
      <c r="C67">
        <v>1439.25</v>
      </c>
      <c r="D67" s="32">
        <v>1161.5999999999999</v>
      </c>
      <c r="E67">
        <v>782.48</v>
      </c>
      <c r="G67" s="85"/>
      <c r="H67" s="85"/>
      <c r="I67" s="85"/>
      <c r="J67" s="85"/>
    </row>
    <row r="68" spans="1:10" x14ac:dyDescent="0.3">
      <c r="A68" s="87">
        <v>43555</v>
      </c>
      <c r="B68">
        <v>1532.96</v>
      </c>
      <c r="C68">
        <v>1430.17</v>
      </c>
      <c r="D68">
        <v>1151.81</v>
      </c>
      <c r="E68">
        <v>790.37</v>
      </c>
      <c r="G68" s="84"/>
      <c r="H68" s="85"/>
      <c r="I68" s="85"/>
      <c r="J68" s="85"/>
    </row>
    <row r="69" spans="1:10" x14ac:dyDescent="0.3">
      <c r="A69" s="87">
        <v>43524</v>
      </c>
      <c r="B69">
        <v>1514.69</v>
      </c>
      <c r="C69">
        <v>1420.31</v>
      </c>
      <c r="D69" s="32">
        <v>1136</v>
      </c>
      <c r="E69">
        <v>806.05</v>
      </c>
      <c r="G69" s="84"/>
      <c r="H69" s="85"/>
      <c r="I69" s="85"/>
      <c r="J69" s="85"/>
    </row>
    <row r="70" spans="1:10" x14ac:dyDescent="0.3">
      <c r="A70" s="87">
        <v>43496</v>
      </c>
      <c r="B70">
        <v>1498.49</v>
      </c>
      <c r="C70">
        <v>1411.49</v>
      </c>
      <c r="D70">
        <v>1125.71</v>
      </c>
      <c r="E70">
        <v>834.59</v>
      </c>
      <c r="G70" s="84"/>
      <c r="H70" s="85"/>
      <c r="I70" s="85"/>
      <c r="J70" s="85"/>
    </row>
    <row r="71" spans="1:10" x14ac:dyDescent="0.3">
      <c r="A71" s="87">
        <v>43465</v>
      </c>
      <c r="B71">
        <v>1481.06</v>
      </c>
      <c r="C71">
        <v>1402.03</v>
      </c>
      <c r="D71">
        <v>1114.1099999999999</v>
      </c>
      <c r="E71">
        <v>845.3</v>
      </c>
    </row>
    <row r="72" spans="1:10" x14ac:dyDescent="0.3">
      <c r="A72" s="87">
        <v>43434</v>
      </c>
      <c r="B72">
        <v>1464.54</v>
      </c>
      <c r="C72">
        <v>1393.07</v>
      </c>
      <c r="D72">
        <v>1100.95</v>
      </c>
      <c r="E72">
        <v>845.44</v>
      </c>
    </row>
    <row r="73" spans="1:10" x14ac:dyDescent="0.3">
      <c r="A73" s="87">
        <v>43404</v>
      </c>
      <c r="B73">
        <v>1450.04</v>
      </c>
      <c r="C73">
        <v>1384.63</v>
      </c>
      <c r="D73">
        <v>1092.52</v>
      </c>
      <c r="E73" s="32">
        <v>835.1</v>
      </c>
    </row>
    <row r="74" spans="1:10" x14ac:dyDescent="0.3">
      <c r="A74" s="87">
        <v>43373</v>
      </c>
      <c r="B74">
        <v>1435.49</v>
      </c>
      <c r="C74">
        <v>1376.19</v>
      </c>
      <c r="D74">
        <v>1084.58</v>
      </c>
      <c r="E74">
        <v>825.57</v>
      </c>
    </row>
    <row r="75" spans="1:10" x14ac:dyDescent="0.3">
      <c r="A75" s="87">
        <v>43343</v>
      </c>
      <c r="B75">
        <v>1422.01</v>
      </c>
      <c r="C75">
        <v>1368.35</v>
      </c>
      <c r="D75">
        <v>1076.68</v>
      </c>
      <c r="E75">
        <v>870.04</v>
      </c>
    </row>
    <row r="76" spans="1:10" x14ac:dyDescent="0.3">
      <c r="A76" s="87">
        <v>43312</v>
      </c>
      <c r="B76">
        <v>1408.61</v>
      </c>
      <c r="C76">
        <v>1360.26</v>
      </c>
      <c r="D76">
        <v>1068.52</v>
      </c>
      <c r="E76">
        <v>907.69</v>
      </c>
      <c r="G76" s="302"/>
      <c r="H76" s="303"/>
      <c r="I76" s="303"/>
      <c r="J76" s="81"/>
    </row>
    <row r="77" spans="1:10" x14ac:dyDescent="0.3">
      <c r="A77" s="87">
        <v>43281</v>
      </c>
      <c r="B77">
        <v>1395.66</v>
      </c>
      <c r="C77">
        <v>1352.08</v>
      </c>
      <c r="D77">
        <v>1060.3499999999999</v>
      </c>
      <c r="E77">
        <v>897.28</v>
      </c>
      <c r="G77" s="302"/>
      <c r="H77" s="80"/>
      <c r="I77" s="80"/>
      <c r="J77" s="80"/>
    </row>
    <row r="78" spans="1:10" x14ac:dyDescent="0.3">
      <c r="A78" s="87">
        <v>43251</v>
      </c>
      <c r="B78" s="10">
        <v>1383.37</v>
      </c>
      <c r="C78">
        <v>1344.54</v>
      </c>
      <c r="D78">
        <v>1232.51</v>
      </c>
      <c r="E78">
        <v>959.62</v>
      </c>
      <c r="G78" s="84"/>
      <c r="H78" s="85"/>
      <c r="I78" s="85"/>
      <c r="J78" s="85"/>
    </row>
    <row r="79" spans="1:10" x14ac:dyDescent="0.3">
      <c r="A79" s="87">
        <v>43220</v>
      </c>
      <c r="B79" s="10">
        <v>1369.64</v>
      </c>
      <c r="C79" s="10">
        <v>1336.3</v>
      </c>
      <c r="D79" s="10">
        <v>1213.48</v>
      </c>
      <c r="E79" s="10">
        <v>996.32</v>
      </c>
      <c r="G79" s="84"/>
      <c r="H79" s="85"/>
      <c r="I79" s="85"/>
      <c r="J79" s="85"/>
    </row>
    <row r="80" spans="1:10" x14ac:dyDescent="0.3">
      <c r="A80" s="87">
        <v>43190</v>
      </c>
      <c r="B80" s="10">
        <v>1357.04</v>
      </c>
      <c r="C80" s="10">
        <v>1329.63</v>
      </c>
      <c r="D80" s="10">
        <v>1204.55</v>
      </c>
      <c r="E80" s="10">
        <v>981.52</v>
      </c>
      <c r="G80" s="84"/>
      <c r="H80" s="85"/>
      <c r="I80" s="85"/>
      <c r="J80" s="85"/>
    </row>
    <row r="81" spans="1:10" x14ac:dyDescent="0.3">
      <c r="A81" s="87">
        <v>43159</v>
      </c>
      <c r="B81" s="10">
        <v>1345.91</v>
      </c>
      <c r="C81" s="10">
        <v>1316.86</v>
      </c>
      <c r="D81" s="10">
        <v>1194.6600000000001</v>
      </c>
      <c r="E81" s="10">
        <v>996.24</v>
      </c>
      <c r="G81" s="84"/>
      <c r="H81" s="85"/>
      <c r="I81" s="85"/>
      <c r="J81" s="85"/>
    </row>
    <row r="82" spans="1:10" x14ac:dyDescent="0.3">
      <c r="A82" s="87">
        <v>43131</v>
      </c>
      <c r="B82" s="10">
        <v>1335.51</v>
      </c>
      <c r="C82" s="10">
        <v>1312.24</v>
      </c>
      <c r="D82" s="10">
        <v>1187.0899999999999</v>
      </c>
      <c r="E82" s="10">
        <v>1023.64</v>
      </c>
      <c r="G82" s="84"/>
      <c r="H82" s="85"/>
      <c r="I82" s="85"/>
      <c r="J82" s="85"/>
    </row>
    <row r="83" spans="1:10" x14ac:dyDescent="0.3">
      <c r="A83" s="87">
        <v>43100</v>
      </c>
      <c r="B83" s="10">
        <v>1323.32</v>
      </c>
      <c r="C83" s="10">
        <v>1304.99</v>
      </c>
      <c r="D83" s="10">
        <v>1175.0899999999999</v>
      </c>
      <c r="E83" s="10">
        <v>1015.24</v>
      </c>
    </row>
    <row r="84" spans="1:10" x14ac:dyDescent="0.3">
      <c r="A84" s="87">
        <v>43069</v>
      </c>
      <c r="B84" s="10">
        <v>1310.95</v>
      </c>
      <c r="C84" s="10">
        <v>1298.49</v>
      </c>
      <c r="D84" s="10">
        <v>1162.3800000000001</v>
      </c>
      <c r="E84" s="10">
        <v>1030.69</v>
      </c>
    </row>
    <row r="85" spans="1:10" x14ac:dyDescent="0.3">
      <c r="A85" s="87">
        <v>43039</v>
      </c>
      <c r="B85" s="10">
        <v>1298.8900000000001</v>
      </c>
      <c r="C85" s="10">
        <v>1290.78</v>
      </c>
      <c r="D85" s="10">
        <v>1154.71</v>
      </c>
      <c r="E85" s="10">
        <v>1063.24</v>
      </c>
    </row>
    <row r="86" spans="1:10" x14ac:dyDescent="0.3">
      <c r="A86" s="87">
        <v>43008</v>
      </c>
      <c r="B86" s="10">
        <v>1286.3699999999999</v>
      </c>
      <c r="C86" s="10">
        <v>1282.78</v>
      </c>
      <c r="D86" s="10">
        <v>1146.03</v>
      </c>
      <c r="E86" s="10">
        <v>1059.47</v>
      </c>
    </row>
    <row r="87" spans="1:10" x14ac:dyDescent="0.3">
      <c r="A87" s="87">
        <v>42978</v>
      </c>
      <c r="B87" s="10">
        <v>1274.0899999999999</v>
      </c>
      <c r="C87" s="10">
        <v>1275.22</v>
      </c>
      <c r="D87" s="10">
        <v>1135.44</v>
      </c>
      <c r="E87" s="10">
        <v>1058.52</v>
      </c>
    </row>
    <row r="88" spans="1:10" x14ac:dyDescent="0.3">
      <c r="A88" s="87">
        <v>42917</v>
      </c>
      <c r="B88" s="10">
        <v>1261.3399999999999</v>
      </c>
      <c r="C88" s="10">
        <v>1265.23</v>
      </c>
      <c r="D88" s="10">
        <v>1124.1400000000001</v>
      </c>
      <c r="E88" s="10">
        <v>1042.99</v>
      </c>
    </row>
    <row r="89" spans="1:10" x14ac:dyDescent="0.3">
      <c r="A89" s="87">
        <v>42887</v>
      </c>
      <c r="B89" s="10">
        <v>1248.02</v>
      </c>
      <c r="C89" s="10">
        <v>1250.82</v>
      </c>
      <c r="D89" s="10">
        <v>1111.72</v>
      </c>
      <c r="E89" s="10">
        <v>1105.74</v>
      </c>
    </row>
    <row r="90" spans="1:10" x14ac:dyDescent="0.3">
      <c r="A90" s="87">
        <v>42856</v>
      </c>
      <c r="B90" s="10">
        <v>1235.6500000000001</v>
      </c>
      <c r="C90" s="10">
        <v>1240.3499999999999</v>
      </c>
      <c r="D90" s="10">
        <v>1226.3599999999999</v>
      </c>
      <c r="E90" s="10">
        <v>1082.8399999999999</v>
      </c>
    </row>
    <row r="91" spans="1:10" x14ac:dyDescent="0.3">
      <c r="A91" s="87">
        <v>42826</v>
      </c>
      <c r="B91" s="10">
        <v>1221.24</v>
      </c>
      <c r="C91" s="10">
        <v>1226.4000000000001</v>
      </c>
      <c r="D91" s="10">
        <v>1212.23</v>
      </c>
      <c r="E91" s="10">
        <v>1037.08</v>
      </c>
    </row>
    <row r="92" spans="1:10" x14ac:dyDescent="0.3">
      <c r="A92" s="87">
        <v>42795</v>
      </c>
      <c r="B92" s="10">
        <v>1211.75</v>
      </c>
      <c r="C92" s="10">
        <v>1217.67</v>
      </c>
      <c r="D92" s="10">
        <v>1202.1400000000001</v>
      </c>
      <c r="E92" s="10">
        <v>970.55</v>
      </c>
    </row>
    <row r="93" spans="1:10" x14ac:dyDescent="0.3">
      <c r="A93" s="87">
        <v>42767</v>
      </c>
      <c r="B93" s="10">
        <v>1201.1500000000001</v>
      </c>
      <c r="C93" s="10">
        <v>1207.57</v>
      </c>
      <c r="D93" s="10">
        <v>1174.6199999999999</v>
      </c>
      <c r="E93" s="10">
        <v>998.05</v>
      </c>
    </row>
    <row r="94" spans="1:10" x14ac:dyDescent="0.3">
      <c r="A94" s="87">
        <v>42736</v>
      </c>
      <c r="B94" s="10">
        <v>1191.72</v>
      </c>
      <c r="C94" s="10">
        <v>1198.58</v>
      </c>
      <c r="D94" s="10">
        <v>1169.28</v>
      </c>
      <c r="E94" s="10">
        <v>987.95</v>
      </c>
    </row>
    <row r="95" spans="1:10" x14ac:dyDescent="0.3">
      <c r="A95" s="87">
        <v>42705</v>
      </c>
      <c r="B95" s="10">
        <v>1181.48</v>
      </c>
      <c r="C95" s="10">
        <v>1189.02</v>
      </c>
      <c r="D95" s="10">
        <v>1154.28</v>
      </c>
      <c r="E95" s="10">
        <v>999.48</v>
      </c>
    </row>
    <row r="96" spans="1:10" x14ac:dyDescent="0.3">
      <c r="A96" s="87">
        <v>42675</v>
      </c>
      <c r="B96" s="10">
        <v>1171.51</v>
      </c>
      <c r="C96" s="10">
        <v>1180.02</v>
      </c>
      <c r="D96" s="10">
        <v>1149.56</v>
      </c>
      <c r="E96" s="10">
        <v>994.31</v>
      </c>
    </row>
    <row r="97" spans="1:5" x14ac:dyDescent="0.3">
      <c r="A97" s="87">
        <v>42644</v>
      </c>
      <c r="B97" s="10">
        <v>1161.33</v>
      </c>
      <c r="C97" s="10">
        <v>1178.67</v>
      </c>
      <c r="D97" s="10">
        <v>1145.43</v>
      </c>
      <c r="E97" s="10">
        <v>1031.76</v>
      </c>
    </row>
    <row r="98" spans="1:5" x14ac:dyDescent="0.3">
      <c r="A98" s="87">
        <v>42614</v>
      </c>
      <c r="B98" s="10">
        <v>1151.27</v>
      </c>
      <c r="C98" s="10">
        <v>1177.94</v>
      </c>
      <c r="D98" s="10">
        <v>1139.4000000000001</v>
      </c>
      <c r="E98" s="10">
        <v>1060.76</v>
      </c>
    </row>
    <row r="99" spans="1:5" x14ac:dyDescent="0.3">
      <c r="A99" s="87">
        <v>42583</v>
      </c>
      <c r="B99" s="10">
        <v>1141.97</v>
      </c>
      <c r="C99" s="10">
        <v>1159.1400000000001</v>
      </c>
      <c r="D99" s="10">
        <v>1138.54</v>
      </c>
      <c r="E99" s="10">
        <v>1045.8</v>
      </c>
    </row>
    <row r="100" spans="1:5" x14ac:dyDescent="0.3">
      <c r="A100" s="87">
        <v>42552</v>
      </c>
      <c r="B100" s="10">
        <v>1131.3499999999999</v>
      </c>
      <c r="C100" s="10">
        <v>1072.25</v>
      </c>
      <c r="D100" s="10">
        <v>1133.31</v>
      </c>
      <c r="E100" s="10">
        <v>997.99</v>
      </c>
    </row>
    <row r="101" spans="1:5" x14ac:dyDescent="0.3">
      <c r="A101" s="87">
        <v>42522</v>
      </c>
      <c r="B101" s="10">
        <v>1122.3</v>
      </c>
      <c r="C101" s="10">
        <v>1063.1600000000001</v>
      </c>
      <c r="D101" s="10">
        <v>1122.96</v>
      </c>
      <c r="E101" s="10">
        <v>987.57</v>
      </c>
    </row>
    <row r="102" spans="1:5" x14ac:dyDescent="0.3">
      <c r="A102" s="87">
        <v>42491</v>
      </c>
      <c r="B102" s="10">
        <v>1114.48</v>
      </c>
      <c r="C102" s="10">
        <v>1049.82</v>
      </c>
      <c r="D102" s="10">
        <v>1188.3599999999999</v>
      </c>
      <c r="E102" s="10">
        <v>992.04</v>
      </c>
    </row>
    <row r="103" spans="1:5" x14ac:dyDescent="0.3">
      <c r="A103" s="87">
        <v>42461</v>
      </c>
      <c r="B103" s="10">
        <v>1106.18</v>
      </c>
      <c r="C103" s="10">
        <v>1042.47</v>
      </c>
      <c r="D103" s="10">
        <v>1200.76</v>
      </c>
      <c r="E103" s="10">
        <v>998.86</v>
      </c>
    </row>
    <row r="104" spans="1:5" x14ac:dyDescent="0.3">
      <c r="A104" s="87">
        <v>42430</v>
      </c>
      <c r="B104" s="10">
        <v>1098.3399999999999</v>
      </c>
      <c r="C104" s="10">
        <v>1023.23</v>
      </c>
      <c r="D104" s="10">
        <v>1184.94</v>
      </c>
      <c r="E104" s="10">
        <v>956.69</v>
      </c>
    </row>
    <row r="105" spans="1:5" x14ac:dyDescent="0.3">
      <c r="A105" s="87">
        <v>42401</v>
      </c>
      <c r="B105" s="10">
        <v>1090.44</v>
      </c>
      <c r="C105" s="10">
        <v>1016.65</v>
      </c>
      <c r="D105" s="10">
        <v>1174.3800000000001</v>
      </c>
      <c r="E105" s="10">
        <v>954.06</v>
      </c>
    </row>
    <row r="106" spans="1:5" x14ac:dyDescent="0.3">
      <c r="A106" s="87">
        <v>42370</v>
      </c>
      <c r="B106" s="10">
        <v>1083.19</v>
      </c>
      <c r="C106" s="10">
        <v>1035.97</v>
      </c>
      <c r="D106" s="10">
        <v>1210.58</v>
      </c>
      <c r="E106" s="10">
        <v>966.5</v>
      </c>
    </row>
    <row r="107" spans="1:5" x14ac:dyDescent="0.3">
      <c r="A107" s="87">
        <v>42339</v>
      </c>
      <c r="B107" s="10">
        <v>1075.77</v>
      </c>
      <c r="C107" s="10">
        <v>1013.63</v>
      </c>
      <c r="D107" s="10">
        <v>1201.8800000000001</v>
      </c>
      <c r="E107" s="10">
        <v>993.08</v>
      </c>
    </row>
    <row r="119" spans="1:7" x14ac:dyDescent="0.3">
      <c r="F119" s="177"/>
      <c r="G119" s="177"/>
    </row>
    <row r="120" spans="1:7" x14ac:dyDescent="0.3">
      <c r="F120" s="177"/>
      <c r="G120" s="177"/>
    </row>
    <row r="121" spans="1:7" x14ac:dyDescent="0.3">
      <c r="F121" s="177"/>
      <c r="G121" s="177"/>
    </row>
    <row r="122" spans="1:7" x14ac:dyDescent="0.3">
      <c r="A122" s="174"/>
      <c r="B122" s="71"/>
      <c r="C122" s="71"/>
      <c r="F122" s="177"/>
      <c r="G122" s="177"/>
    </row>
    <row r="123" spans="1:7" x14ac:dyDescent="0.3">
      <c r="A123" s="174"/>
      <c r="B123" s="71"/>
      <c r="C123" s="71"/>
      <c r="D123" s="177"/>
      <c r="E123" s="177"/>
      <c r="F123" s="177"/>
      <c r="G123" s="177"/>
    </row>
    <row r="124" spans="1:7" x14ac:dyDescent="0.3">
      <c r="A124" s="174"/>
      <c r="B124" s="71"/>
      <c r="C124" s="71"/>
      <c r="D124" s="177"/>
      <c r="E124" s="177"/>
    </row>
    <row r="125" spans="1:7" x14ac:dyDescent="0.3">
      <c r="A125" s="174"/>
      <c r="B125" s="71"/>
      <c r="C125" s="71"/>
      <c r="D125" s="177"/>
      <c r="E125" s="177"/>
    </row>
    <row r="126" spans="1:7" x14ac:dyDescent="0.3">
      <c r="A126" s="174"/>
      <c r="B126" s="71"/>
      <c r="C126" s="71"/>
      <c r="D126" s="177"/>
      <c r="E126" s="177"/>
    </row>
    <row r="127" spans="1:7" ht="14.4" customHeight="1" x14ac:dyDescent="0.3">
      <c r="A127" s="178"/>
      <c r="B127" s="177"/>
      <c r="C127" s="177"/>
      <c r="D127" s="177"/>
      <c r="E127" s="177"/>
    </row>
    <row r="130" spans="1:3" x14ac:dyDescent="0.3">
      <c r="A130" s="300"/>
      <c r="B130" s="301"/>
      <c r="C130" s="301"/>
    </row>
    <row r="131" spans="1:3" x14ac:dyDescent="0.3">
      <c r="A131" s="300"/>
      <c r="B131" s="179"/>
      <c r="C131" s="179"/>
    </row>
    <row r="132" spans="1:3" x14ac:dyDescent="0.3">
      <c r="A132" s="178"/>
      <c r="B132" s="177"/>
      <c r="C132" s="177"/>
    </row>
    <row r="133" spans="1:3" x14ac:dyDescent="0.3">
      <c r="A133" s="178"/>
      <c r="B133" s="177"/>
      <c r="C133" s="177"/>
    </row>
    <row r="134" spans="1:3" x14ac:dyDescent="0.3">
      <c r="A134" s="178"/>
      <c r="B134" s="177"/>
      <c r="C134" s="177"/>
    </row>
    <row r="135" spans="1:3" x14ac:dyDescent="0.3">
      <c r="A135" s="178"/>
      <c r="B135" s="177"/>
      <c r="C135" s="177"/>
    </row>
    <row r="136" spans="1:3" x14ac:dyDescent="0.3">
      <c r="A136" s="95"/>
      <c r="B136" s="94"/>
      <c r="C136" s="94"/>
    </row>
  </sheetData>
  <mergeCells count="9">
    <mergeCell ref="A130:A131"/>
    <mergeCell ref="B130:C130"/>
    <mergeCell ref="G76:G77"/>
    <mergeCell ref="H76:I76"/>
    <mergeCell ref="A1:A2"/>
    <mergeCell ref="B1:C1"/>
    <mergeCell ref="M17:N17"/>
    <mergeCell ref="D9:E9"/>
    <mergeCell ref="K17:L1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40"/>
  <sheetViews>
    <sheetView workbookViewId="0">
      <selection activeCell="C4" sqref="C4"/>
    </sheetView>
  </sheetViews>
  <sheetFormatPr defaultRowHeight="14.4" x14ac:dyDescent="0.3"/>
  <cols>
    <col min="1" max="1" width="10.6640625" customWidth="1"/>
    <col min="2" max="2" width="8.88671875" customWidth="1"/>
    <col min="5" max="5" width="7.109375" bestFit="1" customWidth="1"/>
    <col min="7" max="7" width="12.5546875" bestFit="1" customWidth="1"/>
    <col min="10" max="10" width="36.6640625" bestFit="1" customWidth="1"/>
    <col min="11" max="11" width="14.109375" bestFit="1" customWidth="1"/>
    <col min="19" max="19" width="10.44140625" customWidth="1"/>
    <col min="20" max="20" width="9.5546875" bestFit="1" customWidth="1"/>
  </cols>
  <sheetData>
    <row r="1" spans="1:21" ht="15.6" x14ac:dyDescent="0.3">
      <c r="A1" s="135" t="s">
        <v>214</v>
      </c>
      <c r="B1" s="135"/>
      <c r="J1" s="304" t="s">
        <v>14</v>
      </c>
      <c r="K1" s="304"/>
    </row>
    <row r="3" spans="1:21" x14ac:dyDescent="0.3">
      <c r="A3" t="s">
        <v>215</v>
      </c>
      <c r="B3" t="s">
        <v>19</v>
      </c>
      <c r="C3" t="s">
        <v>7</v>
      </c>
      <c r="D3" t="s">
        <v>8</v>
      </c>
      <c r="E3" t="s">
        <v>9</v>
      </c>
      <c r="F3" t="s">
        <v>216</v>
      </c>
      <c r="G3" t="s">
        <v>217</v>
      </c>
      <c r="J3" t="s">
        <v>205</v>
      </c>
      <c r="K3" t="s">
        <v>215</v>
      </c>
      <c r="L3" t="s">
        <v>50</v>
      </c>
      <c r="M3" t="s">
        <v>218</v>
      </c>
      <c r="N3" t="s">
        <v>219</v>
      </c>
      <c r="O3" t="s">
        <v>220</v>
      </c>
      <c r="S3" s="6"/>
    </row>
    <row r="4" spans="1:21" ht="14.4" customHeight="1" x14ac:dyDescent="0.3">
      <c r="A4" s="197" t="s">
        <v>250</v>
      </c>
      <c r="B4" s="198" t="s">
        <v>239</v>
      </c>
      <c r="C4" s="199">
        <f>Front!AK21</f>
        <v>0.08</v>
      </c>
      <c r="D4" s="199">
        <f>Front!AL21</f>
        <v>7.6999999999999999E-2</v>
      </c>
      <c r="E4" s="199">
        <f ca="1">Front!AN21</f>
        <v>7.85E-2</v>
      </c>
      <c r="F4" s="199">
        <f ca="1">Front!AO21</f>
        <v>7.85E-2</v>
      </c>
      <c r="G4" s="200">
        <f ca="1">(E4-F4)*10000</f>
        <v>0</v>
      </c>
      <c r="H4" s="14"/>
      <c r="J4" s="6">
        <f>Auction!C3</f>
        <v>45776</v>
      </c>
      <c r="K4">
        <v>91</v>
      </c>
      <c r="L4" s="20">
        <f>Auction!B6</f>
        <v>7.6499999999999999E-2</v>
      </c>
      <c r="M4" s="8">
        <f>Auction!E6</f>
        <v>40000</v>
      </c>
      <c r="N4" s="8">
        <f>Auction!F6</f>
        <v>49416</v>
      </c>
      <c r="O4" s="8">
        <f>Auction!G6</f>
        <v>11359</v>
      </c>
      <c r="S4" s="10"/>
      <c r="T4" s="10"/>
      <c r="U4" s="20"/>
    </row>
    <row r="5" spans="1:21" ht="14.4" customHeight="1" x14ac:dyDescent="0.3">
      <c r="A5" s="197" t="s">
        <v>0</v>
      </c>
      <c r="B5" s="198" t="s">
        <v>240</v>
      </c>
      <c r="C5" s="199">
        <f>Front!AK22</f>
        <v>8.3000000000000004E-2</v>
      </c>
      <c r="D5" s="199">
        <f>Front!AL22</f>
        <v>8.1000000000000003E-2</v>
      </c>
      <c r="E5" s="199">
        <f ca="1">Front!AN22</f>
        <v>8.2000000000000003E-2</v>
      </c>
      <c r="F5" s="199">
        <f ca="1">Front!AO22</f>
        <v>8.2000000000000003E-2</v>
      </c>
      <c r="G5" s="200">
        <f t="shared" ref="G5:G6" ca="1" si="0">(E5-F5)*10000</f>
        <v>0</v>
      </c>
      <c r="H5" s="14"/>
      <c r="K5">
        <v>182</v>
      </c>
      <c r="L5" s="20">
        <f>Auction!B7</f>
        <v>7.9699999999999993E-2</v>
      </c>
      <c r="M5" s="8">
        <f>Auction!E7</f>
        <v>50000</v>
      </c>
      <c r="N5" s="8">
        <f>Auction!F7</f>
        <v>119672</v>
      </c>
      <c r="O5" s="8">
        <f>Auction!G7</f>
        <v>70035</v>
      </c>
      <c r="S5" s="10"/>
      <c r="T5" s="10"/>
      <c r="U5" s="20"/>
    </row>
    <row r="6" spans="1:21" x14ac:dyDescent="0.3">
      <c r="A6" s="197" t="s">
        <v>1</v>
      </c>
      <c r="B6" s="198" t="s">
        <v>241</v>
      </c>
      <c r="C6" s="199">
        <f>Front!AK23</f>
        <v>8.5000000000000006E-2</v>
      </c>
      <c r="D6" s="199">
        <f>Front!AL23</f>
        <v>8.3000000000000004E-2</v>
      </c>
      <c r="E6" s="199">
        <f ca="1">Front!AN23</f>
        <v>8.4000000000000005E-2</v>
      </c>
      <c r="F6" s="199">
        <f ca="1">Front!AO23</f>
        <v>8.6499999999999994E-2</v>
      </c>
      <c r="G6" s="200">
        <f t="shared" ca="1" si="0"/>
        <v>-24.999999999999883</v>
      </c>
      <c r="H6" s="14"/>
      <c r="K6">
        <v>364</v>
      </c>
      <c r="L6" s="20">
        <f>Auction!B8</f>
        <v>8.3000000000000004E-2</v>
      </c>
      <c r="M6" s="8">
        <f>Auction!E8</f>
        <v>55000</v>
      </c>
      <c r="N6" s="8">
        <f>Auction!F8</f>
        <v>101056</v>
      </c>
      <c r="O6" s="8">
        <f>Auction!G8</f>
        <v>63606</v>
      </c>
    </row>
    <row r="7" spans="1:21" x14ac:dyDescent="0.3">
      <c r="A7" s="201">
        <v>46174</v>
      </c>
      <c r="B7" s="198" t="s">
        <v>242</v>
      </c>
      <c r="C7" s="199">
        <f>Front!AK24</f>
        <v>9.4E-2</v>
      </c>
      <c r="D7" s="199">
        <f>Front!AL24</f>
        <v>9.1999999999999998E-2</v>
      </c>
      <c r="E7" s="199">
        <f ca="1">Front!AN24</f>
        <v>9.2999999999999999E-2</v>
      </c>
      <c r="F7" s="199">
        <f ca="1">Front!AO24</f>
        <v>9.4500000000000001E-2</v>
      </c>
      <c r="G7" s="200">
        <f ca="1">(E7-F7)*10000</f>
        <v>-15.000000000000014</v>
      </c>
      <c r="H7" s="14"/>
      <c r="S7" s="10"/>
      <c r="T7" s="10"/>
      <c r="U7" s="20"/>
    </row>
    <row r="8" spans="1:21" x14ac:dyDescent="0.3">
      <c r="A8" s="201">
        <v>46508</v>
      </c>
      <c r="B8" s="198" t="s">
        <v>243</v>
      </c>
      <c r="C8" s="199">
        <f>Front!AK25</f>
        <v>0.1</v>
      </c>
      <c r="D8" s="199">
        <f>Front!AL25</f>
        <v>9.9000000000000005E-2</v>
      </c>
      <c r="E8" s="199">
        <f ca="1">Front!AN25</f>
        <v>9.9500000000000005E-2</v>
      </c>
      <c r="F8" s="199">
        <f ca="1">Front!AO25</f>
        <v>9.9750000000000005E-2</v>
      </c>
      <c r="G8" s="200">
        <f ca="1">(E8-F8)*10000</f>
        <v>-2.5000000000000022</v>
      </c>
      <c r="H8" s="14"/>
      <c r="J8" s="209" t="s">
        <v>221</v>
      </c>
      <c r="M8" s="8"/>
      <c r="N8" s="8"/>
      <c r="O8" s="8"/>
      <c r="S8" s="32"/>
      <c r="T8" s="32"/>
      <c r="U8" s="20"/>
    </row>
    <row r="9" spans="1:21" x14ac:dyDescent="0.3">
      <c r="A9" s="201">
        <v>46874</v>
      </c>
      <c r="B9" s="198" t="s">
        <v>244</v>
      </c>
      <c r="C9" s="199">
        <f>Front!AK26</f>
        <v>0.10299999999999999</v>
      </c>
      <c r="D9" s="199">
        <f>Front!AL26</f>
        <v>0.10199999999999999</v>
      </c>
      <c r="E9" s="199">
        <f ca="1">Front!AN26</f>
        <v>0.10249999999999999</v>
      </c>
      <c r="F9" s="199">
        <f ca="1">Front!AO26</f>
        <v>0.1045</v>
      </c>
      <c r="G9" s="200">
        <f t="shared" ref="G9:G15" ca="1" si="1">(E9-F9)*10000</f>
        <v>-20.000000000000018</v>
      </c>
      <c r="H9" s="14"/>
      <c r="L9" s="20"/>
      <c r="M9" s="8"/>
      <c r="N9" s="8"/>
      <c r="O9" s="8"/>
      <c r="S9" s="10"/>
      <c r="T9" s="10"/>
      <c r="U9" s="20"/>
    </row>
    <row r="10" spans="1:21" x14ac:dyDescent="0.3">
      <c r="A10" s="201">
        <v>47314</v>
      </c>
      <c r="B10" s="198" t="s">
        <v>245</v>
      </c>
      <c r="C10" s="199">
        <f>Front!AK27</f>
        <v>0.105</v>
      </c>
      <c r="D10" s="199">
        <f>Front!AL27</f>
        <v>0.104</v>
      </c>
      <c r="E10" s="199">
        <f ca="1">Front!AN27</f>
        <v>0.1045</v>
      </c>
      <c r="F10" s="199">
        <f ca="1">Front!AO27</f>
        <v>0.10775</v>
      </c>
      <c r="G10" s="200">
        <f t="shared" ca="1" si="1"/>
        <v>-32.500000000000028</v>
      </c>
      <c r="H10" s="14"/>
      <c r="L10" s="20"/>
      <c r="M10" s="8"/>
      <c r="N10" s="8"/>
      <c r="O10" s="8"/>
      <c r="S10" s="32"/>
      <c r="T10" s="32"/>
      <c r="U10" s="20"/>
    </row>
    <row r="11" spans="1:21" x14ac:dyDescent="0.3">
      <c r="A11" s="201">
        <v>11093</v>
      </c>
      <c r="B11" s="198" t="s">
        <v>246</v>
      </c>
      <c r="C11" s="199">
        <f>Front!AK28</f>
        <v>0.1095</v>
      </c>
      <c r="D11" s="199">
        <f>Front!AL28</f>
        <v>0.1085</v>
      </c>
      <c r="E11" s="199">
        <f ca="1">Front!AN28</f>
        <v>0.109</v>
      </c>
      <c r="F11" s="199">
        <f ca="1">Front!AO28</f>
        <v>0.109</v>
      </c>
      <c r="G11" s="200">
        <f t="shared" ca="1" si="1"/>
        <v>0</v>
      </c>
      <c r="H11" s="14"/>
      <c r="S11" s="8"/>
      <c r="T11" s="8"/>
      <c r="U11" s="20"/>
    </row>
    <row r="12" spans="1:21" ht="15.6" x14ac:dyDescent="0.3">
      <c r="A12" s="201">
        <v>11458</v>
      </c>
      <c r="B12" s="198" t="s">
        <v>247</v>
      </c>
      <c r="C12" s="199">
        <f>Front!AK29</f>
        <v>0.1105</v>
      </c>
      <c r="D12" s="199">
        <f>Front!AL29</f>
        <v>0.109</v>
      </c>
      <c r="E12" s="199">
        <f ca="1">Front!AN29</f>
        <v>0.10975</v>
      </c>
      <c r="F12" s="199">
        <f ca="1">Front!AO29</f>
        <v>0.11</v>
      </c>
      <c r="G12" s="200">
        <f t="shared" ca="1" si="1"/>
        <v>-2.5000000000000022</v>
      </c>
      <c r="H12" s="14"/>
      <c r="J12" s="304" t="s">
        <v>222</v>
      </c>
      <c r="K12" s="304"/>
    </row>
    <row r="13" spans="1:21" x14ac:dyDescent="0.3">
      <c r="A13" s="201">
        <v>11871</v>
      </c>
      <c r="B13" s="198" t="s">
        <v>248</v>
      </c>
      <c r="C13" s="199">
        <f>Front!AK30</f>
        <v>0.111</v>
      </c>
      <c r="D13" s="199">
        <f>Front!AL30</f>
        <v>0.109</v>
      </c>
      <c r="E13" s="199">
        <f ca="1">Front!AN30</f>
        <v>0.11</v>
      </c>
      <c r="F13" s="199">
        <f ca="1">Front!AO30</f>
        <v>0.11</v>
      </c>
      <c r="G13" s="200">
        <f t="shared" ca="1" si="1"/>
        <v>0</v>
      </c>
      <c r="H13" s="14"/>
      <c r="S13" s="10"/>
      <c r="T13" s="32"/>
      <c r="U13" s="20"/>
    </row>
    <row r="14" spans="1:21" x14ac:dyDescent="0.3">
      <c r="A14" s="201">
        <v>12069</v>
      </c>
      <c r="B14" s="198" t="s">
        <v>249</v>
      </c>
      <c r="C14" s="199">
        <f>Front!AK31</f>
        <v>0.112</v>
      </c>
      <c r="D14" s="199">
        <f>Front!AL31</f>
        <v>0.11</v>
      </c>
      <c r="E14" s="199">
        <f ca="1">Front!AN31</f>
        <v>0.111</v>
      </c>
      <c r="F14" s="199">
        <f ca="1">Front!AO31</f>
        <v>0.1105</v>
      </c>
      <c r="G14" s="200">
        <f t="shared" ca="1" si="1"/>
        <v>5.0000000000000044</v>
      </c>
      <c r="H14" s="14"/>
      <c r="J14" t="s">
        <v>205</v>
      </c>
      <c r="K14" t="s">
        <v>48</v>
      </c>
      <c r="L14" t="s">
        <v>50</v>
      </c>
      <c r="M14" t="s">
        <v>218</v>
      </c>
      <c r="N14" t="s">
        <v>219</v>
      </c>
      <c r="O14" t="s">
        <v>220</v>
      </c>
      <c r="S14" s="32"/>
      <c r="T14" s="32"/>
      <c r="U14" s="20"/>
    </row>
    <row r="15" spans="1:21" x14ac:dyDescent="0.3">
      <c r="A15" s="201">
        <v>12420</v>
      </c>
      <c r="B15" s="198" t="s">
        <v>2</v>
      </c>
      <c r="C15" s="199">
        <f>Front!AK32</f>
        <v>0.1125</v>
      </c>
      <c r="D15" s="199">
        <f>Front!AL32</f>
        <v>0.111</v>
      </c>
      <c r="E15" s="199">
        <f ca="1">Front!AN32</f>
        <v>0.11175</v>
      </c>
      <c r="F15" s="199">
        <f ca="1">Front!AO32</f>
        <v>0.11125</v>
      </c>
      <c r="G15" s="200">
        <f t="shared" ca="1" si="1"/>
        <v>5.0000000000000044</v>
      </c>
      <c r="H15" s="14"/>
      <c r="J15" s="6">
        <f>Auction!B13</f>
        <v>45775</v>
      </c>
      <c r="K15" t="str">
        <f>Auction!B15</f>
        <v>11.75%2029 ‘A’</v>
      </c>
      <c r="L15" s="20">
        <f>Auction!B19</f>
        <v>0.11749999999999999</v>
      </c>
      <c r="M15" s="8">
        <f>Auction!B17</f>
        <v>60000</v>
      </c>
      <c r="N15" s="8">
        <f>Auction!B16</f>
        <v>190651</v>
      </c>
      <c r="O15" s="8">
        <f>Auction!B18</f>
        <v>60000</v>
      </c>
      <c r="S15" s="10"/>
      <c r="T15" s="32"/>
      <c r="U15" s="20"/>
    </row>
    <row r="16" spans="1:21" x14ac:dyDescent="0.3">
      <c r="A16" s="201">
        <v>12858</v>
      </c>
      <c r="B16" s="198" t="s">
        <v>3</v>
      </c>
      <c r="C16" s="199" t="str">
        <f>Front!AK33</f>
        <v>N/A</v>
      </c>
      <c r="D16" s="199" t="str">
        <f>Front!AL33</f>
        <v>N/A</v>
      </c>
      <c r="E16" s="199" t="str">
        <f>Front!AN33</f>
        <v>N/A</v>
      </c>
      <c r="F16" s="199" t="str">
        <f>Front!AO33</f>
        <v>N/A</v>
      </c>
      <c r="G16" s="202" t="s">
        <v>4</v>
      </c>
      <c r="H16" s="14"/>
      <c r="K16" t="str">
        <f>Auction!C15</f>
        <v>11.25%2031 ‘A’</v>
      </c>
      <c r="L16" s="20">
        <f>Auction!C19</f>
        <v>0.1125</v>
      </c>
      <c r="M16" s="8">
        <f>Auction!C17</f>
        <v>55000</v>
      </c>
      <c r="N16" s="8">
        <f>Auction!C16</f>
        <v>130108</v>
      </c>
      <c r="O16" s="8">
        <f>Auction!C18</f>
        <v>55000</v>
      </c>
    </row>
    <row r="17" spans="1:21" x14ac:dyDescent="0.3">
      <c r="A17" s="201">
        <v>14472</v>
      </c>
      <c r="B17" s="198" t="s">
        <v>5</v>
      </c>
      <c r="C17" s="199" t="str">
        <f>Front!AK34</f>
        <v>N/A</v>
      </c>
      <c r="D17" s="199" t="str">
        <f>Front!AL34</f>
        <v>N/A</v>
      </c>
      <c r="E17" s="199" t="str">
        <f>Front!AN34</f>
        <v>N/A</v>
      </c>
      <c r="F17" s="199" t="str">
        <f>Front!AO34</f>
        <v>N/A</v>
      </c>
      <c r="G17" s="202" t="s">
        <v>4</v>
      </c>
      <c r="H17" s="14"/>
      <c r="K17" t="str">
        <f>Auction!D15</f>
        <v>11.50%2035 ‘A’</v>
      </c>
      <c r="L17" s="20">
        <f>Auction!D19</f>
        <v>0.115</v>
      </c>
      <c r="M17" s="8">
        <f>Auction!D17</f>
        <v>40000</v>
      </c>
      <c r="N17" s="8">
        <f>Auction!D16</f>
        <v>130481</v>
      </c>
      <c r="O17" s="8">
        <f>Auction!D18</f>
        <v>40000</v>
      </c>
      <c r="U17" s="10"/>
    </row>
    <row r="18" spans="1:21" x14ac:dyDescent="0.3">
      <c r="A18" s="201">
        <v>14977</v>
      </c>
      <c r="B18" s="198" t="s">
        <v>6</v>
      </c>
      <c r="C18" s="199" t="str">
        <f>Front!AK35</f>
        <v>N/A</v>
      </c>
      <c r="D18" s="199" t="str">
        <f>Front!AL35</f>
        <v>N/A</v>
      </c>
      <c r="E18" s="199" t="str">
        <f>Front!AN35</f>
        <v>N/A</v>
      </c>
      <c r="F18" s="199" t="str">
        <f>Front!AO35</f>
        <v>N/A</v>
      </c>
      <c r="G18" s="202" t="s">
        <v>4</v>
      </c>
      <c r="H18" s="14"/>
      <c r="N18" s="8"/>
      <c r="O18" s="8"/>
      <c r="U18" s="10"/>
    </row>
    <row r="19" spans="1:21" x14ac:dyDescent="0.3">
      <c r="F19" s="20"/>
    </row>
    <row r="20" spans="1:21" x14ac:dyDescent="0.3">
      <c r="A20" s="209" t="s">
        <v>223</v>
      </c>
      <c r="J20" s="210" t="s">
        <v>224</v>
      </c>
      <c r="L20" s="20"/>
      <c r="M20" s="8"/>
    </row>
    <row r="21" spans="1:21" x14ac:dyDescent="0.3">
      <c r="J21" s="209" t="s">
        <v>221</v>
      </c>
    </row>
    <row r="22" spans="1:21" ht="15.6" x14ac:dyDescent="0.3">
      <c r="A22" s="304" t="s">
        <v>225</v>
      </c>
      <c r="B22" s="304"/>
    </row>
    <row r="24" spans="1:21" x14ac:dyDescent="0.3">
      <c r="A24" t="s">
        <v>19</v>
      </c>
      <c r="B24" t="s">
        <v>9</v>
      </c>
      <c r="C24" t="s">
        <v>216</v>
      </c>
    </row>
    <row r="25" spans="1:21" x14ac:dyDescent="0.3">
      <c r="A25" t="s">
        <v>226</v>
      </c>
      <c r="B25" t="s">
        <v>227</v>
      </c>
      <c r="C25" t="s">
        <v>227</v>
      </c>
      <c r="N25" s="8"/>
      <c r="O25" s="8"/>
    </row>
    <row r="26" spans="1:21" x14ac:dyDescent="0.3">
      <c r="A26" t="s">
        <v>26</v>
      </c>
      <c r="B26" s="32">
        <f ca="1">E4*100</f>
        <v>7.85</v>
      </c>
      <c r="C26" s="32">
        <f ca="1">F4*100</f>
        <v>7.85</v>
      </c>
    </row>
    <row r="27" spans="1:21" x14ac:dyDescent="0.3">
      <c r="A27" t="s">
        <v>29</v>
      </c>
      <c r="B27" s="32">
        <f t="shared" ref="B27:C37" ca="1" si="2">E5*100</f>
        <v>8.2000000000000011</v>
      </c>
      <c r="C27" s="32">
        <f t="shared" ca="1" si="2"/>
        <v>8.2000000000000011</v>
      </c>
      <c r="L27" s="20"/>
      <c r="M27" s="8"/>
      <c r="N27" s="8"/>
    </row>
    <row r="28" spans="1:21" x14ac:dyDescent="0.3">
      <c r="A28" t="s">
        <v>187</v>
      </c>
      <c r="B28" s="32">
        <f t="shared" ca="1" si="2"/>
        <v>8.4</v>
      </c>
      <c r="C28" s="32">
        <f t="shared" ca="1" si="2"/>
        <v>8.6499999999999986</v>
      </c>
      <c r="N28" s="8"/>
      <c r="O28" s="8"/>
    </row>
    <row r="29" spans="1:21" x14ac:dyDescent="0.3">
      <c r="A29" t="s">
        <v>188</v>
      </c>
      <c r="B29" s="32">
        <f t="shared" ca="1" si="2"/>
        <v>9.3000000000000007</v>
      </c>
      <c r="C29" s="32">
        <f t="shared" ca="1" si="2"/>
        <v>9.4499999999999993</v>
      </c>
      <c r="J29" s="6"/>
      <c r="M29" s="8"/>
    </row>
    <row r="30" spans="1:21" x14ac:dyDescent="0.3">
      <c r="A30" t="s">
        <v>189</v>
      </c>
      <c r="B30" s="32">
        <f t="shared" ca="1" si="2"/>
        <v>9.9500000000000011</v>
      </c>
      <c r="C30" s="32">
        <f t="shared" ca="1" si="2"/>
        <v>9.9750000000000014</v>
      </c>
      <c r="L30" s="20"/>
      <c r="M30" s="8"/>
    </row>
    <row r="31" spans="1:21" x14ac:dyDescent="0.3">
      <c r="A31" t="s">
        <v>190</v>
      </c>
      <c r="B31" s="32">
        <f ca="1">E9*100</f>
        <v>10.25</v>
      </c>
      <c r="C31" s="32">
        <f t="shared" ca="1" si="2"/>
        <v>10.45</v>
      </c>
    </row>
    <row r="32" spans="1:21" x14ac:dyDescent="0.3">
      <c r="A32" t="s">
        <v>191</v>
      </c>
      <c r="B32" s="32">
        <f t="shared" ca="1" si="2"/>
        <v>10.45</v>
      </c>
      <c r="C32" s="32">
        <f t="shared" ca="1" si="2"/>
        <v>10.775</v>
      </c>
    </row>
    <row r="33" spans="1:3" x14ac:dyDescent="0.3">
      <c r="A33" t="s">
        <v>228</v>
      </c>
      <c r="B33" s="32">
        <f t="shared" ca="1" si="2"/>
        <v>10.9</v>
      </c>
      <c r="C33" s="32">
        <f t="shared" ca="1" si="2"/>
        <v>10.9</v>
      </c>
    </row>
    <row r="34" spans="1:3" x14ac:dyDescent="0.3">
      <c r="A34" t="s">
        <v>229</v>
      </c>
      <c r="B34" s="32">
        <f t="shared" ca="1" si="2"/>
        <v>10.975</v>
      </c>
      <c r="C34" s="32">
        <f t="shared" ca="1" si="2"/>
        <v>11</v>
      </c>
    </row>
    <row r="35" spans="1:3" x14ac:dyDescent="0.3">
      <c r="A35" t="s">
        <v>230</v>
      </c>
      <c r="B35" s="32">
        <f t="shared" ca="1" si="2"/>
        <v>11</v>
      </c>
      <c r="C35" s="32">
        <f t="shared" ca="1" si="2"/>
        <v>11</v>
      </c>
    </row>
    <row r="36" spans="1:3" x14ac:dyDescent="0.3">
      <c r="A36" t="s">
        <v>231</v>
      </c>
      <c r="B36" s="32">
        <f t="shared" ca="1" si="2"/>
        <v>11.1</v>
      </c>
      <c r="C36" s="32">
        <f t="shared" ca="1" si="2"/>
        <v>11.05</v>
      </c>
    </row>
    <row r="37" spans="1:3" x14ac:dyDescent="0.3">
      <c r="A37" t="s">
        <v>196</v>
      </c>
      <c r="B37" s="32">
        <f t="shared" ca="1" si="2"/>
        <v>11.175000000000001</v>
      </c>
      <c r="C37" s="32">
        <f t="shared" ca="1" si="2"/>
        <v>11.125</v>
      </c>
    </row>
    <row r="38" spans="1:3" x14ac:dyDescent="0.3">
      <c r="A38" t="s">
        <v>197</v>
      </c>
    </row>
    <row r="39" spans="1:3" x14ac:dyDescent="0.3">
      <c r="A39" t="s">
        <v>198</v>
      </c>
    </row>
    <row r="40" spans="1:3" x14ac:dyDescent="0.3">
      <c r="A40" t="s">
        <v>199</v>
      </c>
    </row>
  </sheetData>
  <mergeCells count="3">
    <mergeCell ref="J1:K1"/>
    <mergeCell ref="J12:K12"/>
    <mergeCell ref="A22:B2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786525e-8998-45dc-b3d0-8d18f3413210">
      <Terms xmlns="http://schemas.microsoft.com/office/infopath/2007/PartnerControls"/>
    </lcf76f155ced4ddcb4097134ff3c332f>
    <TaxCatchAll xmlns="364aca68-b720-4736-ad85-5d1d60432e7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680DA7AC5D1E64A9BE1FE94596A60B6" ma:contentTypeVersion="19" ma:contentTypeDescription="Create a new document." ma:contentTypeScope="" ma:versionID="dbf34e87b2142941013d5beb96d356fa">
  <xsd:schema xmlns:xsd="http://www.w3.org/2001/XMLSchema" xmlns:xs="http://www.w3.org/2001/XMLSchema" xmlns:p="http://schemas.microsoft.com/office/2006/metadata/properties" xmlns:ns2="a786525e-8998-45dc-b3d0-8d18f3413210" xmlns:ns3="364aca68-b720-4736-ad85-5d1d60432e73" targetNamespace="http://schemas.microsoft.com/office/2006/metadata/properties" ma:root="true" ma:fieldsID="a0a50d18c76db154a12c6e4ea7711823" ns2:_="" ns3:_="">
    <xsd:import namespace="a786525e-8998-45dc-b3d0-8d18f3413210"/>
    <xsd:import namespace="364aca68-b720-4736-ad85-5d1d60432e7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86525e-8998-45dc-b3d0-8d18f34132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627bb4-d60a-465f-b849-5496ad7e0be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4aca68-b720-4736-ad85-5d1d60432e7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02ddb9b-7952-442a-946d-d244f943be56}" ma:internalName="TaxCatchAll" ma:showField="CatchAllData" ma:web="364aca68-b720-4736-ad85-5d1d60432e73">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8A6E75-1C94-486D-8528-BCA8216860DA}">
  <ds:schemaRefs>
    <ds:schemaRef ds:uri="http://purl.org/dc/elements/1.1/"/>
    <ds:schemaRef ds:uri="http://schemas.microsoft.com/office/2006/documentManagement/types"/>
    <ds:schemaRef ds:uri="http://www.w3.org/XML/1998/namespace"/>
    <ds:schemaRef ds:uri="http://schemas.microsoft.com/office/infopath/2007/PartnerControls"/>
    <ds:schemaRef ds:uri="http://purl.org/dc/terms/"/>
    <ds:schemaRef ds:uri="http://schemas.openxmlformats.org/package/2006/metadata/core-properties"/>
    <ds:schemaRef ds:uri="e33618bb-85cd-4d68-a0f5-6b7a80289da8"/>
    <ds:schemaRef ds:uri="http://schemas.microsoft.com/office/2006/metadata/properties"/>
    <ds:schemaRef ds:uri="http://purl.org/dc/dcmitype/"/>
    <ds:schemaRef ds:uri="a786525e-8998-45dc-b3d0-8d18f3413210"/>
    <ds:schemaRef ds:uri="364aca68-b720-4736-ad85-5d1d60432e73"/>
  </ds:schemaRefs>
</ds:datastoreItem>
</file>

<file path=customXml/itemProps2.xml><?xml version="1.0" encoding="utf-8"?>
<ds:datastoreItem xmlns:ds="http://schemas.openxmlformats.org/officeDocument/2006/customXml" ds:itemID="{95B9C793-80AD-4B3E-ABEC-1DFDEB718C1A}">
  <ds:schemaRefs>
    <ds:schemaRef ds:uri="http://schemas.microsoft.com/sharepoint/v3/contenttype/forms"/>
  </ds:schemaRefs>
</ds:datastoreItem>
</file>

<file path=customXml/itemProps3.xml><?xml version="1.0" encoding="utf-8"?>
<ds:datastoreItem xmlns:ds="http://schemas.openxmlformats.org/officeDocument/2006/customXml" ds:itemID="{4BFC9040-31EC-4BF5-B898-AEF6CC88DC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86525e-8998-45dc-b3d0-8d18f3413210"/>
    <ds:schemaRef ds:uri="364aca68-b720-4736-ad85-5d1d60432e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Front</vt:lpstr>
      <vt:lpstr>Fixed</vt:lpstr>
      <vt:lpstr>CM-Cur</vt:lpstr>
      <vt:lpstr>OMO</vt:lpstr>
      <vt:lpstr>Auction</vt:lpstr>
      <vt:lpstr>UT</vt:lpstr>
      <vt:lpstr>Web update</vt:lpstr>
      <vt:lpstr>'CM-Cur'!i_1</vt:lpstr>
      <vt:lpstr>OMO!omo_1</vt:lpstr>
      <vt:lpstr>OMO!omo_2</vt:lpstr>
      <vt:lpstr>Front!Print_Area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Tharusha Ashokgar</dc:creator>
  <cp:lastModifiedBy>Akna Tennakoon</cp:lastModifiedBy>
  <cp:lastPrinted>2025-04-25T11:01:23Z</cp:lastPrinted>
  <dcterms:created xsi:type="dcterms:W3CDTF">2015-06-05T18:17:20Z</dcterms:created>
  <dcterms:modified xsi:type="dcterms:W3CDTF">2025-04-30T11:24:30Z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0x010100D680DA7AC5D1E64A9BE1FE94596A60B6</vt:lpwstr>
  </property>
  <property fmtid="{D5CDD505-2E9C-101B-9397-08002B2CF9AE}" pid="3" name="MediaServiceImageTags">
    <vt:lpwstr/>
  </property>
  <property fmtid="{D5CDD505-2E9C-101B-9397-08002B2CF9AE}" pid="4" name="MSIP_Label_3dc0306f-6c83-4224-af82-1fdfb23e7beb_Enabled">
    <vt:lpwstr>true</vt:lpwstr>
  </property>
  <property fmtid="{D5CDD505-2E9C-101B-9397-08002B2CF9AE}" pid="5" name="MSIP_Label_3dc0306f-6c83-4224-af82-1fdfb23e7beb_SetDate">
    <vt:lpwstr>2025-01-22T12:42:40Z</vt:lpwstr>
  </property>
  <property fmtid="{D5CDD505-2E9C-101B-9397-08002B2CF9AE}" pid="6" name="MSIP_Label_3dc0306f-6c83-4224-af82-1fdfb23e7beb_Method">
    <vt:lpwstr>Privileged</vt:lpwstr>
  </property>
  <property fmtid="{D5CDD505-2E9C-101B-9397-08002B2CF9AE}" pid="7" name="MSIP_Label_3dc0306f-6c83-4224-af82-1fdfb23e7beb_Name">
    <vt:lpwstr>Internal</vt:lpwstr>
  </property>
  <property fmtid="{D5CDD505-2E9C-101B-9397-08002B2CF9AE}" pid="8" name="MSIP_Label_3dc0306f-6c83-4224-af82-1fdfb23e7beb_SiteId">
    <vt:lpwstr>78a70a84-fa65-4957-940d-d493c7ee0ffb</vt:lpwstr>
  </property>
  <property fmtid="{D5CDD505-2E9C-101B-9397-08002B2CF9AE}" pid="9" name="MSIP_Label_3dc0306f-6c83-4224-af82-1fdfb23e7beb_ActionId">
    <vt:lpwstr>20d7a0fb-32d5-465c-bfa0-9ff8d1b8cc12</vt:lpwstr>
  </property>
  <property fmtid="{D5CDD505-2E9C-101B-9397-08002B2CF9AE}" pid="10" name="MSIP_Label_3dc0306f-6c83-4224-af82-1fdfb23e7beb_ContentBits">
    <vt:lpwstr>0</vt:lpwstr>
  </property>
</Properties>
</file>