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namedSheetViews/namedSheetView1.xml" ContentType="application/vnd.ms-excel.namedsheetviews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5.xml" ContentType="application/vnd.openxmlformats-officedocument.themeOverrid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7.xml" ContentType="application/vnd.openxmlformats-officedocument.themeOverrid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namedSheetViews/namedSheetView2.xml" ContentType="application/vnd.ms-excel.namedsheetviews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irstcapitalholdings.sharepoint.com/FCG_RESEARCH/Daily/2025/09 Sep/29 09 25/"/>
    </mc:Choice>
  </mc:AlternateContent>
  <xr:revisionPtr revIDLastSave="4113" documentId="8_{8D371C15-62DF-4895-B1D0-0CC8E04A0D12}" xr6:coauthVersionLast="47" xr6:coauthVersionMax="47" xr10:uidLastSave="{E2908D98-1FBF-4694-9F4D-253BE6C64218}"/>
  <bookViews>
    <workbookView xWindow="-120" yWindow="-120" windowWidth="20730" windowHeight="11160" tabRatio="582" xr2:uid="{00000000-000D-0000-FFFF-FFFF00000000}"/>
  </bookViews>
  <sheets>
    <sheet name="Front" sheetId="1" r:id="rId1"/>
    <sheet name="Tradsum" sheetId="3" r:id="rId2"/>
    <sheet name="Graphs" sheetId="4" r:id="rId3"/>
    <sheet name="COL" sheetId="11" r:id="rId4"/>
    <sheet name="Top 5 T&amp;V" sheetId="5" r:id="rId5"/>
    <sheet name="Top 5 G&amp;L" sheetId="6" r:id="rId6"/>
    <sheet name="FH" sheetId="7" r:id="rId7"/>
    <sheet name="Weekly summary" sheetId="10" r:id="rId8"/>
    <sheet name="COL data" sheetId="9" state="hidden" r:id="rId9"/>
  </sheets>
  <definedNames>
    <definedName name="_xlnm._FilterDatabase" localSheetId="3" hidden="1">COL!$A$1:$K$289</definedName>
    <definedName name="_xlnm._FilterDatabase" localSheetId="6" hidden="1">FH!$F$1:$G$86</definedName>
    <definedName name="_xlnm._FilterDatabase" localSheetId="2" hidden="1">Graphs!$A$2:$O$2</definedName>
    <definedName name="_xlnm._FilterDatabase" localSheetId="5" hidden="1">'Top 5 G&amp;L'!#REF!</definedName>
    <definedName name="_xlnm._FilterDatabase" localSheetId="4" hidden="1">'Top 5 T&amp;V'!$B$20:$B$32</definedName>
    <definedName name="_xlnm.Print_Area" localSheetId="0">Front!$A$1:$AG$68</definedName>
    <definedName name="Rectangle">Front!$X$72</definedName>
    <definedName name="Tradsum_1" localSheetId="1">Tradsum!#REF!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P16" i="4"/>
  <c r="P15" i="4"/>
  <c r="P19" i="4" l="1"/>
  <c r="P17" i="4" l="1"/>
  <c r="A16" i="7"/>
  <c r="A17" i="7"/>
  <c r="A18" i="7"/>
  <c r="A19" i="7"/>
  <c r="A20" i="7"/>
  <c r="P11" i="4" l="1"/>
  <c r="P10" i="4"/>
  <c r="P9" i="4"/>
  <c r="G5" i="3" l="1"/>
  <c r="G6" i="3"/>
  <c r="G7" i="3"/>
  <c r="G8" i="3"/>
  <c r="G10" i="3"/>
  <c r="G12" i="3"/>
  <c r="G13" i="3"/>
  <c r="G14" i="3"/>
  <c r="G15" i="3"/>
  <c r="G17" i="3"/>
  <c r="G18" i="3"/>
  <c r="G19" i="3"/>
  <c r="G4" i="3"/>
  <c r="F5" i="3"/>
  <c r="F6" i="3"/>
  <c r="F7" i="3"/>
  <c r="F8" i="3"/>
  <c r="F10" i="3"/>
  <c r="F12" i="3"/>
  <c r="F13" i="3"/>
  <c r="F14" i="3"/>
  <c r="F15" i="3"/>
  <c r="F17" i="3"/>
  <c r="F18" i="3"/>
  <c r="F19" i="3"/>
  <c r="F4" i="3"/>
  <c r="P6" i="4" l="1"/>
  <c r="N5" i="5" l="1"/>
  <c r="B3" i="6" l="1"/>
  <c r="B4" i="6"/>
  <c r="B5" i="6"/>
  <c r="B6" i="6"/>
  <c r="B7" i="6"/>
  <c r="G3" i="6"/>
  <c r="F3" i="6" s="1"/>
  <c r="H3" i="6" s="1"/>
  <c r="G4" i="6"/>
  <c r="F4" i="6" s="1"/>
  <c r="H4" i="6" s="1"/>
  <c r="G5" i="6"/>
  <c r="F5" i="6" s="1"/>
  <c r="H5" i="6" s="1"/>
  <c r="G6" i="6"/>
  <c r="F6" i="6" s="1"/>
  <c r="H6" i="6" s="1"/>
  <c r="G7" i="6"/>
  <c r="F7" i="6" s="1"/>
  <c r="H7" i="6" s="1"/>
  <c r="A21" i="7" l="1"/>
  <c r="L1" i="11" l="1"/>
  <c r="C28" i="5"/>
  <c r="M1" i="11" l="1"/>
  <c r="H1" i="7"/>
  <c r="P29" i="4" l="1"/>
  <c r="B13" i="6" l="1"/>
  <c r="A1" i="4" l="1"/>
  <c r="B11" i="6" l="1"/>
  <c r="G13" i="6"/>
  <c r="F13" i="6" s="1"/>
  <c r="H13" i="6" s="1"/>
  <c r="G12" i="6"/>
  <c r="F12" i="6" s="1"/>
  <c r="H12" i="6" s="1"/>
  <c r="G11" i="6"/>
  <c r="F11" i="6" s="1"/>
  <c r="H11" i="6" s="1"/>
  <c r="G10" i="6"/>
  <c r="F10" i="6" s="1"/>
  <c r="H10" i="6" s="1"/>
  <c r="G9" i="6"/>
  <c r="F9" i="6" s="1"/>
  <c r="H9" i="6" s="1"/>
  <c r="B12" i="6"/>
  <c r="P5" i="4" l="1"/>
  <c r="P2" i="4" l="1"/>
  <c r="C20" i="5" l="1"/>
  <c r="C22" i="6" l="1"/>
  <c r="C21" i="6"/>
  <c r="C24" i="6"/>
  <c r="C20" i="6"/>
  <c r="C27" i="6"/>
  <c r="C29" i="6"/>
  <c r="C28" i="6"/>
  <c r="C23" i="6"/>
  <c r="C30" i="6"/>
  <c r="C26" i="6"/>
  <c r="B10" i="6" l="1"/>
  <c r="A22" i="7" l="1"/>
  <c r="A23" i="7"/>
  <c r="A24" i="7"/>
  <c r="A25" i="7"/>
  <c r="C30" i="5" l="1"/>
  <c r="C21" i="5"/>
  <c r="B9" i="6" l="1"/>
  <c r="B1" i="4" l="1"/>
  <c r="J110" i="4"/>
  <c r="N110" i="4"/>
  <c r="M12" i="1" l="1"/>
  <c r="D6" i="7"/>
  <c r="E16" i="5"/>
  <c r="B16" i="7"/>
  <c r="O1" i="4"/>
  <c r="R26" i="4"/>
  <c r="R27" i="4" s="1"/>
  <c r="D19" i="5"/>
  <c r="D20" i="5" s="1"/>
  <c r="D13" i="7"/>
  <c r="S26" i="4"/>
  <c r="S27" i="4" s="1"/>
  <c r="M54" i="1" s="1"/>
  <c r="B19" i="7"/>
  <c r="B20" i="7"/>
  <c r="AC38" i="1"/>
  <c r="B25" i="7"/>
  <c r="G22" i="3"/>
  <c r="G21" i="3"/>
  <c r="B17" i="7"/>
  <c r="J1" i="3"/>
  <c r="B24" i="7"/>
  <c r="B23" i="7"/>
  <c r="B22" i="7"/>
  <c r="B21" i="7"/>
  <c r="B18" i="7"/>
  <c r="N13" i="7"/>
  <c r="O20" i="1"/>
  <c r="AC34" i="1"/>
  <c r="AA34" i="1" s="1"/>
  <c r="J3" i="7"/>
  <c r="C29" i="5"/>
  <c r="C31" i="5"/>
  <c r="C32" i="5"/>
  <c r="J4" i="7"/>
  <c r="AC41" i="1"/>
  <c r="K30" i="7"/>
  <c r="C22" i="5"/>
  <c r="C23" i="5"/>
  <c r="C24" i="5"/>
  <c r="G52" i="3"/>
  <c r="AC29" i="1"/>
  <c r="C1" i="4"/>
  <c r="M9" i="1"/>
  <c r="P9" i="1" s="1"/>
  <c r="P17" i="1"/>
  <c r="K1" i="4"/>
  <c r="L1" i="4"/>
  <c r="M1" i="4"/>
  <c r="AC43" i="1"/>
  <c r="AA43" i="1" s="1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R20" i="1"/>
  <c r="AU62" i="4"/>
  <c r="AV62" i="4" s="1"/>
  <c r="A2" i="5"/>
  <c r="A3" i="5"/>
  <c r="A4" i="5"/>
  <c r="A5" i="5"/>
  <c r="A6" i="5"/>
  <c r="A9" i="5"/>
  <c r="A10" i="5"/>
  <c r="A11" i="5"/>
  <c r="A12" i="5"/>
  <c r="A13" i="5"/>
  <c r="O6" i="10"/>
  <c r="F9" i="10"/>
  <c r="G9" i="10" s="1"/>
  <c r="D22" i="5" l="1"/>
  <c r="K54" i="1"/>
  <c r="F1" i="4"/>
  <c r="I1" i="4"/>
  <c r="N1" i="4"/>
  <c r="J10" i="3"/>
  <c r="AC32" i="1"/>
  <c r="I3" i="3"/>
  <c r="I4" i="3"/>
  <c r="I10" i="3"/>
  <c r="M17" i="1"/>
  <c r="R17" i="1" s="1"/>
  <c r="S9" i="1"/>
  <c r="R9" i="1" s="1"/>
  <c r="H1" i="4"/>
  <c r="S6" i="1"/>
  <c r="R6" i="1" s="1"/>
  <c r="M6" i="1"/>
  <c r="P6" i="1" s="1"/>
  <c r="G3" i="3"/>
  <c r="L1" i="7"/>
  <c r="D21" i="5"/>
  <c r="D23" i="5"/>
  <c r="D27" i="5"/>
  <c r="D32" i="5" s="1"/>
  <c r="E1" i="4"/>
  <c r="D24" i="5"/>
  <c r="D1" i="4"/>
  <c r="S12" i="1"/>
  <c r="R12" i="1" s="1"/>
  <c r="C25" i="5"/>
  <c r="D25" i="5" s="1"/>
  <c r="F15" i="10"/>
  <c r="H26" i="10"/>
  <c r="F21" i="10"/>
  <c r="F11" i="10"/>
  <c r="F16" i="10"/>
  <c r="F17" i="10" s="1"/>
  <c r="F14" i="10"/>
  <c r="F20" i="10"/>
  <c r="G18" i="10"/>
  <c r="G20" i="10"/>
  <c r="G12" i="10"/>
  <c r="G21" i="10"/>
  <c r="G14" i="10"/>
  <c r="G11" i="10"/>
  <c r="G16" i="10"/>
  <c r="G17" i="10" s="1"/>
  <c r="G15" i="10"/>
  <c r="F12" i="10"/>
  <c r="F18" i="10"/>
  <c r="S32" i="4" l="1"/>
  <c r="H25" i="10"/>
  <c r="J1" i="4"/>
  <c r="D28" i="5"/>
  <c r="D31" i="5"/>
  <c r="D29" i="5"/>
  <c r="C33" i="5"/>
  <c r="D30" i="5"/>
  <c r="H21" i="10"/>
  <c r="F23" i="10"/>
  <c r="H18" i="10"/>
  <c r="H11" i="10"/>
  <c r="H15" i="10"/>
  <c r="H17" i="10"/>
  <c r="H20" i="10"/>
  <c r="H12" i="10"/>
  <c r="H14" i="10"/>
  <c r="G23" i="10"/>
  <c r="H16" i="10"/>
  <c r="C36" i="5" l="1"/>
  <c r="C43" i="5" s="1"/>
  <c r="D33" i="5"/>
  <c r="H23" i="10"/>
  <c r="C42" i="5" l="1"/>
  <c r="C39" i="5"/>
  <c r="C41" i="5"/>
  <c r="C40" i="5"/>
  <c r="C3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CSE Daily mkt summary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Col 20 01 23" description="Connection to the 'Col 20 01 23' query in the workbook." type="5" refreshedVersion="0" background="1" saveData="1">
    <dbPr connection="Provider=Microsoft.Mashup.OleDb.1;Data Source=$Workbook$;Location=&quot;Col 20 01 23&quot;;Extended Properties=&quot;&quot;" command="SELECT * FROM [Col 20 01 23]"/>
  </connection>
</connections>
</file>

<file path=xl/sharedStrings.xml><?xml version="1.0" encoding="utf-8"?>
<sst xmlns="http://schemas.openxmlformats.org/spreadsheetml/2006/main" count="1615" uniqueCount="1122">
  <si>
    <t>ASPI</t>
  </si>
  <si>
    <t>S&amp;P SL20</t>
  </si>
  <si>
    <t>MTD</t>
  </si>
  <si>
    <t>YTD</t>
  </si>
  <si>
    <t>Today</t>
  </si>
  <si>
    <t>Previous</t>
  </si>
  <si>
    <t>USD/LKR</t>
  </si>
  <si>
    <t>PRICE INDICES</t>
  </si>
  <si>
    <t>TODAY</t>
  </si>
  <si>
    <t>PREVIOUS DAY</t>
  </si>
  <si>
    <t>CSE ALL SHARE PRICE INDEX</t>
  </si>
  <si>
    <t>TRI ON ALL SHARE (ASTRI)</t>
  </si>
  <si>
    <t>VALUE OF TURNOVER(Rs.)</t>
  </si>
  <si>
    <t>TRI ON S&amp;P SL20</t>
  </si>
  <si>
    <t>VOLUME OF TURNOVER(NO.)</t>
  </si>
  <si>
    <t>MARKET CAPITALIZATION (Rs.)</t>
  </si>
  <si>
    <t>EQUITY</t>
  </si>
  <si>
    <t>TRADED COMPANIES (NO.)</t>
  </si>
  <si>
    <t>DOMESTIC PURCHASES</t>
  </si>
  <si>
    <t>DOMESTIC SALES</t>
  </si>
  <si>
    <t>FOREIGN PURCHASES</t>
  </si>
  <si>
    <t>FOREIGN SALES</t>
  </si>
  <si>
    <t>DOMESTIC</t>
  </si>
  <si>
    <t>FOREIGN</t>
  </si>
  <si>
    <t>TRADES(NO.)</t>
  </si>
  <si>
    <t>DEBT</t>
  </si>
  <si>
    <t>CORPORATE DEBT</t>
  </si>
  <si>
    <t>GOVERNMENT DEBT</t>
  </si>
  <si>
    <t>MARKET</t>
  </si>
  <si>
    <t>LISTED COMPANIES (NO.)</t>
  </si>
  <si>
    <t>HOLDINGS IN CDS</t>
  </si>
  <si>
    <t>QUANTITY</t>
  </si>
  <si>
    <t>CDS HOLDINGS TOTAL</t>
  </si>
  <si>
    <t>CDS HOLDINGS DOMESTIC</t>
  </si>
  <si>
    <t>CDS HOLDINGS FOREIGN</t>
  </si>
  <si>
    <t>CDS MARKET VALUE TOTAL</t>
  </si>
  <si>
    <t>CDS MARKET VALUE DOMESTIC</t>
  </si>
  <si>
    <t>CDS MARKET VALUE FOREIGN</t>
  </si>
  <si>
    <t>&gt;0</t>
  </si>
  <si>
    <t>q</t>
  </si>
  <si>
    <t>&lt;0</t>
  </si>
  <si>
    <t>tu</t>
  </si>
  <si>
    <t>Graph</t>
  </si>
  <si>
    <t>Date</t>
  </si>
  <si>
    <t>Turnover</t>
  </si>
  <si>
    <t>Volume</t>
  </si>
  <si>
    <t>Mkt. Cap.</t>
  </si>
  <si>
    <t>Traded Entities</t>
  </si>
  <si>
    <t>F. Buying</t>
  </si>
  <si>
    <t>F. Sales</t>
  </si>
  <si>
    <t>Net FII</t>
  </si>
  <si>
    <t>PER</t>
  </si>
  <si>
    <t>PBV</t>
  </si>
  <si>
    <t>DY</t>
  </si>
  <si>
    <t>Intraday</t>
  </si>
  <si>
    <t>Company Name</t>
  </si>
  <si>
    <t>Security</t>
  </si>
  <si>
    <t>Open</t>
  </si>
  <si>
    <t>High</t>
  </si>
  <si>
    <t>Low</t>
  </si>
  <si>
    <t>Closed/Last</t>
  </si>
  <si>
    <t>Change</t>
  </si>
  <si>
    <t>Change%</t>
  </si>
  <si>
    <t>Total Trades</t>
  </si>
  <si>
    <t>UBC.N0000</t>
  </si>
  <si>
    <t>SCAP.N0000</t>
  </si>
  <si>
    <t>SEMB.N0000</t>
  </si>
  <si>
    <t>AEL.N0000</t>
  </si>
  <si>
    <t>ABL.N0000</t>
  </si>
  <si>
    <t>SEMB.X0000</t>
  </si>
  <si>
    <t>BIL.N0000</t>
  </si>
  <si>
    <t>HNB.N0000</t>
  </si>
  <si>
    <t>SAMP.N0000</t>
  </si>
  <si>
    <t>JKH.N0000</t>
  </si>
  <si>
    <t>LOFC.N0000</t>
  </si>
  <si>
    <t>RIL.N0000</t>
  </si>
  <si>
    <t>LIOC.N0000</t>
  </si>
  <si>
    <t>PACK.N0000</t>
  </si>
  <si>
    <t>CSF.N0000</t>
  </si>
  <si>
    <t>MELS.N0000</t>
  </si>
  <si>
    <t>HBS.N0000</t>
  </si>
  <si>
    <t>ALUMEX PLC</t>
  </si>
  <si>
    <t>ALUM.N0000</t>
  </si>
  <si>
    <t>EXPO.N0000</t>
  </si>
  <si>
    <t>DIAL.N0000</t>
  </si>
  <si>
    <t>AAIC.N0000</t>
  </si>
  <si>
    <t>GHLL.N0000</t>
  </si>
  <si>
    <t>EML.N0000</t>
  </si>
  <si>
    <t>PLR.N0000</t>
  </si>
  <si>
    <t>SPEN.N0000</t>
  </si>
  <si>
    <t>GLAS.N0000</t>
  </si>
  <si>
    <t>COMB.N0000</t>
  </si>
  <si>
    <t>LLUB.N0000</t>
  </si>
  <si>
    <t>AGSTAR PLC</t>
  </si>
  <si>
    <t>AGST.N0000</t>
  </si>
  <si>
    <t>CALT.N0000</t>
  </si>
  <si>
    <t>SUN.N0000</t>
  </si>
  <si>
    <t>PLC.N0000</t>
  </si>
  <si>
    <t>RICH.N0000</t>
  </si>
  <si>
    <t>MEL.N0000</t>
  </si>
  <si>
    <t>RAL.N0000</t>
  </si>
  <si>
    <t>COOP.N0000</t>
  </si>
  <si>
    <t>LGIL.N0000</t>
  </si>
  <si>
    <t>RCL.N0000</t>
  </si>
  <si>
    <t>MGT.N0000</t>
  </si>
  <si>
    <t>JAT.N0000</t>
  </si>
  <si>
    <t>CWM.N0000</t>
  </si>
  <si>
    <t>CFVF.N0000</t>
  </si>
  <si>
    <t>BERU.N0000</t>
  </si>
  <si>
    <t>DIPD.N0000</t>
  </si>
  <si>
    <t>ASPH.N0000</t>
  </si>
  <si>
    <t>VPEL.N0000</t>
  </si>
  <si>
    <t>SHOT.X0000</t>
  </si>
  <si>
    <t>SLTL.N0000</t>
  </si>
  <si>
    <t>SINS.N0000</t>
  </si>
  <si>
    <t>HAYL.N0000</t>
  </si>
  <si>
    <t>EDEN.N0000</t>
  </si>
  <si>
    <t>SINH.N0000</t>
  </si>
  <si>
    <t>CIC.X0000</t>
  </si>
  <si>
    <t>NHL.N0000</t>
  </si>
  <si>
    <t>PABC.N0000</t>
  </si>
  <si>
    <t>SHOT.N0000</t>
  </si>
  <si>
    <t>MARA.N0000</t>
  </si>
  <si>
    <t>KOTA.N0000</t>
  </si>
  <si>
    <t>HELA.N0000</t>
  </si>
  <si>
    <t>AHPL.N0000</t>
  </si>
  <si>
    <t>VONE.N0000</t>
  </si>
  <si>
    <t>ACL.N0000</t>
  </si>
  <si>
    <t>PARQ.N0000</t>
  </si>
  <si>
    <t>TJL.N0000</t>
  </si>
  <si>
    <t>TKYO.X0000</t>
  </si>
  <si>
    <t>BBH.N0000</t>
  </si>
  <si>
    <t>HNBF.N0000</t>
  </si>
  <si>
    <t>NDB.N0000</t>
  </si>
  <si>
    <t>CTBL.N0000</t>
  </si>
  <si>
    <t>OSEA.N0000</t>
  </si>
  <si>
    <t>TAP.N0000</t>
  </si>
  <si>
    <t>ASCO.N0000</t>
  </si>
  <si>
    <t>TILE.N0000</t>
  </si>
  <si>
    <t>BOGA.N0000</t>
  </si>
  <si>
    <t>MHDL.N0000</t>
  </si>
  <si>
    <t>TKYO.N0000</t>
  </si>
  <si>
    <t>RHTL.N0000</t>
  </si>
  <si>
    <t>LWL.N0000</t>
  </si>
  <si>
    <t>FIRST CAPITAL TREASURIES PLC</t>
  </si>
  <si>
    <t>FCT.N0000</t>
  </si>
  <si>
    <t>ASIY.N0000</t>
  </si>
  <si>
    <t>WIND.N0000</t>
  </si>
  <si>
    <t>SIRA.N0000</t>
  </si>
  <si>
    <t>HHL.N0000</t>
  </si>
  <si>
    <t>BUKI.N0000</t>
  </si>
  <si>
    <t>EMER.N0000</t>
  </si>
  <si>
    <t>CRL.N0000</t>
  </si>
  <si>
    <t>ECL.N0000</t>
  </si>
  <si>
    <t>CITH.N0000</t>
  </si>
  <si>
    <t>CHOT.N0000</t>
  </si>
  <si>
    <t>SERV.N0000</t>
  </si>
  <si>
    <t>AGAL.N0000</t>
  </si>
  <si>
    <t>CSD.N0000</t>
  </si>
  <si>
    <t>NTB.N0000</t>
  </si>
  <si>
    <t>CINV.N0000</t>
  </si>
  <si>
    <t>CIC.N0000</t>
  </si>
  <si>
    <t>HAYC.N0000</t>
  </si>
  <si>
    <t>TPL.N0000</t>
  </si>
  <si>
    <t>LGL.X0000</t>
  </si>
  <si>
    <t>KAHA.N0000</t>
  </si>
  <si>
    <t>LDEV.N0000</t>
  </si>
  <si>
    <t>PAP.N0000</t>
  </si>
  <si>
    <t>TESS.N0000</t>
  </si>
  <si>
    <t>HASU.N0000</t>
  </si>
  <si>
    <t>DPL.N0000</t>
  </si>
  <si>
    <t>JETS.N0000</t>
  </si>
  <si>
    <t>LVEF.N0000</t>
  </si>
  <si>
    <t>DIST.N0000</t>
  </si>
  <si>
    <t>VLL.N0000</t>
  </si>
  <si>
    <t>CFLB.N0000</t>
  </si>
  <si>
    <t>MBSL.N0000</t>
  </si>
  <si>
    <t>AFSL.N0000</t>
  </si>
  <si>
    <t>LOLC.N0000</t>
  </si>
  <si>
    <t>ATL.N0000</t>
  </si>
  <si>
    <t>UAL.N0000</t>
  </si>
  <si>
    <t>SEYB.X0000</t>
  </si>
  <si>
    <t>ACME.N0000</t>
  </si>
  <si>
    <t>AHUN.N0000</t>
  </si>
  <si>
    <t>HUNA.N0000</t>
  </si>
  <si>
    <t>AMF.N0000</t>
  </si>
  <si>
    <t>LHCL.N0000</t>
  </si>
  <si>
    <t>PALM.N0000</t>
  </si>
  <si>
    <t>COMB.X0000</t>
  </si>
  <si>
    <t>RHL.N0000</t>
  </si>
  <si>
    <t>LITE.N0000</t>
  </si>
  <si>
    <t>HSIG.N0000</t>
  </si>
  <si>
    <t>KZOO.N0000</t>
  </si>
  <si>
    <t>BRWN.N0000</t>
  </si>
  <si>
    <t>BALA.N0000</t>
  </si>
  <si>
    <t>BFN.N0000</t>
  </si>
  <si>
    <t>WAPO.N0000</t>
  </si>
  <si>
    <t>DFCC BANK PLC</t>
  </si>
  <si>
    <t>DFCC.N0000</t>
  </si>
  <si>
    <t>HNB.X0000</t>
  </si>
  <si>
    <t>MULL.N0000</t>
  </si>
  <si>
    <t>CIND.N0000</t>
  </si>
  <si>
    <t>WATA.N0000</t>
  </si>
  <si>
    <t>PINS.N0000</t>
  </si>
  <si>
    <t>KVAL.N0000</t>
  </si>
  <si>
    <t>KPHL.N0000</t>
  </si>
  <si>
    <t>LGL.N0000</t>
  </si>
  <si>
    <t>GUAR.N0000</t>
  </si>
  <si>
    <t>LFIN.N0000</t>
  </si>
  <si>
    <t>REEF.N0000</t>
  </si>
  <si>
    <t>TAFL.N0000</t>
  </si>
  <si>
    <t>JINS.N0000</t>
  </si>
  <si>
    <t>MADU.N0000</t>
  </si>
  <si>
    <t>SFIN.N0000</t>
  </si>
  <si>
    <t>SDB.N0000</t>
  </si>
  <si>
    <t>LALU.N0000</t>
  </si>
  <si>
    <t>ALLI.N0000</t>
  </si>
  <si>
    <t>HPFL.N0000</t>
  </si>
  <si>
    <t>PRINTCARE PLC</t>
  </si>
  <si>
    <t>CARE.N0000</t>
  </si>
  <si>
    <t>BFL.N0000</t>
  </si>
  <si>
    <t>AAF.N0000</t>
  </si>
  <si>
    <t>LHL.N0000</t>
  </si>
  <si>
    <t>KHL.N0000</t>
  </si>
  <si>
    <t>CCS.N0000</t>
  </si>
  <si>
    <t>HOPL.N0000</t>
  </si>
  <si>
    <t>SING.N0000</t>
  </si>
  <si>
    <t>RWSL.N0000</t>
  </si>
  <si>
    <t>ACAP.N0000</t>
  </si>
  <si>
    <t>DOCK.N0000</t>
  </si>
  <si>
    <t>HPL.N0000</t>
  </si>
  <si>
    <t>LMF.N0000</t>
  </si>
  <si>
    <t>ASIR.N0000</t>
  </si>
  <si>
    <t>PMB.N0000</t>
  </si>
  <si>
    <t>EBCR.N0000</t>
  </si>
  <si>
    <t>TSML.N0000</t>
  </si>
  <si>
    <t>CITW.N0000</t>
  </si>
  <si>
    <t>EAST.N0000</t>
  </si>
  <si>
    <t>HEXP.N0000</t>
  </si>
  <si>
    <t>HVA.N0000</t>
  </si>
  <si>
    <t>NEST.N0000</t>
  </si>
  <si>
    <t>MRH.N0000</t>
  </si>
  <si>
    <t>BOPL.N0000</t>
  </si>
  <si>
    <t>STAF.N0000</t>
  </si>
  <si>
    <t>GRAN.N0000</t>
  </si>
  <si>
    <t>COCO.N0000</t>
  </si>
  <si>
    <t>KCAB.N0000</t>
  </si>
  <si>
    <t>CONN.N0000</t>
  </si>
  <si>
    <t>TYRE.N0000</t>
  </si>
  <si>
    <t>MASK.N0000</t>
  </si>
  <si>
    <t>ALUF.N0000</t>
  </si>
  <si>
    <t>ODEL PLC</t>
  </si>
  <si>
    <t>ODEL.N0000</t>
  </si>
  <si>
    <t>COLO.N0000</t>
  </si>
  <si>
    <t>REXP.N0000</t>
  </si>
  <si>
    <t>VFIN.N0000</t>
  </si>
  <si>
    <t>GREG.N0000</t>
  </si>
  <si>
    <t>APLA.N0000</t>
  </si>
  <si>
    <t>EXTERMINATORS PLC</t>
  </si>
  <si>
    <t>EXT.N0000</t>
  </si>
  <si>
    <t>NTB.X0000</t>
  </si>
  <si>
    <t>CINS.X0000</t>
  </si>
  <si>
    <t>KGAL.N0000</t>
  </si>
  <si>
    <t>KDL.N0000</t>
  </si>
  <si>
    <t>LVEN.N0000</t>
  </si>
  <si>
    <t>VLL.X0000</t>
  </si>
  <si>
    <t>CWL.N0000</t>
  </si>
  <si>
    <t>COMD.N0000</t>
  </si>
  <si>
    <t>DIMO.N0000</t>
  </si>
  <si>
    <t>AMSL.N0000</t>
  </si>
  <si>
    <t>UML.N0000</t>
  </si>
  <si>
    <t>HAPU.N0000</t>
  </si>
  <si>
    <t>CHL.X0000</t>
  </si>
  <si>
    <t>UDPL.N0000</t>
  </si>
  <si>
    <t>CFIN.N0000</t>
  </si>
  <si>
    <t>COCO.X0000</t>
  </si>
  <si>
    <t>CTC.N0000</t>
  </si>
  <si>
    <t>GEST.N0000</t>
  </si>
  <si>
    <t>CARS.N0000</t>
  </si>
  <si>
    <t>ELPL.N0000</t>
  </si>
  <si>
    <t>TAJ.N0000</t>
  </si>
  <si>
    <t>RPBH.N0000</t>
  </si>
  <si>
    <t>TANG.N0000</t>
  </si>
  <si>
    <t>HPWR.N0000</t>
  </si>
  <si>
    <t>JKL.N0000</t>
  </si>
  <si>
    <t>LCBF.N0000</t>
  </si>
  <si>
    <t>KHC.N0000</t>
  </si>
  <si>
    <t>PEG.N0000</t>
  </si>
  <si>
    <t>COCR.N0000</t>
  </si>
  <si>
    <t>CTHR.N0000</t>
  </si>
  <si>
    <t>CDB.X0000</t>
  </si>
  <si>
    <t>NAMU.N0000</t>
  </si>
  <si>
    <t>RGEM.N0000</t>
  </si>
  <si>
    <t>SEYB.N0000</t>
  </si>
  <si>
    <t>CARG.N0000</t>
  </si>
  <si>
    <t>SHAL.N0000</t>
  </si>
  <si>
    <t>CALF.N0000</t>
  </si>
  <si>
    <t>LION.N0000</t>
  </si>
  <si>
    <t>HDFC.N0000</t>
  </si>
  <si>
    <t>SDF.N0000</t>
  </si>
  <si>
    <t>TESS.X0000</t>
  </si>
  <si>
    <t>PHAR.N0000</t>
  </si>
  <si>
    <t>KFP.N0000</t>
  </si>
  <si>
    <t>BREW.N0000</t>
  </si>
  <si>
    <t>SIGV.N0000</t>
  </si>
  <si>
    <t>RHL.X0000</t>
  </si>
  <si>
    <t>MDL.N0000</t>
  </si>
  <si>
    <t>SINI.N0000</t>
  </si>
  <si>
    <t>CTEA.N0000</t>
  </si>
  <si>
    <t>RCH.N0000</t>
  </si>
  <si>
    <t>EQUITY TWO PLC</t>
  </si>
  <si>
    <t>ETWO.N0000</t>
  </si>
  <si>
    <t>NEH.N0000</t>
  </si>
  <si>
    <t>UCAR.N0000</t>
  </si>
  <si>
    <t>RENU.N0000</t>
  </si>
  <si>
    <t>LAMB.N0000</t>
  </si>
  <si>
    <t>CFI.N0000</t>
  </si>
  <si>
    <t>REG.N0000</t>
  </si>
  <si>
    <t>BRR.N0000</t>
  </si>
  <si>
    <t>TOP 5 TURNOVER</t>
  </si>
  <si>
    <t>Ticker</t>
  </si>
  <si>
    <t>TOP 5 VOLUME</t>
  </si>
  <si>
    <t>Then copy paste from Col</t>
  </si>
  <si>
    <t>COPY only the above Tickers and Paste below</t>
  </si>
  <si>
    <t>Chart</t>
  </si>
  <si>
    <t>Top 5 Turnover</t>
  </si>
  <si>
    <t>Total Turnover</t>
  </si>
  <si>
    <t>Others</t>
  </si>
  <si>
    <t>Total Volume</t>
  </si>
  <si>
    <t>Top 5 Gainers</t>
  </si>
  <si>
    <t>Previous Close</t>
  </si>
  <si>
    <t>Change (%)</t>
  </si>
  <si>
    <t>Top 5 Losers</t>
  </si>
  <si>
    <t>Top Foreign Inflow</t>
  </si>
  <si>
    <t>Value</t>
  </si>
  <si>
    <t>Net Foreign Flow</t>
  </si>
  <si>
    <t>Top Foreign Outflow</t>
  </si>
  <si>
    <t>ABAN.N0000</t>
  </si>
  <si>
    <t>ABANS</t>
  </si>
  <si>
    <t>BLUE.N0000</t>
  </si>
  <si>
    <t>BLUE DIAMONDS</t>
  </si>
  <si>
    <t>BLUE.X0000</t>
  </si>
  <si>
    <t>BLUE DIAMONDS [ NON-VOTING]</t>
  </si>
  <si>
    <t>DANKOTUWA PORCEL</t>
  </si>
  <si>
    <t xml:space="preserve">AMBEON HOLDINGS </t>
  </si>
  <si>
    <t>HAYLEYS FIBRE</t>
  </si>
  <si>
    <t>KELSEY</t>
  </si>
  <si>
    <t>HAYLEYS FABRIC</t>
  </si>
  <si>
    <t>OGL.N0000</t>
  </si>
  <si>
    <t>ORIENT GARMENTS</t>
  </si>
  <si>
    <t>REGNIS</t>
  </si>
  <si>
    <t>RADIANT GEMS</t>
  </si>
  <si>
    <t>SINGER IND.</t>
  </si>
  <si>
    <t>TEEJAY LANKA</t>
  </si>
  <si>
    <t>AUTO.N0000</t>
  </si>
  <si>
    <t>AUTODROME</t>
  </si>
  <si>
    <t>C M HOLDINGS</t>
  </si>
  <si>
    <t>CEYLON TEA BRKRS</t>
  </si>
  <si>
    <t>C.W.MACKIE</t>
  </si>
  <si>
    <t>DIMO</t>
  </si>
  <si>
    <t>EASTERN MERCHANT</t>
  </si>
  <si>
    <t>HUNT.N0000</t>
  </si>
  <si>
    <t>HUNTERS</t>
  </si>
  <si>
    <t>JOHN KEELLS</t>
  </si>
  <si>
    <t>SINGER SRI LANKA</t>
  </si>
  <si>
    <t>SMOT.N0000</t>
  </si>
  <si>
    <t>SATHOSA MOTORS</t>
  </si>
  <si>
    <t>UNITED MOTORS</t>
  </si>
  <si>
    <t>AHOT PROPERTIES</t>
  </si>
  <si>
    <t>A.SPEN.HOT.HOLD.</t>
  </si>
  <si>
    <t>ALHP.N0000</t>
  </si>
  <si>
    <t>ANILANA HOTELS</t>
  </si>
  <si>
    <t>BROWNS BEACH</t>
  </si>
  <si>
    <t>BERUWALA RESORTS</t>
  </si>
  <si>
    <t>BANSEI RESORTS</t>
  </si>
  <si>
    <t>HOTELS CORP.</t>
  </si>
  <si>
    <t>CITRUS HIKKADUWA</t>
  </si>
  <si>
    <t>CITRUS WASKADUWA</t>
  </si>
  <si>
    <t>AMAYA LEISURE</t>
  </si>
  <si>
    <t>EDEN HOTEL LANKA</t>
  </si>
  <si>
    <t>GALADARI</t>
  </si>
  <si>
    <t>HDEV.N0000</t>
  </si>
  <si>
    <t>HOTEL DEVELOPERS</t>
  </si>
  <si>
    <t>HOTEL SIGIRIYA</t>
  </si>
  <si>
    <t>HUNAS FALLS</t>
  </si>
  <si>
    <t>JETWING SYMPHONY</t>
  </si>
  <si>
    <t>JETS.R0000</t>
  </si>
  <si>
    <t>JETWING SYMPHONY [RIGHTS]</t>
  </si>
  <si>
    <t>KANDY HOTELS</t>
  </si>
  <si>
    <t>KEELLS HOTELS</t>
  </si>
  <si>
    <t>LIGHTHOUSE HOTEL</t>
  </si>
  <si>
    <t>MARAWILA RESORTS</t>
  </si>
  <si>
    <t>MIRA.N0000</t>
  </si>
  <si>
    <t>MIRAMAR</t>
  </si>
  <si>
    <t>MAHAWELI REACH</t>
  </si>
  <si>
    <t>NUWARA ELIYA</t>
  </si>
  <si>
    <t>PALM GARDEN HOTL</t>
  </si>
  <si>
    <t>PEGASUS HOTELS</t>
  </si>
  <si>
    <t>RENUKA HOTELS</t>
  </si>
  <si>
    <t>CITRUS LEISURE</t>
  </si>
  <si>
    <t>RENUKA CITY HOT.</t>
  </si>
  <si>
    <t>RFL.N0000</t>
  </si>
  <si>
    <t>RAMBODA FALLS</t>
  </si>
  <si>
    <t>FORTRESS RESORTS</t>
  </si>
  <si>
    <t>ROYAL PALMS</t>
  </si>
  <si>
    <t>KINGSBURY</t>
  </si>
  <si>
    <t>SERENDIB HOTELS</t>
  </si>
  <si>
    <t>SHOT.R0000</t>
  </si>
  <si>
    <t>SERENDIB HOTELS [RIGHTS]</t>
  </si>
  <si>
    <t>SHOT.R0001</t>
  </si>
  <si>
    <t>SERENDIB HOTELS [ NON-VOTING]</t>
  </si>
  <si>
    <t>SIGIRIYA VILLAGE</t>
  </si>
  <si>
    <t>DOLPHIN HOTELS</t>
  </si>
  <si>
    <t>TAL LANKA</t>
  </si>
  <si>
    <t>TANGERINE</t>
  </si>
  <si>
    <t>TRAN.N0000</t>
  </si>
  <si>
    <t>TRANS ASIA</t>
  </si>
  <si>
    <t>KELANI TYRES</t>
  </si>
  <si>
    <t>AGALAWATTE</t>
  </si>
  <si>
    <t>ASPM.N0000</t>
  </si>
  <si>
    <t>SPENCE PLANTATION</t>
  </si>
  <si>
    <t>BALA.R0000</t>
  </si>
  <si>
    <t>BALANGODA [RIGHTS]</t>
  </si>
  <si>
    <t>BALANGODA</t>
  </si>
  <si>
    <t>BAIRAHA FARMS</t>
  </si>
  <si>
    <t>BROWNS INVSTMNTS</t>
  </si>
  <si>
    <t>BOGAWANTALAWA</t>
  </si>
  <si>
    <t>CEYLON BEVERAGE</t>
  </si>
  <si>
    <t>BUKIT DARAH</t>
  </si>
  <si>
    <t>CARSONS</t>
  </si>
  <si>
    <t>COLD STORES</t>
  </si>
  <si>
    <t>CEYLON TOBACCO</t>
  </si>
  <si>
    <t>DILMAH CEYLON</t>
  </si>
  <si>
    <t>DISTILLERIES</t>
  </si>
  <si>
    <t>ELPITIYA</t>
  </si>
  <si>
    <t>FLCH.N0000</t>
  </si>
  <si>
    <t>BROWNS CAPITAL</t>
  </si>
  <si>
    <t>GOOD.N0000</t>
  </si>
  <si>
    <t>GOOD HOPE</t>
  </si>
  <si>
    <t>GRAIN ELEVATORS</t>
  </si>
  <si>
    <t>HAPUGASTENNE</t>
  </si>
  <si>
    <t>HARI.N0000</t>
  </si>
  <si>
    <t>HARISCHANDRA</t>
  </si>
  <si>
    <t>HORANA</t>
  </si>
  <si>
    <t>HATTON PLANTATIONS</t>
  </si>
  <si>
    <t>HVA FOODS</t>
  </si>
  <si>
    <t>INDO.N0000</t>
  </si>
  <si>
    <t>INDO MALAY</t>
  </si>
  <si>
    <t>KAHAWATTE</t>
  </si>
  <si>
    <t>KEELLS FOOD</t>
  </si>
  <si>
    <t>KEGALLE</t>
  </si>
  <si>
    <t>KOTAGALA</t>
  </si>
  <si>
    <t>KELANI VALLEY</t>
  </si>
  <si>
    <t>KOTMALE HOLDINGS</t>
  </si>
  <si>
    <t>LANKEM DEV.</t>
  </si>
  <si>
    <t>LION BREWERY</t>
  </si>
  <si>
    <t>LLMP.N0000</t>
  </si>
  <si>
    <t>LUCKY LANKA</t>
  </si>
  <si>
    <t>LLMP.X0000</t>
  </si>
  <si>
    <t>LUCKY LANKA [ NON-VOTING]</t>
  </si>
  <si>
    <t>LMF</t>
  </si>
  <si>
    <t>MADULSIMA</t>
  </si>
  <si>
    <t>MAL.N0000</t>
  </si>
  <si>
    <t>MALWATTE</t>
  </si>
  <si>
    <t>MAL.X0000</t>
  </si>
  <si>
    <t>MALWATTE [NON-VOTING]</t>
  </si>
  <si>
    <t>MASKELIYA</t>
  </si>
  <si>
    <t>MELSTACORP</t>
  </si>
  <si>
    <t>NAMUNUKULA</t>
  </si>
  <si>
    <t>NESTLE</t>
  </si>
  <si>
    <t>RENUKA AGRI</t>
  </si>
  <si>
    <t>RENUKA FOODS</t>
  </si>
  <si>
    <t>RENUKA FOODS [ NON-VOTING]</t>
  </si>
  <si>
    <t>RAIGAM SALTERNS</t>
  </si>
  <si>
    <t>SELI.N0000</t>
  </si>
  <si>
    <t>SELINSING</t>
  </si>
  <si>
    <t>SHALIMAR</t>
  </si>
  <si>
    <t>SOY.N0000</t>
  </si>
  <si>
    <t>CONVENIENCE FOOD</t>
  </si>
  <si>
    <t>SUGA.N0000</t>
  </si>
  <si>
    <t>PELWATTE</t>
  </si>
  <si>
    <t>SUNSHINE HOLDING</t>
  </si>
  <si>
    <t>THREE ACRE FARMS</t>
  </si>
  <si>
    <t>TALAWAKELLE</t>
  </si>
  <si>
    <t>TEA SMALLHOLDER</t>
  </si>
  <si>
    <t>TWOD.N0000</t>
  </si>
  <si>
    <t>TOUCHWOOD</t>
  </si>
  <si>
    <t>UDAPUSSELLAWA</t>
  </si>
  <si>
    <t>WATAWALA</t>
  </si>
  <si>
    <t>CARGILLS</t>
  </si>
  <si>
    <t>CFT.N0000</t>
  </si>
  <si>
    <t>CFT</t>
  </si>
  <si>
    <t>C T HOLDINGS</t>
  </si>
  <si>
    <t>TESS AGRO</t>
  </si>
  <si>
    <t>TESS AGRO [ NON-VOTING]</t>
  </si>
  <si>
    <t>BPPL.N0000</t>
  </si>
  <si>
    <t>BPPL HOLDINGS</t>
  </si>
  <si>
    <t>SWAD.N0000</t>
  </si>
  <si>
    <t>SWADESHI</t>
  </si>
  <si>
    <t>LAUGFS GAS</t>
  </si>
  <si>
    <t>LAUGFS GAS [ NON-VOTING]</t>
  </si>
  <si>
    <t>LANKA IOC</t>
  </si>
  <si>
    <t>ASIA ASSET</t>
  </si>
  <si>
    <t>ASIA CAPITAL</t>
  </si>
  <si>
    <t>ABANS FINANCIAL</t>
  </si>
  <si>
    <t>AINV.N0000</t>
  </si>
  <si>
    <t>ADAM INVESTMENTS</t>
  </si>
  <si>
    <t>ALLIANCE</t>
  </si>
  <si>
    <t>AMCL.N0000</t>
  </si>
  <si>
    <t>CAPITAL LEASING</t>
  </si>
  <si>
    <t>AMF CO LTD</t>
  </si>
  <si>
    <t>ARPI.N0000</t>
  </si>
  <si>
    <t>ARPICO</t>
  </si>
  <si>
    <t>ASIA SIYAKA</t>
  </si>
  <si>
    <t>ORIENT FINANCE</t>
  </si>
  <si>
    <t>BLI.N0000</t>
  </si>
  <si>
    <t>BIMPUTH FINANCE</t>
  </si>
  <si>
    <t>DIALOG FINANCE</t>
  </si>
  <si>
    <t>CDB.N0000</t>
  </si>
  <si>
    <t>CDB</t>
  </si>
  <si>
    <t>CDB [ NON-VOTING]</t>
  </si>
  <si>
    <t>COLOMBO FORT INVESTMENTS</t>
  </si>
  <si>
    <t>CENTRAL FINANCE</t>
  </si>
  <si>
    <t>FIRST CAPITAL</t>
  </si>
  <si>
    <t>CIFL.N0000</t>
  </si>
  <si>
    <t>CIFL</t>
  </si>
  <si>
    <t>CEYLON INV.</t>
  </si>
  <si>
    <t>CIT.N0000</t>
  </si>
  <si>
    <t>COLOMBO INVESTMENT TRUST</t>
  </si>
  <si>
    <t>CLC.N0000</t>
  </si>
  <si>
    <t>COMM LEASE &amp; FIN</t>
  </si>
  <si>
    <t>COM.CREDIT</t>
  </si>
  <si>
    <t>SOFTLOGIC FIN</t>
  </si>
  <si>
    <t>CRL.R0000</t>
  </si>
  <si>
    <t>SOFTLOGIC FIN [RIGHTS]</t>
  </si>
  <si>
    <t>CSEC.N0000</t>
  </si>
  <si>
    <t>DUNAMIS CAPITAL</t>
  </si>
  <si>
    <t>NATION LANKA</t>
  </si>
  <si>
    <t>ESL.N0000</t>
  </si>
  <si>
    <t>ENTRUST SEC</t>
  </si>
  <si>
    <t>GSF.N0000</t>
  </si>
  <si>
    <t>PRIME FINANCE</t>
  </si>
  <si>
    <t>CEYLON GUARDIAN</t>
  </si>
  <si>
    <t>LB FINANCE</t>
  </si>
  <si>
    <t>LOLC FINANCE</t>
  </si>
  <si>
    <t>LANKA ORIX LEASING</t>
  </si>
  <si>
    <t>LANKA VENTURES</t>
  </si>
  <si>
    <t>MERCHANT BANK</t>
  </si>
  <si>
    <t>MERC.N0000</t>
  </si>
  <si>
    <t>MERCANTILE INV</t>
  </si>
  <si>
    <t>MFL.N0000</t>
  </si>
  <si>
    <t>MULTI FINANCE</t>
  </si>
  <si>
    <t>NIFL.N0000</t>
  </si>
  <si>
    <t>LOLC DEV FINANCE</t>
  </si>
  <si>
    <t>PEOPLES LEASING</t>
  </si>
  <si>
    <t>PEOPLE'S MERCH</t>
  </si>
  <si>
    <t>SOFTLOGIC CAP</t>
  </si>
  <si>
    <t>S M B LEASING</t>
  </si>
  <si>
    <t>S M B LEASING [ NON-VOTING]</t>
  </si>
  <si>
    <t>SFCL.N0000</t>
  </si>
  <si>
    <t>SENKADAGALA</t>
  </si>
  <si>
    <t>SINGER FINANCE</t>
  </si>
  <si>
    <t>SFL.N0000</t>
  </si>
  <si>
    <t>SINHAPUTHRA FIN</t>
  </si>
  <si>
    <t>SFS.N0000</t>
  </si>
  <si>
    <t>SWARNAMAHAL FIN</t>
  </si>
  <si>
    <t xml:space="preserve">AMBEON CAPITAL </t>
  </si>
  <si>
    <t>TFC.N0000</t>
  </si>
  <si>
    <t>THE FINANCE CO.</t>
  </si>
  <si>
    <t>TFC.X0000</t>
  </si>
  <si>
    <t>THE FINANCE CO. [ NON-VOTING]</t>
  </si>
  <si>
    <t>TFIL.N0000</t>
  </si>
  <si>
    <t>TRADE FINANCE</t>
  </si>
  <si>
    <t>VANI.N0000</t>
  </si>
  <si>
    <t>VANIK INCORP PLC</t>
  </si>
  <si>
    <t>VANI.X0000</t>
  </si>
  <si>
    <t>VANIK INCORP PLC [ NON-VOTING]</t>
  </si>
  <si>
    <t>VALLIBEL FINANCE</t>
  </si>
  <si>
    <t>GUARDIAN CAPITAL</t>
  </si>
  <si>
    <t>AMANA BANK</t>
  </si>
  <si>
    <t>COMMERCIAL BANK</t>
  </si>
  <si>
    <t>COMMERCIAL BANK [ NON-VOTING]</t>
  </si>
  <si>
    <t>HDFC</t>
  </si>
  <si>
    <t>HNB</t>
  </si>
  <si>
    <t>HNB [ NON-VOTING]</t>
  </si>
  <si>
    <t>HNB FINANCE</t>
  </si>
  <si>
    <t>HNBF.X0000</t>
  </si>
  <si>
    <t>HNB FINANCE [ NON-VOTING]</t>
  </si>
  <si>
    <t>NAT. DEV. BANK</t>
  </si>
  <si>
    <t>NATIONS TRUST</t>
  </si>
  <si>
    <t>NATIONS TRUST [ NON-VOTING]</t>
  </si>
  <si>
    <t>PAN ASIA</t>
  </si>
  <si>
    <t>SAMPATH</t>
  </si>
  <si>
    <t>SANASA DEV. BANK</t>
  </si>
  <si>
    <t>SEYLAN BANK</t>
  </si>
  <si>
    <t>SEYLAN BANK [ NON-VOTING]</t>
  </si>
  <si>
    <t>UNION BANK</t>
  </si>
  <si>
    <t>SOFTLOGIC LIFE</t>
  </si>
  <si>
    <t>AINS.N0000</t>
  </si>
  <si>
    <t>ARPICO INSURANCE</t>
  </si>
  <si>
    <t>AMANA TAKAFUL</t>
  </si>
  <si>
    <t>ATLL.N0000</t>
  </si>
  <si>
    <t>AMANA LIFE</t>
  </si>
  <si>
    <t>CINS.N0000</t>
  </si>
  <si>
    <t>CEYLINCO INS.</t>
  </si>
  <si>
    <t>CEYLINCO INS. [ NON-VOTING]</t>
  </si>
  <si>
    <t>CTCE.N0000</t>
  </si>
  <si>
    <t>A I A INSURANCE</t>
  </si>
  <si>
    <t>HNB ASSURANCE</t>
  </si>
  <si>
    <t>JANASHAKTHI INS.</t>
  </si>
  <si>
    <t>PEOPLE'S INS</t>
  </si>
  <si>
    <t>UNION ASSURANCE</t>
  </si>
  <si>
    <t>ASIRI SURG</t>
  </si>
  <si>
    <t>ASIRI</t>
  </si>
  <si>
    <t>CHL.N0000</t>
  </si>
  <si>
    <t>DURDANS</t>
  </si>
  <si>
    <t>DURDANS [ NON-VOTING]</t>
  </si>
  <si>
    <t>E - CHANNELLING</t>
  </si>
  <si>
    <t>LANKA HOSPITALS</t>
  </si>
  <si>
    <t>MULLERS</t>
  </si>
  <si>
    <t>NAWALOKA</t>
  </si>
  <si>
    <t>PCP.N0000</t>
  </si>
  <si>
    <t>PC PHARMA</t>
  </si>
  <si>
    <t>SINGHE HOSPITALS</t>
  </si>
  <si>
    <t>MORI.N0000</t>
  </si>
  <si>
    <t>MORISONS</t>
  </si>
  <si>
    <t>MORI.X0000</t>
  </si>
  <si>
    <t>MORISONS [ NON-VOTING]</t>
  </si>
  <si>
    <t>ACL</t>
  </si>
  <si>
    <t>ACCESS ENG SL</t>
  </si>
  <si>
    <t>UNISYST</t>
  </si>
  <si>
    <t>ASHO.N0000</t>
  </si>
  <si>
    <t>LANKA ASHOK</t>
  </si>
  <si>
    <t>BROWNS</t>
  </si>
  <si>
    <t>CERA.N0000</t>
  </si>
  <si>
    <t>LANKA CERAMIC</t>
  </si>
  <si>
    <t>FORT LAND</t>
  </si>
  <si>
    <t>CENTRAL IND.</t>
  </si>
  <si>
    <t>DOCKYARD</t>
  </si>
  <si>
    <t>E B CREASY</t>
  </si>
  <si>
    <t>EXPOLANKA</t>
  </si>
  <si>
    <t>HAYLEYS</t>
  </si>
  <si>
    <t>HEMAS HOLDINGS</t>
  </si>
  <si>
    <t>IDL.N0000</t>
  </si>
  <si>
    <t>SERENDIB ENG.GRP</t>
  </si>
  <si>
    <t>JOHN KEELLS HOLDINGS</t>
  </si>
  <si>
    <t>KAPI.N0000</t>
  </si>
  <si>
    <t>MTD WALKERS</t>
  </si>
  <si>
    <t>KELANI CABLES</t>
  </si>
  <si>
    <t>LCEY.N0000</t>
  </si>
  <si>
    <t>LANKEM CEYLON</t>
  </si>
  <si>
    <t>LAXAPANA</t>
  </si>
  <si>
    <t>LANKA WALLTILE</t>
  </si>
  <si>
    <t>MACKWOODS ENERGY</t>
  </si>
  <si>
    <t>OFEQ.N0000</t>
  </si>
  <si>
    <t>OFFICE EQUIPMENT</t>
  </si>
  <si>
    <t>PCHH.N0000</t>
  </si>
  <si>
    <t>ADAM CAPITAL</t>
  </si>
  <si>
    <t>ROYAL CERAMIC</t>
  </si>
  <si>
    <t>RENUKA HOLDINGS</t>
  </si>
  <si>
    <t>RENUKA HOLDINGS [ NON-VOTING]</t>
  </si>
  <si>
    <t>RICHARD PIERIS</t>
  </si>
  <si>
    <t>SHL.N0000</t>
  </si>
  <si>
    <t>SOFTLOGIC</t>
  </si>
  <si>
    <t>SIERRA CABL</t>
  </si>
  <si>
    <t>AITKEN SPENCE</t>
  </si>
  <si>
    <t>LANKA TILES</t>
  </si>
  <si>
    <t>VALLIBEL ONE</t>
  </si>
  <si>
    <t>CPRT.N0000</t>
  </si>
  <si>
    <t>CEYLON PRINTERS</t>
  </si>
  <si>
    <t>GESTETNER</t>
  </si>
  <si>
    <t>SHAW WALLACE</t>
  </si>
  <si>
    <t>LPRT.N0000</t>
  </si>
  <si>
    <t>LAKE HOUSE PRIN.</t>
  </si>
  <si>
    <t>PARA.N0000</t>
  </si>
  <si>
    <t>PARAGON</t>
  </si>
  <si>
    <t>MSL.N0000</t>
  </si>
  <si>
    <t>MERC. SHIPPING</t>
  </si>
  <si>
    <t>PCH.N0000</t>
  </si>
  <si>
    <t>PC HOUSE</t>
  </si>
  <si>
    <t>ACME</t>
  </si>
  <si>
    <t>AGST.X0000</t>
  </si>
  <si>
    <t>AGSTAR PLC [ NON-VOTING]</t>
  </si>
  <si>
    <t>ACL PLASTICS</t>
  </si>
  <si>
    <t>INDUSTRIAL ASPH.</t>
  </si>
  <si>
    <t>BOGALA GRAPHITE</t>
  </si>
  <si>
    <t>CHMX.N0000</t>
  </si>
  <si>
    <t>CHEMANEX</t>
  </si>
  <si>
    <t>CIC</t>
  </si>
  <si>
    <t>CIC [ NON-VOTING]</t>
  </si>
  <si>
    <t>DIPPED PRODUCTS</t>
  </si>
  <si>
    <t>PIRAMAL GLASS</t>
  </si>
  <si>
    <t>HAYCARB</t>
  </si>
  <si>
    <t>LANKA ALUMINIUM</t>
  </si>
  <si>
    <t>LCEM.N0000</t>
  </si>
  <si>
    <t>LANKA CEMENT</t>
  </si>
  <si>
    <t>CHEVRON</t>
  </si>
  <si>
    <t>SWISSTEK</t>
  </si>
  <si>
    <t>RICH PIERIS EXP</t>
  </si>
  <si>
    <t>SIL.N0000</t>
  </si>
  <si>
    <t>SAMSON INTERNAT.</t>
  </si>
  <si>
    <t>TOKYO CEMENT</t>
  </si>
  <si>
    <t>TOKYO CEMENT [ NON-VOTING]</t>
  </si>
  <si>
    <t>UNION CHEMICALS</t>
  </si>
  <si>
    <t>LANKA REALITY</t>
  </si>
  <si>
    <t>CABO.N0000</t>
  </si>
  <si>
    <t>CARGO BOAT</t>
  </si>
  <si>
    <t>CHOU.N0000</t>
  </si>
  <si>
    <t>CITY HOUSING</t>
  </si>
  <si>
    <t>CLND.N0000</t>
  </si>
  <si>
    <t>COLOMBO LAND</t>
  </si>
  <si>
    <t>COMMERCIAL DEV.</t>
  </si>
  <si>
    <t>SEYLAN DEVTS</t>
  </si>
  <si>
    <t>CTLD.N0000</t>
  </si>
  <si>
    <t>C T LAND</t>
  </si>
  <si>
    <t>EAST WEST</t>
  </si>
  <si>
    <t>HUEJ.N0000</t>
  </si>
  <si>
    <t>HUEJAY</t>
  </si>
  <si>
    <t>MILLENNIUM HOUSE</t>
  </si>
  <si>
    <t>ONAL.N0000</t>
  </si>
  <si>
    <t>ON'ALLY</t>
  </si>
  <si>
    <t>OVERSEAS REALTY</t>
  </si>
  <si>
    <t>PDL.N0000</t>
  </si>
  <si>
    <t>PDL</t>
  </si>
  <si>
    <t>COLOMBO CITY</t>
  </si>
  <si>
    <t xml:space="preserve">R I L PROPERTY </t>
  </si>
  <si>
    <t>SHAW.N0000</t>
  </si>
  <si>
    <t>LEE HEDGES</t>
  </si>
  <si>
    <t>STANDARD CAPITAL</t>
  </si>
  <si>
    <t>SLND.N0000</t>
  </si>
  <si>
    <t>SERENDIB LAND</t>
  </si>
  <si>
    <t>YORK.N0000</t>
  </si>
  <si>
    <t>YORK ARCADE</t>
  </si>
  <si>
    <t>DIALOG</t>
  </si>
  <si>
    <t>SLT</t>
  </si>
  <si>
    <t>LOTUS HYDRO</t>
  </si>
  <si>
    <t>RESUS ENERGY</t>
  </si>
  <si>
    <t xml:space="preserve">LVL </t>
  </si>
  <si>
    <t>PANASIAN POWER</t>
  </si>
  <si>
    <t>VIDULLANKA</t>
  </si>
  <si>
    <t>VALLIBEL POWER</t>
  </si>
  <si>
    <t>COF.U0000</t>
  </si>
  <si>
    <t>CANDOR OPP FUND</t>
  </si>
  <si>
    <t>NAVF.U0000</t>
  </si>
  <si>
    <t>NAMAL ACUITY VF</t>
  </si>
  <si>
    <t>BLUE DIAMONDS [NON-VOTING]</t>
  </si>
  <si>
    <t>DANKOTUWA PORCELAIN</t>
  </si>
  <si>
    <t>LPL.N0000</t>
  </si>
  <si>
    <t>LAUGFS POWER</t>
  </si>
  <si>
    <t>LPL.X0000</t>
  </si>
  <si>
    <t>LAUGFS POWER LIMITED [NON-VOTING]</t>
  </si>
  <si>
    <t>MCPL.N0000</t>
  </si>
  <si>
    <t>MAHAWELI COCONUT</t>
  </si>
  <si>
    <t>SEYB.R0000</t>
  </si>
  <si>
    <t>SEYLAN BANK PLC [VOTING RIGHTS]</t>
  </si>
  <si>
    <t>BIL.R0000</t>
  </si>
  <si>
    <t>BROWNS INVSTMNTS [RIGHTS]</t>
  </si>
  <si>
    <t>WINDFORCE</t>
  </si>
  <si>
    <t>CHRISSWORLD LIMITED</t>
  </si>
  <si>
    <t>PRIME LANDS RESIDENCIES LIMITED</t>
  </si>
  <si>
    <t>VIDULLANKA [NON-VOTING]</t>
  </si>
  <si>
    <t>E M L CONSULTANTS</t>
  </si>
  <si>
    <t>EX-PACK</t>
  </si>
  <si>
    <t>LANKA CREDIT AND BUSINESS FINANCE LIMITED</t>
  </si>
  <si>
    <t>CAPITAL ALLIANCE LIMITED</t>
  </si>
  <si>
    <t>hSENID BUSINESS SOLUTIONS</t>
  </si>
  <si>
    <t>CO-OPERATIVE INSURANCE</t>
  </si>
  <si>
    <t>MYLAND DEVELOPMENTS</t>
  </si>
  <si>
    <t>LOLC GENERAL INSURANCE</t>
  </si>
  <si>
    <t>KAPRUKA HOLDINGS LIMITED</t>
  </si>
  <si>
    <t>JAT HOLDINGS LIMITED</t>
  </si>
  <si>
    <t>HELA APPAREL HOLDINGS LIMITED</t>
  </si>
  <si>
    <t>SARVODAYA DEVELOPMENT FINANCE</t>
  </si>
  <si>
    <t>CHL.R0000</t>
  </si>
  <si>
    <t>DURDANS [RIGHTS]</t>
  </si>
  <si>
    <t>No.Trades</t>
  </si>
  <si>
    <t>`</t>
  </si>
  <si>
    <t>MARKET PERFORMANCE</t>
  </si>
  <si>
    <t>Turnover (LKR 'Mn)</t>
  </si>
  <si>
    <t>Volume ('Mn)</t>
  </si>
  <si>
    <t>Market Cap. (LKR 'Bn)</t>
  </si>
  <si>
    <t>Market Cap. (USD 'Bn)</t>
  </si>
  <si>
    <t>Traded Companies</t>
  </si>
  <si>
    <t>Foreign Purchases (LKR 'Mn)</t>
  </si>
  <si>
    <t>Foreign Sales (LKR 'Mn)</t>
  </si>
  <si>
    <t>Net Foreign flow (LKR 'Mn)</t>
  </si>
  <si>
    <t>MTD Net Foreign Flow (LKR 'Mn)</t>
  </si>
  <si>
    <t>YTD Net Foreign Flow (LKR 'Mn)</t>
  </si>
  <si>
    <t>WEEKLY EQUITY WATCH</t>
  </si>
  <si>
    <t>Week Ended:</t>
  </si>
  <si>
    <t xml:space="preserve">First Capital Research   </t>
  </si>
  <si>
    <t>AFS.N0000</t>
  </si>
  <si>
    <t>UBF.N0000</t>
  </si>
  <si>
    <t>ALPHA FIRE SERVICES PLC</t>
  </si>
  <si>
    <t>UB FINANCE COMPANY LIMITED</t>
  </si>
  <si>
    <t>AGPL.N0000</t>
  </si>
  <si>
    <t>AGARAPATANA PLANTATIONS LIMITED</t>
  </si>
  <si>
    <t>MoM average</t>
  </si>
  <si>
    <t>Update Col (sort by turnover and volume)</t>
  </si>
  <si>
    <t>MARKET PRICE EARNINGS RATIO(PER)</t>
  </si>
  <si>
    <t>MARKET PRICE TO BOOK VALUE (PBV)</t>
  </si>
  <si>
    <t>MARKET DIVIDEND YIELD (DY)</t>
  </si>
  <si>
    <t xml:space="preserve">YTD </t>
  </si>
  <si>
    <t xml:space="preserve"> </t>
  </si>
  <si>
    <t xml:space="preserve">p </t>
  </si>
  <si>
    <t>Top 5 Volume</t>
  </si>
  <si>
    <t>% of Total</t>
  </si>
  <si>
    <t>L V L ENERGY FUND PLC</t>
  </si>
  <si>
    <t>ASIA SIYAKA COMMODITIES LIMITED</t>
  </si>
  <si>
    <t>SIERRA CABLES PLC</t>
  </si>
  <si>
    <t>HEMAS HOLDINGS PLC</t>
  </si>
  <si>
    <t>CHEVRON LUBRICANTS LANKA PLC</t>
  </si>
  <si>
    <t>R I L PROPERTY PLC</t>
  </si>
  <si>
    <t>MARKET VALUE(RS.)</t>
  </si>
  <si>
    <t>ASIA ASSET FINANCE PLC</t>
  </si>
  <si>
    <t>SOFTLOGIC LIFE INSURANCE PLC</t>
  </si>
  <si>
    <t>ABANS ELECTRICALS PLC</t>
  </si>
  <si>
    <t>AMANA BANK PLC</t>
  </si>
  <si>
    <t>ASIA CAPITAL PLC</t>
  </si>
  <si>
    <t>ACL CABLES PLC</t>
  </si>
  <si>
    <t>ACME PRINTING &amp; PACKAGING PLC</t>
  </si>
  <si>
    <t>ACCESS ENGINEERING PLC</t>
  </si>
  <si>
    <t>ALPHA FIRE SERVICES LIMITED</t>
  </si>
  <si>
    <t>ABANS FINANCE PLC</t>
  </si>
  <si>
    <t>AGALAWATTE PLANTATIONS PLC</t>
  </si>
  <si>
    <t>AGARAPATANA PLANTATIONS PLC</t>
  </si>
  <si>
    <t>AGSTAR PLC [Non-Voting]</t>
  </si>
  <si>
    <t>ASIAN HOTELS AND PROPERTIES PLC</t>
  </si>
  <si>
    <t>AITKEN SPENCE HOTEL HOLDINGS PLC</t>
  </si>
  <si>
    <t>ALLIANCE FINANCE COMPANY PLC</t>
  </si>
  <si>
    <t>ASSOCIATED MOTOR FINANCE COMPANY PLC</t>
  </si>
  <si>
    <t>ASIRI SURGICAL HOSPITAL PLC</t>
  </si>
  <si>
    <t>ACL PLASTICS PLC</t>
  </si>
  <si>
    <t>LANKA REALTY INVESTMENTS PLC</t>
  </si>
  <si>
    <t>LANKA ASHOK LEYLAND PLC</t>
  </si>
  <si>
    <t>ASIRI HOSPITAL HOLDINGS PLC</t>
  </si>
  <si>
    <t>INDUSTRIAL ASPHALTS (CEYLON) PLC</t>
  </si>
  <si>
    <t>AMANA TAKAFUL PLC</t>
  </si>
  <si>
    <t>AMANA TAKAFUL LIFE PLC</t>
  </si>
  <si>
    <t>THE AUTODROME PLC</t>
  </si>
  <si>
    <t>BALANGODA PLANTATIONS PLC</t>
  </si>
  <si>
    <t>BROWNS BEACH HOTELS PLC</t>
  </si>
  <si>
    <t>BERUWALA RESORTS PLC</t>
  </si>
  <si>
    <t>BAIRAHA FARMS PLC</t>
  </si>
  <si>
    <t>ORIENT FINANCE PLC</t>
  </si>
  <si>
    <t>BROWNS INVESTMENTS PLC</t>
  </si>
  <si>
    <t>BOGALA GRAPHITE LANKA PLC</t>
  </si>
  <si>
    <t>BOGAWANTALAWA TEA ESTATES PLC</t>
  </si>
  <si>
    <t>B P P L HOLDINGS PLC</t>
  </si>
  <si>
    <t>BANSEI ROYAL RESORTS HIKKADUWA PLC</t>
  </si>
  <si>
    <t>BROWN &amp; COMPANY PLC</t>
  </si>
  <si>
    <t>BUKIT DARAH PLC</t>
  </si>
  <si>
    <t>CARGO BOAT DEVELOPMENT COMPANY PLC</t>
  </si>
  <si>
    <t>DIALOG FINANCE PLC</t>
  </si>
  <si>
    <t>CAPITAL ALLIANCE HOLDINGS LTD</t>
  </si>
  <si>
    <t>CALH.N0000</t>
  </si>
  <si>
    <t>CAPITAL ALLIANCE PLC</t>
  </si>
  <si>
    <t>CARGILLS (CEYLON) PLC</t>
  </si>
  <si>
    <t>CARSON CUMBERBATCH PLC</t>
  </si>
  <si>
    <t>CARGILLS BANK PLC</t>
  </si>
  <si>
    <t>CBNK.N0000</t>
  </si>
  <si>
    <t>CEYLON COLD STORES PLC</t>
  </si>
  <si>
    <t>CITIZENS DEVELOPMENT BUSINESS FINANCE PLC</t>
  </si>
  <si>
    <t>CITIZENS DEVELOPMENT BUSINESS FINANCE PLC [Non-Voting]</t>
  </si>
  <si>
    <t>LANKA CERAMIC PLC</t>
  </si>
  <si>
    <t>COLOMBO FORT INVESTMENTS PLC</t>
  </si>
  <si>
    <t>CENTRAL FINANCE COMPANY PLC</t>
  </si>
  <si>
    <t>THE COLOMBO FORT LAND AND BUILDING PLC</t>
  </si>
  <si>
    <t>FIRST CAPITAL HOLDINGS PLC</t>
  </si>
  <si>
    <t>CEYLON HOSPITALS PLC</t>
  </si>
  <si>
    <t>CHEMANEX PLC</t>
  </si>
  <si>
    <t>CEYLON HOTELS CORPORATION PLC</t>
  </si>
  <si>
    <t>C I C HOLDINGS PLC</t>
  </si>
  <si>
    <t>C I C HOLDINGS PLC [Non-Voting]</t>
  </si>
  <si>
    <t>CENTRAL INDUSTRIES PLC</t>
  </si>
  <si>
    <t>CEYLINCO HOLDINGS PLC [Non-Voting]</t>
  </si>
  <si>
    <t>CEYLON INVESTMENT PLC</t>
  </si>
  <si>
    <t>COLOMBO INVESTMENT TRUST PLC</t>
  </si>
  <si>
    <t>HIKKADUWA BEACH RESORT PLC</t>
  </si>
  <si>
    <t>WASKADUWA BEACH RESORT PLC</t>
  </si>
  <si>
    <t>COLOMBO LAND AND DEVELOPMENT COMPANY PLC</t>
  </si>
  <si>
    <t>RENUKA FOODS PLC</t>
  </si>
  <si>
    <t>RENUKA FOODS PLC [Non-Voting]</t>
  </si>
  <si>
    <t>COMMERCIAL CREDIT AND FINANCE PLC</t>
  </si>
  <si>
    <t>C M HOLDINGS PLC</t>
  </si>
  <si>
    <t>COMMERCIAL BANK OF CEYLON PLC</t>
  </si>
  <si>
    <t>COMMERCIAL BANK OF CEYLON PLC [Non-Voting]</t>
  </si>
  <si>
    <t>COMMERCIAL DEVELOPMENT COMPANY PLC</t>
  </si>
  <si>
    <t>HAYLEYS LEISURE PLC</t>
  </si>
  <si>
    <t>CO-OPERATIVE INSURANCE COMPANY PLC</t>
  </si>
  <si>
    <t>SOFTLOGIC FINANCE PLC</t>
  </si>
  <si>
    <t>SEYLAN DEVELOPMENTS PLC</t>
  </si>
  <si>
    <t>CABLE SOLUTIONS PLC</t>
  </si>
  <si>
    <t>CSLK.N0000</t>
  </si>
  <si>
    <t>CEYLON TEA BROKERS PLC</t>
  </si>
  <si>
    <t>CEYLON TOBACCO COMPANY PLC</t>
  </si>
  <si>
    <t>DILMAH CEYLON TEA COMPANY PLC</t>
  </si>
  <si>
    <t>C T HOLDINGS PLC</t>
  </si>
  <si>
    <t>C T LAND DEVELOPMENT PLC</t>
  </si>
  <si>
    <t>CHRISSWORLD PLC</t>
  </si>
  <si>
    <t>C. W. MACKIE PLC</t>
  </si>
  <si>
    <t>DIALOG AXIATA PLC</t>
  </si>
  <si>
    <t>DIESEL &amp; MOTOR ENGINEERING PLC</t>
  </si>
  <si>
    <t>DIPPED PRODUCTS PLC</t>
  </si>
  <si>
    <t>DISTILLERIES COMPANY OF SRI LANKA PLC</t>
  </si>
  <si>
    <t>COLOMBO DOCKYARD PLC</t>
  </si>
  <si>
    <t>DANKOTUWA PORCELAIN PLC</t>
  </si>
  <si>
    <t>EAST WEST PROPERTIES PLC</t>
  </si>
  <si>
    <t>E B CREASY &amp; COMPANY PLC</t>
  </si>
  <si>
    <t>E - CHANNELLING PLC</t>
  </si>
  <si>
    <t>EDEN HOTEL LANKA PLC</t>
  </si>
  <si>
    <t>ELPITIYA PLANTATIONS PLC</t>
  </si>
  <si>
    <t>EASTERN MERCHANTS PLC</t>
  </si>
  <si>
    <t>E M L CONSULTANTS PLC</t>
  </si>
  <si>
    <t>GALADARI HOTELS (LANKA) PLC</t>
  </si>
  <si>
    <t>PGP GLASS CEYLON PLC</t>
  </si>
  <si>
    <t>CEYLON GRAIN ELEVATORS PLC</t>
  </si>
  <si>
    <t>AMBEON HOLDINGS PLC</t>
  </si>
  <si>
    <t>CEYLON GUARDIAN INVESTMENT TRUST PLC</t>
  </si>
  <si>
    <t>HAPUGASTENNE PLANTATIONS PLC</t>
  </si>
  <si>
    <t>HARISCHANDRA MILLS PLC</t>
  </si>
  <si>
    <t>HNB ASSURANCE PLC</t>
  </si>
  <si>
    <t>HAYCARB PLC</t>
  </si>
  <si>
    <t>HAYLEYS PLC</t>
  </si>
  <si>
    <t>hSENID BUSINESS SOLUTIONS PLC</t>
  </si>
  <si>
    <t>HOUSING DEVELOPMENT FINANCE CORPORATION BANK OF SL</t>
  </si>
  <si>
    <t>HELA APPAREL HOLDINGS PLC</t>
  </si>
  <si>
    <t>HAYLEYS FIBRE PLC</t>
  </si>
  <si>
    <t>HATTON NATIONAL BANK PLC</t>
  </si>
  <si>
    <t>HATTON NATIONAL BANK PLC [Non-Voting]</t>
  </si>
  <si>
    <t>HNB FINANCE PLC</t>
  </si>
  <si>
    <t>HNB FINANCE PLC [Non-Voting]</t>
  </si>
  <si>
    <t>HORANA PLANTATIONS PLC</t>
  </si>
  <si>
    <t>LOTUS HYDRO POWER PLC</t>
  </si>
  <si>
    <t>HATTON PLANTATIONS PLC</t>
  </si>
  <si>
    <t>RESUS ENERGY PLC</t>
  </si>
  <si>
    <t>HOTEL SIGIRIYA PLC</t>
  </si>
  <si>
    <t>HUNAS HOLDINGS PLC</t>
  </si>
  <si>
    <t>HVA FOODS PLC</t>
  </si>
  <si>
    <t>JAT HOLDINGS PLC</t>
  </si>
  <si>
    <t>JETWING SYMPHONY PLC</t>
  </si>
  <si>
    <t>JANASHAKTHI INSURANCE PLC</t>
  </si>
  <si>
    <t>JOHN KEELLS HOLDINGS PLC</t>
  </si>
  <si>
    <t>JOHN KEELLS PLC</t>
  </si>
  <si>
    <t>KAHAWATTE PLANTATIONS PLC</t>
  </si>
  <si>
    <t>KELANI CABLES PLC</t>
  </si>
  <si>
    <t>KEELLS FOOD PRODUCTS PLC</t>
  </si>
  <si>
    <t>KEGALLE PLANTATIONS PLC</t>
  </si>
  <si>
    <t>THE KANDY HOTELS COMPANY (1938) PLC</t>
  </si>
  <si>
    <t>JOHN KEELLS HOTELS PLC</t>
  </si>
  <si>
    <t>KOTAGALA PLANTATIONS PLC</t>
  </si>
  <si>
    <t>KAPRUKA HOLDINGS PLC</t>
  </si>
  <si>
    <t>KELANI VALLEY PLANTATIONS PLC</t>
  </si>
  <si>
    <t>CEYLON LAND &amp; EQUITY PLC</t>
  </si>
  <si>
    <t>LANKA ALUMINIUM INDUSTRIES PLC</t>
  </si>
  <si>
    <t>LANKA CREDIT AND BUSINESS FINANCE PLC</t>
  </si>
  <si>
    <t>LANKEM CEYLON PLC</t>
  </si>
  <si>
    <t>LANKEM DEVELOPMENTS PLC</t>
  </si>
  <si>
    <t>LB FINANCE PLC</t>
  </si>
  <si>
    <t>LOLC GENERAL INSURANCE PLC</t>
  </si>
  <si>
    <t>LAUGFS GAS PLC</t>
  </si>
  <si>
    <t>LAUGFS GAS PLC [Non-Voting]</t>
  </si>
  <si>
    <t>THE LANKA HOSPITALS CORPORATION PLC</t>
  </si>
  <si>
    <t>THE LIGHTHOUSE HOTEL PLC</t>
  </si>
  <si>
    <t>LANKA IOC PLC</t>
  </si>
  <si>
    <t>LION BREWERY (CEYLON) PLC</t>
  </si>
  <si>
    <t>LAXAPANA PLC</t>
  </si>
  <si>
    <t>LANKA MILK FOODS (CWE) PLC</t>
  </si>
  <si>
    <t>LOLC FINANCE PLC</t>
  </si>
  <si>
    <t>L O L C HOLDINGS PLC</t>
  </si>
  <si>
    <t>LAUGFS POWER PLC</t>
  </si>
  <si>
    <t>LAUGFS POWER PLC [Non-Voting]</t>
  </si>
  <si>
    <t>LAKE HOUSE PRINTERS &amp; PUBLISHERS PLC</t>
  </si>
  <si>
    <t>LUMINEX PLC</t>
  </si>
  <si>
    <t>LUMX.N0000</t>
  </si>
  <si>
    <t>LANKA VENTURES PLC</t>
  </si>
  <si>
    <t>LANKA WALLTILE PLC</t>
  </si>
  <si>
    <t>MADULSIMA PLANTATIONS PLC</t>
  </si>
  <si>
    <t>MARAWILA RESORTS PLC</t>
  </si>
  <si>
    <t>MASKELIYA PLANTATIONS PLC</t>
  </si>
  <si>
    <t>MERCHANT BANK OF SRI LANKA &amp; FINANCE PLC</t>
  </si>
  <si>
    <t>MAHAWELI COCONUT PLANTATIONS PLC</t>
  </si>
  <si>
    <t>MYLAND DEVELOPMENTS PLC</t>
  </si>
  <si>
    <t>GREENTECH ENERGY PLC</t>
  </si>
  <si>
    <t>MELSTACORP PLC</t>
  </si>
  <si>
    <t>MAHARAJA FOODS PLC</t>
  </si>
  <si>
    <t>MFPE.N0000</t>
  </si>
  <si>
    <t>HAYLEYS FABRIC PLC</t>
  </si>
  <si>
    <t>MILLENNIUM HOUSING DEVELOPERS PLC</t>
  </si>
  <si>
    <t>MAHAWELI REACH HOTELS PLC</t>
  </si>
  <si>
    <t>MULLER &amp; PHIPPS (CEYLON) PLC</t>
  </si>
  <si>
    <t>NAMUNUKULA PLANTATIONS PLC</t>
  </si>
  <si>
    <t>NATIONAL DEVELOPMENT BANK PLC</t>
  </si>
  <si>
    <t>THE NUWARA ELIYA HOTELS COMPANY PLC</t>
  </si>
  <si>
    <t>NAWALOKA HOSPITALS PLC</t>
  </si>
  <si>
    <t>NATIONS TRUST BANK PLC</t>
  </si>
  <si>
    <t>NATIONS TRUST BANK PLC [Non-Voting]</t>
  </si>
  <si>
    <t>ON ALLY HOLDINGS PLC</t>
  </si>
  <si>
    <t>OVERSEAS REALTY (CEYLON) PLC</t>
  </si>
  <si>
    <t>PAN ASIA BANKING CORPORATION PLC</t>
  </si>
  <si>
    <t>EX-PACK CORRUGATED CARTONS PLC</t>
  </si>
  <si>
    <t>PALM GARDEN HOTELS PLC</t>
  </si>
  <si>
    <t>PANASIAN POWER PLC</t>
  </si>
  <si>
    <t>SWISSTEK (CEYLON) PLC</t>
  </si>
  <si>
    <t>PEGASUS HOTELS OF CEYLON PLC</t>
  </si>
  <si>
    <t>COLOMBO CITY HOLDINGS PLC</t>
  </si>
  <si>
    <t>PEOPLE S INSURANCE PLC</t>
  </si>
  <si>
    <t>DIGITAL MOBILITY SOLUTIONS LANKA PLC</t>
  </si>
  <si>
    <t>PKME.N0000</t>
  </si>
  <si>
    <t>PEOPLE S LEASING &amp; FINANCE PLC</t>
  </si>
  <si>
    <t>PRIME LANDS RESIDENCIES PLC</t>
  </si>
  <si>
    <t>PEOPLE`S MERCHANT FINANCE PLC</t>
  </si>
  <si>
    <t>RENUKA AGRI FOODS PLC</t>
  </si>
  <si>
    <t>RENUKA HOTELS PLC</t>
  </si>
  <si>
    <t>ROYAL CERAMICS LANKA PLC</t>
  </si>
  <si>
    <t>CITRUS LEISURE PLC</t>
  </si>
  <si>
    <t>RENUKA CITY HOTELS PLC.</t>
  </si>
  <si>
    <t>RICHARD PIERIS EXPORTS PLC</t>
  </si>
  <si>
    <t>RAMBODA FALLS PLC</t>
  </si>
  <si>
    <t>RADIANT GEMS INTERNATIONAL PLC</t>
  </si>
  <si>
    <t>RENUKA HOLDINGS PLC</t>
  </si>
  <si>
    <t>RENUKA HOLDINGS PLC [Non-Voting]</t>
  </si>
  <si>
    <t>THE FORTRESS RESORTS PLC</t>
  </si>
  <si>
    <t>RICHARD PIERIS AND COMPANY PLC</t>
  </si>
  <si>
    <t>ROYAL PALMS BEACH HOTELS PLC</t>
  </si>
  <si>
    <t>RAIGAM WAYAMBA SALTERNS PLC</t>
  </si>
  <si>
    <t>SAMPATH BANK PLC</t>
  </si>
  <si>
    <t>SOFTLOGIC CAPITAL PLC</t>
  </si>
  <si>
    <t>SANASA DEVELOPMENT BANK PLC</t>
  </si>
  <si>
    <t>SARVODAYA DEVELOPMENT FINANCE PLC</t>
  </si>
  <si>
    <t>S M B LEASING PLC</t>
  </si>
  <si>
    <t>S M B LEASING PLC [Non-Voting]</t>
  </si>
  <si>
    <t>THE KINGSBURY PLC</t>
  </si>
  <si>
    <t>SEYLAN BANK PLC</t>
  </si>
  <si>
    <t>SEYLAN BANK PLC [Non-Voting]</t>
  </si>
  <si>
    <t>SINGER FINANCE LANKA PLC</t>
  </si>
  <si>
    <t>SOFTLOGIC HOLDINGS PLC</t>
  </si>
  <si>
    <t>SERENDIB HOTELS PLC</t>
  </si>
  <si>
    <t>SERENDIB HOTELS PLC [Non-Voting]</t>
  </si>
  <si>
    <t>SIGIRIYA VILLAGE HOTELS PLC</t>
  </si>
  <si>
    <t>SAMSON INTERNATIONAL PLC</t>
  </si>
  <si>
    <t>STANDARD CAPITAL PLC</t>
  </si>
  <si>
    <t>SINGHE HOSPITALS PLC</t>
  </si>
  <si>
    <t>SINGER (SRI LANKA) PLC</t>
  </si>
  <si>
    <t>SRI LANKA TELECOM PLC</t>
  </si>
  <si>
    <t>SATHOSA MOTORS PLC</t>
  </si>
  <si>
    <t>CONVENIENCE FOODS LANKA PLC</t>
  </si>
  <si>
    <t>AITKEN SPENCE PLC</t>
  </si>
  <si>
    <t>DOLPHIN HOTELS PLC</t>
  </si>
  <si>
    <t>SUNSHINE HOLDINGS PLC</t>
  </si>
  <si>
    <t>THREE ACRE FARMS PLC</t>
  </si>
  <si>
    <t>TAL LANKA HOTELS PLC</t>
  </si>
  <si>
    <t>TANGERINE BEACH HOTELS PLC</t>
  </si>
  <si>
    <t>AMBEON CAPITAL PLC</t>
  </si>
  <si>
    <t>TESS AGRO PLC</t>
  </si>
  <si>
    <t>TESS AGRO PLC [Non-Voting]</t>
  </si>
  <si>
    <t>LANKA TILES PLC</t>
  </si>
  <si>
    <t>TEEJAY LANKA PLC</t>
  </si>
  <si>
    <t>TOKYO CEMENT COMPANY (LANKA) PLC</t>
  </si>
  <si>
    <t>TOKYO CEMENT COMPANY (LANKA) PLC [Non-Voting]</t>
  </si>
  <si>
    <t>TALAWAKELLE TEA ESTATES PLC</t>
  </si>
  <si>
    <t>TRANS ASIA HOTELS PLC</t>
  </si>
  <si>
    <t>TEA SMALLHOLDER FACTORIES PLC</t>
  </si>
  <si>
    <t>KELANI TYRES PLC</t>
  </si>
  <si>
    <t>UNION ASSURANCE PLC</t>
  </si>
  <si>
    <t>UNION BANK OF COLOMBO PLC</t>
  </si>
  <si>
    <t>UB FINANCE PLC</t>
  </si>
  <si>
    <t>UNION CHEMICALS LANKA PLC</t>
  </si>
  <si>
    <t>UDAPUSSELLAWA PLANTATIONS PLC</t>
  </si>
  <si>
    <t>UNITED MOTORS LANKA PLC</t>
  </si>
  <si>
    <t>VALLIBEL FINANCE PLC</t>
  </si>
  <si>
    <t>VIDULLANKA PLC</t>
  </si>
  <si>
    <t>VIDULLANKA PLC [Non-Voting]</t>
  </si>
  <si>
    <t>VALLIBEL ONE PLC</t>
  </si>
  <si>
    <t>VALLIBEL POWER ERATHNA PLC</t>
  </si>
  <si>
    <t>GALLE FACE CAPITAL PARTNERS PLC</t>
  </si>
  <si>
    <t>WATAWALA PLANTATIONS PLC</t>
  </si>
  <si>
    <t>WINDFORCE PLC</t>
  </si>
  <si>
    <t>YORK ARCADE HOLDINGS PLC</t>
  </si>
  <si>
    <t>ASIA ASSET FINANCE PLC [Preference-0000]</t>
  </si>
  <si>
    <t>AAF.P0000</t>
  </si>
  <si>
    <t>CAL FIVE YEAR CLOSED END FUND [Fund]</t>
  </si>
  <si>
    <t>CALC.U0000</t>
  </si>
  <si>
    <t xml:space="preserve">JKH </t>
  </si>
  <si>
    <t>GESTETNER OF CEYLON PLC</t>
  </si>
  <si>
    <t>MERCANTILE SHIPPING COMPANY PLC</t>
  </si>
  <si>
    <t>SENKADAGALA FINANCE COMPANY PLC</t>
  </si>
  <si>
    <t>CEYLON HOSPITALS PLC [Non-Voting]</t>
  </si>
  <si>
    <t>CEYLINCO HOLDINGS PLC</t>
  </si>
  <si>
    <t>MALWATTE VALLEY PLANTATION PLC</t>
  </si>
  <si>
    <t xml:space="preserve">MSL </t>
  </si>
  <si>
    <t>CAL FIVE YEAR OPTIMUM FUND [Fund]</t>
  </si>
  <si>
    <t>CALI.U0000</t>
  </si>
  <si>
    <t>LEE HEDGES PLC</t>
  </si>
  <si>
    <t>NTB.X</t>
  </si>
  <si>
    <t>SEMB.X</t>
  </si>
  <si>
    <t>KOTMALE HOLDINGS PLC</t>
  </si>
  <si>
    <t>PARAGON CEYLON PLC</t>
  </si>
  <si>
    <t xml:space="preserve">TJL </t>
  </si>
  <si>
    <t>HNB.X</t>
  </si>
  <si>
    <t xml:space="preserve">SAMP </t>
  </si>
  <si>
    <t xml:space="preserve">ASPH </t>
  </si>
  <si>
    <t xml:space="preserve">CPRT </t>
  </si>
  <si>
    <t xml:space="preserve">HAPU </t>
  </si>
  <si>
    <t xml:space="preserve">NAMU </t>
  </si>
  <si>
    <t xml:space="preserve">AMF </t>
  </si>
  <si>
    <t xml:space="preserve">CIT </t>
  </si>
  <si>
    <t xml:space="preserve">AFSL </t>
  </si>
  <si>
    <t>CEYLON PRINTERS PLC</t>
  </si>
  <si>
    <t>HUNTER &amp; COMPANY PLC</t>
  </si>
  <si>
    <t>MALWATTE VALLEY PLANTATION PLC [Non-Voting]</t>
  </si>
  <si>
    <t xml:space="preserve">PLR </t>
  </si>
  <si>
    <t xml:space="preserve">KOTA </t>
  </si>
  <si>
    <t xml:space="preserve">LFIN </t>
  </si>
  <si>
    <t xml:space="preserve">WAPO </t>
  </si>
  <si>
    <t xml:space="preserve">COCO </t>
  </si>
  <si>
    <t xml:space="preserve">LVEF </t>
  </si>
  <si>
    <t xml:space="preserve">HNB </t>
  </si>
  <si>
    <t xml:space="preserve">BUKI </t>
  </si>
  <si>
    <t xml:space="preserve">CARS </t>
  </si>
  <si>
    <t xml:space="preserve">MASK </t>
  </si>
  <si>
    <t>AS OF Sep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</si>
</sst>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[$-409]dd\-mmm\-yy;@"/>
    <numFmt numFmtId="167" formatCode="0.0%"/>
    <numFmt numFmtId="168" formatCode="0.000"/>
    <numFmt numFmtId="169" formatCode="0.0"/>
    <numFmt numFmtId="170" formatCode="#,##0.0"/>
    <numFmt numFmtId="171" formatCode="0.0\x"/>
    <numFmt numFmtId="172" formatCode="[$-409]d\-mmm\-yy;@"/>
    <numFmt numFmtId="173" formatCode="_(* #,##0.0_);_(* \(#,##0.0\);_(* &quot;-&quot;??_);_(@_)"/>
  </numFmts>
  <fonts count="72">
    <font>
      <sz val="11"/>
      <color theme="1"/>
      <name val="Calibri"/>
      <family val="2"/>
      <scheme val="minor"/>
    </font>
    <font>
      <b/>
      <sz val="30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6600"/>
      <name val="Calibri"/>
      <family val="2"/>
      <scheme val="minor"/>
    </font>
    <font>
      <b/>
      <sz val="16"/>
      <color theme="0"/>
      <name val="Arial"/>
      <family val="2"/>
    </font>
    <font>
      <sz val="20"/>
      <color rgb="FF00FF00"/>
      <name val="Wingdings 3"/>
      <family val="1"/>
      <charset val="2"/>
    </font>
    <font>
      <sz val="20"/>
      <color rgb="FF00B050"/>
      <name val="Wingdings 3"/>
      <family val="1"/>
      <charset val="2"/>
    </font>
    <font>
      <b/>
      <sz val="18"/>
      <color theme="0"/>
      <name val="Calibri"/>
      <family val="2"/>
      <scheme val="minor"/>
    </font>
    <font>
      <b/>
      <sz val="20"/>
      <color rgb="FF006600"/>
      <name val="Calibri"/>
      <family val="2"/>
      <scheme val="minor"/>
    </font>
    <font>
      <sz val="20"/>
      <color rgb="FFFF0000"/>
      <name val="Wingdings 3"/>
      <family val="1"/>
      <charset val="2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42"/>
      <color theme="0"/>
      <name val="Book Antiqua"/>
      <family val="1"/>
    </font>
    <font>
      <sz val="11"/>
      <color rgb="FF00206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1"/>
      <color rgb="FF00660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i/>
      <sz val="12"/>
      <color theme="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i/>
      <sz val="22"/>
      <color rgb="FF002060"/>
      <name val="Calibri(body)"/>
    </font>
    <font>
      <sz val="7"/>
      <color rgb="FFFFFFFF"/>
      <name val="Tahoma"/>
      <family val="2"/>
    </font>
    <font>
      <b/>
      <sz val="24"/>
      <color rgb="FF006600"/>
      <name val="Calibri"/>
      <family val="2"/>
      <scheme val="minor"/>
    </font>
    <font>
      <b/>
      <sz val="9"/>
      <color rgb="FFFF0000"/>
      <name val="Montserrat"/>
    </font>
    <font>
      <sz val="7"/>
      <color rgb="FFFF0000"/>
      <name val="Tahoma"/>
      <family val="2"/>
    </font>
    <font>
      <b/>
      <sz val="9"/>
      <name val="Arial"/>
      <family val="2"/>
    </font>
    <font>
      <b/>
      <sz val="13"/>
      <color rgb="FF0A1F44"/>
      <name val="Montserrat"/>
    </font>
    <font>
      <sz val="7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Tahoma"/>
      <family val="2"/>
    </font>
    <font>
      <b/>
      <sz val="9"/>
      <color theme="1"/>
      <name val="Montserrat"/>
    </font>
    <font>
      <sz val="14"/>
      <color theme="1"/>
      <name val="Calibri"/>
      <family val="2"/>
      <scheme val="minor"/>
    </font>
    <font>
      <sz val="14"/>
      <color rgb="FF6C757D"/>
      <name val="Calibri"/>
      <family val="2"/>
      <scheme val="minor"/>
    </font>
    <font>
      <sz val="14"/>
      <color rgb="FF00FF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11"/>
      <color rgb="FF6C757D"/>
      <name val="Inherit"/>
    </font>
    <font>
      <b/>
      <sz val="11"/>
      <color theme="1"/>
      <name val="Montserrat"/>
    </font>
    <font>
      <sz val="11"/>
      <color rgb="FF6C757D"/>
      <name val="Montserrat"/>
    </font>
    <font>
      <sz val="10"/>
      <color theme="1"/>
      <name val="Calibri"/>
      <family val="2"/>
      <scheme val="minor"/>
    </font>
    <font>
      <sz val="8"/>
      <color rgb="FF333333"/>
      <name val="Montserrat"/>
    </font>
    <font>
      <sz val="8"/>
      <color rgb="FF13A142"/>
      <name val="Montserrat"/>
    </font>
    <font>
      <sz val="8"/>
      <color rgb="FF2290FF"/>
      <name val="FontAwesome"/>
    </font>
    <font>
      <sz val="8"/>
      <color rgb="FFDA291C"/>
      <name val="Montserrat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17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947A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2353A"/>
        <bgColor indexed="64"/>
      </patternFill>
    </fill>
    <fill>
      <patternFill patternType="solid">
        <fgColor rgb="FFFFF90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484A4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8" fillId="24" borderId="0" applyNumberFormat="0" applyBorder="0" applyAlignment="0" applyProtection="0"/>
    <xf numFmtId="0" fontId="49" fillId="25" borderId="0" applyNumberFormat="0" applyBorder="0" applyAlignment="0" applyProtection="0"/>
    <xf numFmtId="0" fontId="50" fillId="26" borderId="0" applyNumberFormat="0" applyBorder="0" applyAlignment="0" applyProtection="0"/>
    <xf numFmtId="0" fontId="51" fillId="27" borderId="10" applyNumberFormat="0" applyAlignment="0" applyProtection="0"/>
    <xf numFmtId="0" fontId="52" fillId="28" borderId="11" applyNumberFormat="0" applyAlignment="0" applyProtection="0"/>
    <xf numFmtId="0" fontId="53" fillId="28" borderId="10" applyNumberFormat="0" applyAlignment="0" applyProtection="0"/>
    <xf numFmtId="0" fontId="54" fillId="0" borderId="12" applyNumberFormat="0" applyFill="0" applyAlignment="0" applyProtection="0"/>
    <xf numFmtId="0" fontId="3" fillId="29" borderId="13" applyNumberFormat="0" applyAlignment="0" applyProtection="0"/>
    <xf numFmtId="0" fontId="4" fillId="0" borderId="0" applyNumberFormat="0" applyFill="0" applyBorder="0" applyAlignment="0" applyProtection="0"/>
    <xf numFmtId="0" fontId="2" fillId="30" borderId="14" applyNumberFormat="0" applyFont="0" applyAlignment="0" applyProtection="0"/>
    <xf numFmtId="0" fontId="55" fillId="0" borderId="0" applyNumberFormat="0" applyFill="0" applyBorder="0" applyAlignment="0" applyProtection="0"/>
    <xf numFmtId="0" fontId="5" fillId="0" borderId="15" applyNumberFormat="0" applyFill="0" applyAlignment="0" applyProtection="0"/>
    <xf numFmtId="0" fontId="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6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6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</cellStyleXfs>
  <cellXfs count="282">
    <xf numFmtId="0" fontId="0" fillId="0" borderId="0" xfId="0"/>
    <xf numFmtId="0" fontId="0" fillId="2" borderId="0" xfId="0" applyFill="1"/>
    <xf numFmtId="164" fontId="1" fillId="2" borderId="0" xfId="0" applyNumberFormat="1" applyFont="1" applyFill="1" applyAlignment="1">
      <alignment vertical="center"/>
    </xf>
    <xf numFmtId="4" fontId="0" fillId="0" borderId="0" xfId="0" applyNumberFormat="1"/>
    <xf numFmtId="0" fontId="0" fillId="4" borderId="0" xfId="0" applyFill="1"/>
    <xf numFmtId="9" fontId="0" fillId="0" borderId="0" xfId="2" applyFont="1"/>
    <xf numFmtId="165" fontId="0" fillId="0" borderId="0" xfId="1" applyNumberFormat="1" applyFont="1"/>
    <xf numFmtId="43" fontId="0" fillId="0" borderId="0" xfId="0" applyNumberFormat="1"/>
    <xf numFmtId="3" fontId="0" fillId="0" borderId="0" xfId="0" applyNumberFormat="1"/>
    <xf numFmtId="166" fontId="0" fillId="0" borderId="0" xfId="0" applyNumberFormat="1"/>
    <xf numFmtId="4" fontId="9" fillId="0" borderId="0" xfId="1" applyNumberFormat="1" applyFont="1"/>
    <xf numFmtId="2" fontId="0" fillId="0" borderId="0" xfId="0" applyNumberFormat="1"/>
    <xf numFmtId="0" fontId="3" fillId="6" borderId="0" xfId="0" applyFont="1" applyFill="1"/>
    <xf numFmtId="4" fontId="9" fillId="0" borderId="0" xfId="1" applyNumberFormat="1" applyFont="1" applyFill="1" applyBorder="1"/>
    <xf numFmtId="2" fontId="9" fillId="0" borderId="0" xfId="0" applyNumberFormat="1" applyFont="1"/>
    <xf numFmtId="166" fontId="0" fillId="4" borderId="0" xfId="0" applyNumberFormat="1" applyFill="1"/>
    <xf numFmtId="0" fontId="9" fillId="4" borderId="0" xfId="0" applyFont="1" applyFill="1"/>
    <xf numFmtId="43" fontId="0" fillId="0" borderId="0" xfId="1" applyFont="1"/>
    <xf numFmtId="10" fontId="0" fillId="0" borderId="0" xfId="2" applyNumberFormat="1" applyFont="1"/>
    <xf numFmtId="167" fontId="0" fillId="0" borderId="0" xfId="2" applyNumberFormat="1" applyFont="1"/>
    <xf numFmtId="0" fontId="4" fillId="0" borderId="0" xfId="0" applyFont="1"/>
    <xf numFmtId="0" fontId="0" fillId="3" borderId="0" xfId="0" applyFill="1"/>
    <xf numFmtId="4" fontId="0" fillId="3" borderId="0" xfId="0" applyNumberFormat="1" applyFill="1"/>
    <xf numFmtId="15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0" borderId="0" xfId="2" applyNumberFormat="1" applyFont="1"/>
    <xf numFmtId="166" fontId="0" fillId="3" borderId="0" xfId="0" applyNumberFormat="1" applyFill="1"/>
    <xf numFmtId="4" fontId="9" fillId="3" borderId="0" xfId="1" applyNumberFormat="1" applyFont="1" applyFill="1" applyBorder="1"/>
    <xf numFmtId="4" fontId="9" fillId="0" borderId="0" xfId="1" applyNumberFormat="1" applyFont="1" applyBorder="1"/>
    <xf numFmtId="0" fontId="9" fillId="0" borderId="0" xfId="0" applyFont="1"/>
    <xf numFmtId="4" fontId="9" fillId="0" borderId="0" xfId="0" applyNumberFormat="1" applyFont="1"/>
    <xf numFmtId="4" fontId="9" fillId="0" borderId="0" xfId="3" applyNumberFormat="1" applyFont="1"/>
    <xf numFmtId="4" fontId="0" fillId="8" borderId="0" xfId="0" applyNumberFormat="1" applyFill="1"/>
    <xf numFmtId="4" fontId="0" fillId="0" borderId="0" xfId="3" applyNumberFormat="1" applyFont="1"/>
    <xf numFmtId="4" fontId="9" fillId="0" borderId="0" xfId="1" applyNumberFormat="1" applyFont="1" applyFill="1"/>
    <xf numFmtId="4" fontId="0" fillId="0" borderId="0" xfId="1" applyNumberFormat="1" applyFont="1"/>
    <xf numFmtId="4" fontId="0" fillId="0" borderId="0" xfId="2" applyNumberFormat="1" applyFont="1"/>
    <xf numFmtId="4" fontId="0" fillId="9" borderId="0" xfId="0" applyNumberFormat="1" applyFill="1"/>
    <xf numFmtId="4" fontId="9" fillId="3" borderId="0" xfId="1" applyNumberFormat="1" applyFont="1" applyFill="1"/>
    <xf numFmtId="4" fontId="9" fillId="3" borderId="0" xfId="0" applyNumberFormat="1" applyFont="1" applyFill="1"/>
    <xf numFmtId="4" fontId="9" fillId="8" borderId="0" xfId="1" applyNumberFormat="1" applyFont="1" applyFill="1"/>
    <xf numFmtId="4" fontId="9" fillId="10" borderId="0" xfId="0" applyNumberFormat="1" applyFont="1" applyFill="1"/>
    <xf numFmtId="4" fontId="9" fillId="7" borderId="0" xfId="1" applyNumberFormat="1" applyFont="1" applyFill="1"/>
    <xf numFmtId="0" fontId="15" fillId="2" borderId="0" xfId="0" applyFont="1" applyFill="1"/>
    <xf numFmtId="171" fontId="14" fillId="2" borderId="0" xfId="4" applyNumberFormat="1" applyFont="1" applyFill="1" applyAlignment="1">
      <alignment vertical="center" wrapText="1"/>
    </xf>
    <xf numFmtId="0" fontId="5" fillId="0" borderId="0" xfId="0" applyFont="1"/>
    <xf numFmtId="43" fontId="0" fillId="0" borderId="0" xfId="1" applyFont="1" applyBorder="1"/>
    <xf numFmtId="0" fontId="0" fillId="4" borderId="0" xfId="0" applyFill="1" applyAlignment="1">
      <alignment horizontal="left" vertical="center" wrapText="1"/>
    </xf>
    <xf numFmtId="2" fontId="0" fillId="4" borderId="0" xfId="0" applyNumberFormat="1" applyFill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3" fontId="0" fillId="4" borderId="0" xfId="0" applyNumberFormat="1" applyFill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3" fontId="0" fillId="0" borderId="0" xfId="1" applyNumberFormat="1" applyFont="1" applyBorder="1"/>
    <xf numFmtId="0" fontId="6" fillId="6" borderId="0" xfId="0" applyFont="1" applyFill="1"/>
    <xf numFmtId="0" fontId="0" fillId="11" borderId="0" xfId="0" applyFill="1"/>
    <xf numFmtId="9" fontId="0" fillId="2" borderId="0" xfId="2" applyFont="1" applyFill="1"/>
    <xf numFmtId="10" fontId="0" fillId="4" borderId="0" xfId="2" applyNumberFormat="1" applyFont="1" applyFill="1"/>
    <xf numFmtId="10" fontId="0" fillId="0" borderId="0" xfId="2" applyNumberFormat="1" applyFont="1" applyFill="1"/>
    <xf numFmtId="0" fontId="6" fillId="2" borderId="0" xfId="0" applyFont="1" applyFill="1"/>
    <xf numFmtId="0" fontId="0" fillId="13" borderId="0" xfId="0" applyFill="1"/>
    <xf numFmtId="0" fontId="0" fillId="14" borderId="0" xfId="0" applyFill="1"/>
    <xf numFmtId="0" fontId="3" fillId="6" borderId="1" xfId="0" applyFont="1" applyFill="1" applyBorder="1"/>
    <xf numFmtId="0" fontId="3" fillId="6" borderId="2" xfId="0" applyFont="1" applyFill="1" applyBorder="1"/>
    <xf numFmtId="0" fontId="0" fillId="0" borderId="0" xfId="0" applyAlignment="1">
      <alignment horizontal="left"/>
    </xf>
    <xf numFmtId="43" fontId="0" fillId="4" borderId="0" xfId="1" applyFont="1" applyFill="1" applyBorder="1" applyAlignment="1">
      <alignment horizontal="right" vertical="center" wrapText="1"/>
    </xf>
    <xf numFmtId="0" fontId="19" fillId="2" borderId="0" xfId="0" applyFont="1" applyFill="1" applyAlignment="1">
      <alignment vertical="center"/>
    </xf>
    <xf numFmtId="170" fontId="20" fillId="2" borderId="0" xfId="0" applyNumberFormat="1" applyFont="1" applyFill="1" applyAlignment="1">
      <alignment vertical="top"/>
    </xf>
    <xf numFmtId="0" fontId="22" fillId="0" borderId="0" xfId="0" applyFont="1"/>
    <xf numFmtId="9" fontId="0" fillId="0" borderId="0" xfId="0" applyNumberFormat="1"/>
    <xf numFmtId="0" fontId="16" fillId="2" borderId="0" xfId="0" applyFont="1" applyFill="1"/>
    <xf numFmtId="43" fontId="9" fillId="0" borderId="0" xfId="1" applyFont="1"/>
    <xf numFmtId="0" fontId="25" fillId="2" borderId="0" xfId="0" applyFont="1" applyFill="1" applyAlignment="1">
      <alignment vertical="center"/>
    </xf>
    <xf numFmtId="0" fontId="25" fillId="16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6" fillId="17" borderId="0" xfId="0" applyFont="1" applyFill="1"/>
    <xf numFmtId="0" fontId="26" fillId="0" borderId="0" xfId="0" applyFont="1"/>
    <xf numFmtId="0" fontId="26" fillId="2" borderId="0" xfId="0" applyFont="1" applyFill="1"/>
    <xf numFmtId="0" fontId="27" fillId="2" borderId="0" xfId="0" applyFont="1" applyFill="1" applyAlignment="1">
      <alignment vertical="center"/>
    </xf>
    <xf numFmtId="0" fontId="27" fillId="18" borderId="0" xfId="0" applyFont="1" applyFill="1" applyAlignment="1">
      <alignment vertical="center"/>
    </xf>
    <xf numFmtId="0" fontId="25" fillId="18" borderId="0" xfId="0" applyFont="1" applyFill="1" applyAlignment="1">
      <alignment vertical="center"/>
    </xf>
    <xf numFmtId="0" fontId="27" fillId="16" borderId="0" xfId="0" applyFont="1" applyFill="1" applyAlignment="1">
      <alignment vertical="center"/>
    </xf>
    <xf numFmtId="0" fontId="29" fillId="16" borderId="0" xfId="0" applyFont="1" applyFill="1" applyAlignment="1">
      <alignment vertical="center"/>
    </xf>
    <xf numFmtId="0" fontId="0" fillId="16" borderId="0" xfId="0" applyFill="1"/>
    <xf numFmtId="4" fontId="30" fillId="16" borderId="0" xfId="0" applyNumberFormat="1" applyFont="1" applyFill="1" applyAlignment="1">
      <alignment vertical="center"/>
    </xf>
    <xf numFmtId="0" fontId="3" fillId="15" borderId="0" xfId="0" applyFont="1" applyFill="1"/>
    <xf numFmtId="0" fontId="3" fillId="2" borderId="0" xfId="0" applyFont="1" applyFill="1"/>
    <xf numFmtId="14" fontId="3" fillId="2" borderId="0" xfId="0" applyNumberFormat="1" applyFont="1" applyFill="1"/>
    <xf numFmtId="0" fontId="26" fillId="2" borderId="0" xfId="0" applyFont="1" applyFill="1" applyAlignment="1">
      <alignment horizontal="center"/>
    </xf>
    <xf numFmtId="0" fontId="32" fillId="17" borderId="0" xfId="0" applyFont="1" applyFill="1" applyAlignment="1">
      <alignment horizontal="right" vertical="center"/>
    </xf>
    <xf numFmtId="0" fontId="33" fillId="15" borderId="0" xfId="0" applyFont="1" applyFill="1" applyAlignment="1">
      <alignment horizontal="right" vertical="center"/>
    </xf>
    <xf numFmtId="4" fontId="27" fillId="18" borderId="0" xfId="0" applyNumberFormat="1" applyFont="1" applyFill="1" applyAlignment="1">
      <alignment horizontal="right" vertical="center" indent="2"/>
    </xf>
    <xf numFmtId="4" fontId="27" fillId="2" borderId="0" xfId="0" applyNumberFormat="1" applyFont="1" applyFill="1" applyAlignment="1">
      <alignment horizontal="right" vertical="center" indent="2"/>
    </xf>
    <xf numFmtId="4" fontId="0" fillId="2" borderId="0" xfId="0" applyNumberFormat="1" applyFill="1" applyAlignment="1">
      <alignment horizontal="right" vertical="center" indent="2"/>
    </xf>
    <xf numFmtId="0" fontId="0" fillId="2" borderId="0" xfId="0" applyFill="1" applyAlignment="1">
      <alignment horizontal="right" indent="2"/>
    </xf>
    <xf numFmtId="4" fontId="28" fillId="16" borderId="0" xfId="0" applyNumberFormat="1" applyFont="1" applyFill="1" applyAlignment="1">
      <alignment horizontal="right" vertical="center" indent="2"/>
    </xf>
    <xf numFmtId="10" fontId="28" fillId="18" borderId="0" xfId="2" applyNumberFormat="1" applyFont="1" applyFill="1" applyAlignment="1">
      <alignment vertical="center"/>
    </xf>
    <xf numFmtId="10" fontId="27" fillId="2" borderId="0" xfId="2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/>
    <xf numFmtId="10" fontId="28" fillId="16" borderId="0" xfId="2" applyNumberFormat="1" applyFont="1" applyFill="1" applyAlignment="1">
      <alignment vertical="center"/>
    </xf>
    <xf numFmtId="4" fontId="0" fillId="2" borderId="0" xfId="0" applyNumberFormat="1" applyFill="1"/>
    <xf numFmtId="4" fontId="34" fillId="0" borderId="0" xfId="1" applyNumberFormat="1" applyFont="1" applyFill="1" applyBorder="1"/>
    <xf numFmtId="172" fontId="33" fillId="15" borderId="0" xfId="0" applyNumberFormat="1" applyFont="1" applyFill="1" applyAlignment="1">
      <alignment horizontal="center" vertical="center"/>
    </xf>
    <xf numFmtId="166" fontId="4" fillId="0" borderId="0" xfId="0" applyNumberFormat="1" applyFont="1"/>
    <xf numFmtId="0" fontId="0" fillId="2" borderId="5" xfId="0" applyFill="1" applyBorder="1"/>
    <xf numFmtId="167" fontId="18" fillId="2" borderId="3" xfId="2" applyNumberFormat="1" applyFont="1" applyFill="1" applyBorder="1" applyAlignme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3" fontId="37" fillId="0" borderId="6" xfId="0" applyNumberFormat="1" applyFont="1" applyBorder="1" applyAlignment="1">
      <alignment horizontal="right" vertical="center" wrapText="1"/>
    </xf>
    <xf numFmtId="0" fontId="37" fillId="22" borderId="0" xfId="0" applyFont="1" applyFill="1" applyAlignment="1">
      <alignment vertical="center" wrapText="1"/>
    </xf>
    <xf numFmtId="9" fontId="0" fillId="11" borderId="0" xfId="2" applyFont="1" applyFill="1"/>
    <xf numFmtId="4" fontId="42" fillId="0" borderId="0" xfId="0" applyNumberFormat="1" applyFont="1"/>
    <xf numFmtId="9" fontId="9" fillId="0" borderId="0" xfId="2" applyFont="1"/>
    <xf numFmtId="166" fontId="0" fillId="23" borderId="0" xfId="0" applyNumberFormat="1" applyFill="1"/>
    <xf numFmtId="4" fontId="4" fillId="0" borderId="0" xfId="1" applyNumberFormat="1" applyFont="1" applyFill="1" applyBorder="1"/>
    <xf numFmtId="169" fontId="0" fillId="13" borderId="0" xfId="0" applyNumberFormat="1" applyFill="1"/>
    <xf numFmtId="169" fontId="0" fillId="14" borderId="0" xfId="0" applyNumberFormat="1" applyFill="1"/>
    <xf numFmtId="3" fontId="0" fillId="2" borderId="0" xfId="0" applyNumberFormat="1" applyFill="1"/>
    <xf numFmtId="14" fontId="0" fillId="2" borderId="0" xfId="0" applyNumberFormat="1" applyFill="1"/>
    <xf numFmtId="16" fontId="0" fillId="2" borderId="0" xfId="0" applyNumberFormat="1" applyFill="1"/>
    <xf numFmtId="173" fontId="5" fillId="0" borderId="0" xfId="1" applyNumberFormat="1" applyFont="1" applyBorder="1"/>
    <xf numFmtId="167" fontId="0" fillId="12" borderId="0" xfId="2" applyNumberFormat="1" applyFont="1" applyFill="1" applyBorder="1" applyAlignment="1">
      <alignment horizontal="right"/>
    </xf>
    <xf numFmtId="167" fontId="39" fillId="0" borderId="0" xfId="2" applyNumberFormat="1" applyFont="1" applyFill="1" applyBorder="1" applyAlignment="1">
      <alignment horizontal="right" vertical="center" wrapText="1"/>
    </xf>
    <xf numFmtId="166" fontId="0" fillId="0" borderId="16" xfId="0" applyNumberFormat="1" applyBorder="1"/>
    <xf numFmtId="4" fontId="9" fillId="0" borderId="16" xfId="1" applyNumberFormat="1" applyFont="1" applyFill="1" applyBorder="1"/>
    <xf numFmtId="4" fontId="0" fillId="0" borderId="16" xfId="0" applyNumberFormat="1" applyBorder="1"/>
    <xf numFmtId="167" fontId="0" fillId="0" borderId="0" xfId="2" applyNumberFormat="1" applyFont="1" applyFill="1"/>
    <xf numFmtId="9" fontId="0" fillId="0" borderId="0" xfId="2" applyFont="1" applyFill="1"/>
    <xf numFmtId="43" fontId="0" fillId="0" borderId="0" xfId="1" applyFont="1" applyFill="1"/>
    <xf numFmtId="165" fontId="0" fillId="0" borderId="0" xfId="0" applyNumberFormat="1"/>
    <xf numFmtId="4" fontId="43" fillId="0" borderId="0" xfId="0" applyNumberFormat="1" applyFont="1" applyAlignment="1">
      <alignment horizontal="right" vertical="center" wrapText="1"/>
    </xf>
    <xf numFmtId="4" fontId="9" fillId="0" borderId="16" xfId="1" applyNumberFormat="1" applyFont="1" applyBorder="1"/>
    <xf numFmtId="4" fontId="9" fillId="0" borderId="16" xfId="0" applyNumberFormat="1" applyFont="1" applyBorder="1"/>
    <xf numFmtId="4" fontId="0" fillId="8" borderId="0" xfId="1" applyNumberFormat="1" applyFont="1" applyFill="1"/>
    <xf numFmtId="4" fontId="0" fillId="3" borderId="0" xfId="1" applyNumberFormat="1" applyFont="1" applyFill="1"/>
    <xf numFmtId="0" fontId="0" fillId="0" borderId="0" xfId="0" applyAlignment="1">
      <alignment wrapText="1"/>
    </xf>
    <xf numFmtId="173" fontId="0" fillId="0" borderId="0" xfId="1" applyNumberFormat="1" applyFont="1" applyAlignment="1">
      <alignment horizontal="right"/>
    </xf>
    <xf numFmtId="173" fontId="0" fillId="0" borderId="0" xfId="1" applyNumberFormat="1" applyFont="1" applyBorder="1" applyAlignment="1">
      <alignment horizontal="right"/>
    </xf>
    <xf numFmtId="167" fontId="41" fillId="0" borderId="16" xfId="2" applyNumberFormat="1" applyFont="1" applyFill="1" applyBorder="1" applyAlignment="1">
      <alignment horizontal="left" vertical="center" wrapText="1"/>
    </xf>
    <xf numFmtId="167" fontId="4" fillId="0" borderId="0" xfId="2" applyNumberFormat="1" applyFont="1" applyAlignment="1">
      <alignment horizontal="right"/>
    </xf>
    <xf numFmtId="43" fontId="9" fillId="0" borderId="0" xfId="1" applyFont="1" applyFill="1"/>
    <xf numFmtId="43" fontId="0" fillId="0" borderId="0" xfId="1" applyFont="1" applyFill="1" applyBorder="1" applyAlignment="1">
      <alignment horizontal="right"/>
    </xf>
    <xf numFmtId="3" fontId="4" fillId="0" borderId="0" xfId="0" applyNumberFormat="1" applyFont="1"/>
    <xf numFmtId="167" fontId="40" fillId="0" borderId="0" xfId="2" applyNumberFormat="1" applyFont="1" applyAlignment="1">
      <alignment horizontal="center" vertical="center" wrapText="1"/>
    </xf>
    <xf numFmtId="4" fontId="0" fillId="23" borderId="0" xfId="0" applyNumberFormat="1" applyFill="1"/>
    <xf numFmtId="3" fontId="0" fillId="4" borderId="0" xfId="0" applyNumberFormat="1" applyFill="1"/>
    <xf numFmtId="166" fontId="0" fillId="2" borderId="0" xfId="0" applyNumberFormat="1" applyFill="1"/>
    <xf numFmtId="4" fontId="9" fillId="2" borderId="0" xfId="1" applyNumberFormat="1" applyFont="1" applyFill="1" applyBorder="1"/>
    <xf numFmtId="4" fontId="9" fillId="2" borderId="0" xfId="0" applyNumberFormat="1" applyFont="1" applyFill="1"/>
    <xf numFmtId="4" fontId="9" fillId="0" borderId="0" xfId="3" applyNumberFormat="1" applyFont="1" applyBorder="1"/>
    <xf numFmtId="43" fontId="9" fillId="0" borderId="0" xfId="1" applyFont="1" applyBorder="1"/>
    <xf numFmtId="4" fontId="0" fillId="0" borderId="0" xfId="1" applyNumberFormat="1" applyFont="1" applyBorder="1"/>
    <xf numFmtId="2" fontId="0" fillId="0" borderId="16" xfId="2" applyNumberFormat="1" applyFont="1" applyFill="1" applyBorder="1" applyAlignment="1"/>
    <xf numFmtId="166" fontId="0" fillId="2" borderId="16" xfId="0" applyNumberFormat="1" applyFill="1" applyBorder="1"/>
    <xf numFmtId="4" fontId="9" fillId="2" borderId="16" xfId="1" applyNumberFormat="1" applyFont="1" applyFill="1" applyBorder="1"/>
    <xf numFmtId="4" fontId="0" fillId="2" borderId="16" xfId="0" applyNumberFormat="1" applyFill="1" applyBorder="1"/>
    <xf numFmtId="4" fontId="9" fillId="2" borderId="16" xfId="0" applyNumberFormat="1" applyFont="1" applyFill="1" applyBorder="1"/>
    <xf numFmtId="4" fontId="0" fillId="23" borderId="16" xfId="0" applyNumberFormat="1" applyFill="1" applyBorder="1"/>
    <xf numFmtId="4" fontId="0" fillId="2" borderId="17" xfId="0" applyNumberFormat="1" applyFill="1" applyBorder="1"/>
    <xf numFmtId="173" fontId="0" fillId="0" borderId="0" xfId="0" applyNumberFormat="1"/>
    <xf numFmtId="167" fontId="57" fillId="0" borderId="0" xfId="2" applyNumberFormat="1" applyFont="1" applyAlignment="1">
      <alignment vertical="center" wrapText="1"/>
    </xf>
    <xf numFmtId="9" fontId="5" fillId="0" borderId="0" xfId="2" applyFont="1"/>
    <xf numFmtId="165" fontId="0" fillId="0" borderId="0" xfId="1" applyNumberFormat="1" applyFont="1" applyAlignment="1">
      <alignment horizontal="right"/>
    </xf>
    <xf numFmtId="9" fontId="0" fillId="0" borderId="0" xfId="1" applyNumberFormat="1" applyFont="1"/>
    <xf numFmtId="43" fontId="0" fillId="0" borderId="0" xfId="1" applyFont="1" applyAlignment="1">
      <alignment horizontal="right"/>
    </xf>
    <xf numFmtId="1" fontId="0" fillId="0" borderId="0" xfId="0" applyNumberFormat="1"/>
    <xf numFmtId="2" fontId="0" fillId="3" borderId="0" xfId="0" applyNumberFormat="1" applyFill="1"/>
    <xf numFmtId="43" fontId="9" fillId="3" borderId="0" xfId="1" applyFont="1" applyFill="1"/>
    <xf numFmtId="2" fontId="9" fillId="3" borderId="0" xfId="0" applyNumberFormat="1" applyFont="1" applyFill="1"/>
    <xf numFmtId="3" fontId="0" fillId="3" borderId="0" xfId="0" applyNumberFormat="1" applyFill="1"/>
    <xf numFmtId="169" fontId="0" fillId="3" borderId="0" xfId="0" applyNumberFormat="1" applyFill="1"/>
    <xf numFmtId="167" fontId="0" fillId="3" borderId="0" xfId="2" applyNumberFormat="1" applyFont="1" applyFill="1"/>
    <xf numFmtId="167" fontId="39" fillId="0" borderId="0" xfId="2" applyNumberFormat="1" applyFont="1" applyFill="1" applyAlignment="1">
      <alignment horizontal="right" vertical="center" wrapText="1"/>
    </xf>
    <xf numFmtId="167" fontId="0" fillId="0" borderId="0" xfId="2" applyNumberFormat="1" applyFont="1" applyFill="1" applyAlignment="1">
      <alignment horizontal="right"/>
    </xf>
    <xf numFmtId="173" fontId="0" fillId="0" borderId="0" xfId="1" applyNumberFormat="1" applyFont="1" applyFill="1" applyAlignment="1">
      <alignment horizontal="right"/>
    </xf>
    <xf numFmtId="170" fontId="40" fillId="0" borderId="0" xfId="0" applyNumberFormat="1" applyFont="1" applyAlignment="1">
      <alignment horizontal="right" vertical="center" wrapText="1"/>
    </xf>
    <xf numFmtId="173" fontId="0" fillId="0" borderId="0" xfId="1" applyNumberFormat="1" applyFont="1" applyFill="1" applyBorder="1"/>
    <xf numFmtId="167" fontId="0" fillId="0" borderId="0" xfId="2" applyNumberFormat="1" applyFont="1" applyFill="1" applyBorder="1"/>
    <xf numFmtId="3" fontId="56" fillId="0" borderId="0" xfId="0" applyNumberFormat="1" applyFont="1"/>
    <xf numFmtId="167" fontId="0" fillId="0" borderId="0" xfId="2" applyNumberFormat="1" applyFont="1" applyAlignment="1">
      <alignment horizontal="right"/>
    </xf>
    <xf numFmtId="0" fontId="58" fillId="0" borderId="0" xfId="0" quotePrefix="1" applyFont="1"/>
    <xf numFmtId="0" fontId="58" fillId="0" borderId="0" xfId="0" applyFont="1"/>
    <xf numFmtId="43" fontId="58" fillId="3" borderId="0" xfId="1" applyFont="1" applyFill="1"/>
    <xf numFmtId="4" fontId="58" fillId="0" borderId="0" xfId="0" applyNumberFormat="1" applyFont="1"/>
    <xf numFmtId="167" fontId="58" fillId="0" borderId="0" xfId="2" applyNumberFormat="1" applyFont="1"/>
    <xf numFmtId="0" fontId="59" fillId="0" borderId="0" xfId="0" applyFont="1" applyAlignment="1">
      <alignment horizontal="left" vertical="center" wrapText="1" indent="1"/>
    </xf>
    <xf numFmtId="0" fontId="58" fillId="4" borderId="0" xfId="0" applyFont="1" applyFill="1"/>
    <xf numFmtId="9" fontId="58" fillId="0" borderId="0" xfId="2" applyFont="1"/>
    <xf numFmtId="0" fontId="59" fillId="0" borderId="0" xfId="0" applyFont="1" applyAlignment="1">
      <alignment horizontal="right" vertical="center" wrapText="1" indent="1"/>
    </xf>
    <xf numFmtId="165" fontId="58" fillId="0" borderId="0" xfId="1" applyNumberFormat="1" applyFont="1"/>
    <xf numFmtId="43" fontId="58" fillId="0" borderId="0" xfId="0" applyNumberFormat="1" applyFont="1"/>
    <xf numFmtId="3" fontId="58" fillId="0" borderId="0" xfId="0" applyNumberFormat="1" applyFont="1"/>
    <xf numFmtId="3" fontId="59" fillId="0" borderId="0" xfId="0" applyNumberFormat="1" applyFont="1" applyAlignment="1">
      <alignment horizontal="right" vertical="center" wrapText="1" indent="1"/>
    </xf>
    <xf numFmtId="2" fontId="58" fillId="0" borderId="0" xfId="2" applyNumberFormat="1" applyFont="1"/>
    <xf numFmtId="4" fontId="60" fillId="5" borderId="0" xfId="0" applyNumberFormat="1" applyFont="1" applyFill="1"/>
    <xf numFmtId="0" fontId="61" fillId="5" borderId="0" xfId="0" applyFont="1" applyFill="1"/>
    <xf numFmtId="0" fontId="62" fillId="2" borderId="0" xfId="0" applyFont="1" applyFill="1"/>
    <xf numFmtId="0" fontId="61" fillId="2" borderId="0" xfId="0" applyFont="1" applyFill="1"/>
    <xf numFmtId="0" fontId="63" fillId="2" borderId="0" xfId="0" applyFont="1" applyFill="1"/>
    <xf numFmtId="165" fontId="0" fillId="0" borderId="0" xfId="1" applyNumberFormat="1" applyFont="1" applyFill="1" applyAlignment="1">
      <alignment horizontal="center"/>
    </xf>
    <xf numFmtId="165" fontId="0" fillId="3" borderId="0" xfId="1" applyNumberFormat="1" applyFont="1" applyFill="1"/>
    <xf numFmtId="0" fontId="64" fillId="0" borderId="0" xfId="0" applyFont="1" applyAlignment="1">
      <alignment horizontal="right" vertical="center" wrapText="1"/>
    </xf>
    <xf numFmtId="0" fontId="65" fillId="55" borderId="0" xfId="0" applyFont="1" applyFill="1" applyAlignment="1">
      <alignment horizontal="left" vertical="center" wrapText="1" indent="1"/>
    </xf>
    <xf numFmtId="0" fontId="65" fillId="0" borderId="0" xfId="0" applyFont="1" applyAlignment="1">
      <alignment horizontal="right" vertical="center" wrapText="1" indent="1"/>
    </xf>
    <xf numFmtId="0" fontId="66" fillId="0" borderId="0" xfId="0" applyFont="1" applyAlignment="1">
      <alignment horizontal="left" vertical="center" wrapText="1" indent="1"/>
    </xf>
    <xf numFmtId="4" fontId="66" fillId="0" borderId="0" xfId="0" applyNumberFormat="1" applyFont="1" applyAlignment="1">
      <alignment horizontal="right" vertical="center" wrapText="1" indent="1"/>
    </xf>
    <xf numFmtId="0" fontId="66" fillId="0" borderId="0" xfId="0" applyFont="1" applyAlignment="1">
      <alignment horizontal="right" vertical="center" wrapText="1" indent="1"/>
    </xf>
    <xf numFmtId="3" fontId="66" fillId="0" borderId="0" xfId="0" applyNumberFormat="1" applyFont="1" applyAlignment="1">
      <alignment horizontal="right" vertical="center" wrapText="1" indent="1"/>
    </xf>
    <xf numFmtId="0" fontId="0" fillId="23" borderId="0" xfId="2" applyNumberFormat="1" applyFont="1" applyFill="1" applyAlignment="1">
      <alignment horizontal="right"/>
    </xf>
    <xf numFmtId="43" fontId="5" fillId="0" borderId="0" xfId="1" applyFont="1" applyFill="1" applyBorder="1"/>
    <xf numFmtId="0" fontId="5" fillId="2" borderId="0" xfId="0" applyFont="1" applyFill="1"/>
    <xf numFmtId="165" fontId="0" fillId="11" borderId="0" xfId="1" applyNumberFormat="1" applyFont="1" applyFill="1" applyAlignment="1">
      <alignment horizontal="left" indent="1"/>
    </xf>
    <xf numFmtId="165" fontId="0" fillId="2" borderId="0" xfId="1" applyNumberFormat="1" applyFont="1" applyFill="1" applyAlignment="1">
      <alignment horizontal="left" indent="1"/>
    </xf>
    <xf numFmtId="165" fontId="0" fillId="2" borderId="0" xfId="2" applyNumberFormat="1" applyFont="1" applyFill="1"/>
    <xf numFmtId="1" fontId="5" fillId="0" borderId="0" xfId="2" applyNumberFormat="1" applyFont="1" applyAlignment="1">
      <alignment horizontal="right"/>
    </xf>
    <xf numFmtId="14" fontId="4" fillId="0" borderId="0" xfId="0" applyNumberFormat="1" applyFont="1"/>
    <xf numFmtId="0" fontId="68" fillId="0" borderId="0" xfId="0" applyFont="1" applyAlignment="1">
      <alignment vertical="top" wrapText="1"/>
    </xf>
    <xf numFmtId="0" fontId="69" fillId="0" borderId="0" xfId="0" applyFont="1" applyAlignment="1">
      <alignment vertical="top" wrapText="1"/>
    </xf>
    <xf numFmtId="0" fontId="70" fillId="0" borderId="0" xfId="0" applyFont="1" applyAlignment="1">
      <alignment horizontal="right" vertical="top" wrapText="1"/>
    </xf>
    <xf numFmtId="4" fontId="68" fillId="0" borderId="0" xfId="0" applyNumberFormat="1" applyFont="1" applyAlignment="1">
      <alignment vertical="top" wrapText="1"/>
    </xf>
    <xf numFmtId="0" fontId="71" fillId="0" borderId="0" xfId="0" applyFont="1" applyAlignment="1">
      <alignment vertical="top" wrapText="1"/>
    </xf>
    <xf numFmtId="43" fontId="0" fillId="0" borderId="0" xfId="1" applyFont="1" applyAlignment="1">
      <alignment horizontal="center" vertical="center"/>
    </xf>
    <xf numFmtId="173" fontId="0" fillId="0" borderId="0" xfId="1" applyNumberFormat="1" applyFont="1" applyAlignment="1"/>
    <xf numFmtId="9" fontId="0" fillId="14" borderId="0" xfId="2" applyFont="1" applyFill="1"/>
    <xf numFmtId="9" fontId="0" fillId="13" borderId="0" xfId="2" applyFont="1" applyFill="1"/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right" vertical="center" wrapText="1"/>
    </xf>
    <xf numFmtId="4" fontId="0" fillId="0" borderId="18" xfId="0" applyNumberFormat="1" applyBorder="1" applyAlignment="1">
      <alignment horizontal="right" vertical="center" wrapText="1"/>
    </xf>
    <xf numFmtId="0" fontId="0" fillId="0" borderId="18" xfId="0" applyBorder="1"/>
    <xf numFmtId="4" fontId="0" fillId="0" borderId="18" xfId="0" applyNumberFormat="1" applyBorder="1"/>
    <xf numFmtId="43" fontId="67" fillId="0" borderId="0" xfId="1" applyFont="1" applyFill="1"/>
    <xf numFmtId="4" fontId="0" fillId="0" borderId="0" xfId="0" applyNumberFormat="1" applyAlignment="1">
      <alignment horizontal="right" vertical="center" wrapText="1"/>
    </xf>
    <xf numFmtId="0" fontId="0" fillId="3" borderId="18" xfId="0" applyFill="1" applyBorder="1"/>
    <xf numFmtId="4" fontId="0" fillId="3" borderId="18" xfId="0" applyNumberFormat="1" applyFill="1" applyBorder="1"/>
    <xf numFmtId="4" fontId="67" fillId="3" borderId="0" xfId="0" applyNumberFormat="1" applyFont="1" applyFill="1"/>
    <xf numFmtId="0" fontId="67" fillId="3" borderId="0" xfId="0" applyFont="1" applyFill="1"/>
    <xf numFmtId="0" fontId="0" fillId="3" borderId="18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right" vertical="center" wrapText="1"/>
    </xf>
    <xf numFmtId="4" fontId="0" fillId="3" borderId="18" xfId="0" applyNumberFormat="1" applyFill="1" applyBorder="1" applyAlignment="1">
      <alignment horizontal="right" vertical="center" wrapText="1"/>
    </xf>
    <xf numFmtId="4" fontId="67" fillId="0" borderId="0" xfId="0" applyNumberFormat="1" applyFont="1"/>
    <xf numFmtId="0" fontId="67" fillId="0" borderId="0" xfId="0" applyFont="1"/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 wrapText="1"/>
    </xf>
    <xf numFmtId="3" fontId="67" fillId="0" borderId="0" xfId="0" applyNumberFormat="1" applyFont="1" applyAlignment="1">
      <alignment horizontal="right" vertical="center" wrapText="1"/>
    </xf>
    <xf numFmtId="4" fontId="67" fillId="0" borderId="0" xfId="0" applyNumberFormat="1" applyFont="1" applyAlignment="1">
      <alignment horizontal="right" vertical="center" wrapText="1"/>
    </xf>
    <xf numFmtId="10" fontId="67" fillId="0" borderId="0" xfId="0" applyNumberFormat="1" applyFont="1" applyAlignment="1">
      <alignment horizontal="center" vertical="center" wrapText="1"/>
    </xf>
    <xf numFmtId="47" fontId="67" fillId="0" borderId="0" xfId="0" applyNumberFormat="1" applyFont="1" applyAlignment="1">
      <alignment horizontal="right" vertical="center" wrapText="1"/>
    </xf>
    <xf numFmtId="167" fontId="18" fillId="2" borderId="0" xfId="2" applyNumberFormat="1" applyFont="1" applyFill="1" applyBorder="1" applyAlignment="1">
      <alignment horizontal="center"/>
    </xf>
    <xf numFmtId="10" fontId="18" fillId="2" borderId="0" xfId="2" applyNumberFormat="1" applyFont="1" applyFill="1" applyBorder="1" applyAlignment="1">
      <alignment horizontal="center"/>
    </xf>
    <xf numFmtId="4" fontId="13" fillId="2" borderId="3" xfId="2" applyNumberFormat="1" applyFont="1" applyFill="1" applyBorder="1" applyAlignment="1">
      <alignment horizontal="center" vertical="center"/>
    </xf>
    <xf numFmtId="4" fontId="13" fillId="2" borderId="0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indent="5"/>
    </xf>
    <xf numFmtId="0" fontId="17" fillId="21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indent="5"/>
    </xf>
    <xf numFmtId="164" fontId="36" fillId="20" borderId="0" xfId="0" applyNumberFormat="1" applyFont="1" applyFill="1" applyAlignment="1">
      <alignment horizontal="center" vertical="center"/>
    </xf>
    <xf numFmtId="171" fontId="14" fillId="19" borderId="0" xfId="4" applyNumberFormat="1" applyFont="1" applyFill="1" applyAlignment="1">
      <alignment horizontal="center" vertical="center" wrapText="1"/>
    </xf>
    <xf numFmtId="4" fontId="38" fillId="2" borderId="0" xfId="2" applyNumberFormat="1" applyFont="1" applyFill="1" applyBorder="1" applyAlignment="1">
      <alignment horizontal="center" vertical="center"/>
    </xf>
    <xf numFmtId="4" fontId="38" fillId="2" borderId="4" xfId="2" applyNumberFormat="1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4" fontId="35" fillId="2" borderId="0" xfId="2" applyNumberFormat="1" applyFont="1" applyFill="1" applyBorder="1" applyAlignment="1">
      <alignment horizontal="center" vertical="center"/>
    </xf>
    <xf numFmtId="4" fontId="35" fillId="2" borderId="4" xfId="2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right" vertical="center"/>
    </xf>
    <xf numFmtId="4" fontId="10" fillId="2" borderId="0" xfId="1" applyNumberFormat="1" applyFont="1" applyFill="1" applyAlignment="1">
      <alignment horizontal="center"/>
    </xf>
    <xf numFmtId="4" fontId="10" fillId="0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vertical="center"/>
    </xf>
    <xf numFmtId="167" fontId="13" fillId="2" borderId="0" xfId="2" applyNumberFormat="1" applyFont="1" applyFill="1" applyAlignment="1">
      <alignment horizontal="center"/>
    </xf>
    <xf numFmtId="167" fontId="13" fillId="2" borderId="0" xfId="2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 vertical="top"/>
    </xf>
    <xf numFmtId="170" fontId="20" fillId="2" borderId="0" xfId="0" applyNumberFormat="1" applyFont="1" applyFill="1" applyAlignment="1">
      <alignment horizontal="center" vertical="top"/>
    </xf>
    <xf numFmtId="4" fontId="12" fillId="2" borderId="0" xfId="1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170" fontId="20" fillId="2" borderId="0" xfId="0" applyNumberFormat="1" applyFont="1" applyFill="1" applyAlignment="1">
      <alignment horizontal="left" vertical="top"/>
    </xf>
    <xf numFmtId="0" fontId="26" fillId="17" borderId="0" xfId="0" applyFont="1" applyFill="1" applyAlignment="1">
      <alignment horizontal="center"/>
    </xf>
    <xf numFmtId="164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right" vertical="top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3" xr:uid="{00000000-0005-0000-0000-000001000000}"/>
    <cellStyle name="Comma 2 2" xfId="4" xr:uid="{00000000-0005-0000-0000-000002000000}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3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006C31"/>
      </font>
      <fill>
        <patternFill patternType="none">
          <bgColor auto="1"/>
        </patternFill>
      </fill>
    </dxf>
    <dxf>
      <font>
        <color rgb="FF006C31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6C31"/>
      </font>
      <fill>
        <patternFill patternType="none">
          <bgColor auto="1"/>
        </patternFill>
      </fill>
    </dxf>
    <dxf>
      <font>
        <color rgb="FF006C31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23B"/>
      </font>
    </dxf>
    <dxf>
      <font>
        <color rgb="FFFF0000"/>
      </font>
    </dxf>
    <dxf>
      <font>
        <color rgb="FF00823B"/>
      </font>
    </dxf>
    <dxf>
      <font>
        <color rgb="FFFF0000"/>
      </font>
    </dxf>
  </dxfs>
  <tableStyles count="0" defaultTableStyle="TableStyleMedium2" defaultPivotStyle="PivotStyleLight16"/>
  <colors>
    <mruColors>
      <color rgb="FFFFF907"/>
      <color rgb="FFF2C603"/>
      <color rgb="FF00823B"/>
      <color rgb="FF2F528F"/>
      <color rgb="FF0947AB"/>
      <color rgb="FFFFD184"/>
      <color rgb="FFEDD313"/>
      <color rgb="FFFFA7A7"/>
      <color rgb="FFFFB9B9"/>
      <color rgb="FFF7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view3D>
      <c:rotX val="10"/>
      <c:rotY val="0"/>
      <c:depthPercent val="100"/>
      <c:rAngAx val="0"/>
      <c:perspective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68803132216843"/>
          <c:y val="0.11930212268080302"/>
          <c:w val="0.64195530296063863"/>
          <c:h val="0.79342705516198753"/>
        </c:manualLayout>
      </c:layout>
      <c:bar3DChart>
        <c:barDir val="bar"/>
        <c:grouping val="clustered"/>
        <c:varyColors val="0"/>
        <c:ser>
          <c:idx val="1"/>
          <c:order val="0"/>
          <c:spPr>
            <a:solidFill>
              <a:srgbClr val="EDD313"/>
            </a:solidFill>
            <a:ln>
              <a:solidFill>
                <a:schemeClr val="accent4">
                  <a:tint val="77000"/>
                </a:schemeClr>
              </a:solidFill>
            </a:ln>
            <a:effectLst/>
            <a:sp3d>
              <a:contourClr>
                <a:schemeClr val="accent4">
                  <a:tint val="77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C42-438F-ABD4-C5CFE8DC0C3E}"/>
              </c:ext>
            </c:extLst>
          </c:dPt>
          <c:dPt>
            <c:idx val="1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C42-438F-ABD4-C5CFE8DC0C3E}"/>
              </c:ext>
            </c:extLst>
          </c:dPt>
          <c:dPt>
            <c:idx val="2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C42-438F-ABD4-C5CFE8DC0C3E}"/>
              </c:ext>
            </c:extLst>
          </c:dPt>
          <c:dPt>
            <c:idx val="3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C42-438F-ABD4-C5CFE8DC0C3E}"/>
              </c:ext>
            </c:extLst>
          </c:dPt>
          <c:dPt>
            <c:idx val="4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C42-438F-ABD4-C5CFE8DC0C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'Top 5 G&amp;L'!$B$26:$B$30</c:f>
              <c:strCache>
                <c:ptCount val="5"/>
                <c:pt idx="0">
                  <c:v>SEMB.X</c:v>
                </c:pt>
                <c:pt idx="1">
                  <c:v>AMF </c:v>
                </c:pt>
                <c:pt idx="2">
                  <c:v>CIT </c:v>
                </c:pt>
                <c:pt idx="3">
                  <c:v>NTB.X</c:v>
                </c:pt>
                <c:pt idx="4">
                  <c:v>AFSL </c:v>
                </c:pt>
              </c:strCache>
            </c:strRef>
          </c:cat>
          <c:val>
            <c:numRef>
              <c:f>'Top 5 G&amp;L'!$C$26:$C$30</c:f>
              <c:numCache>
                <c:formatCode>0%</c:formatCode>
                <c:ptCount val="5"/>
                <c:pt idx="0">
                  <c:v>-0.25000000000000011</c:v>
                </c:pt>
                <c:pt idx="1">
                  <c:v>-0.12977099236641232</c:v>
                </c:pt>
                <c:pt idx="2">
                  <c:v>-6.2857142857142834E-2</c:v>
                </c:pt>
                <c:pt idx="3">
                  <c:v>-4.1760722347629842E-2</c:v>
                </c:pt>
                <c:pt idx="4">
                  <c:v>-4.1428571428571481E-2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42-438F-ABD4-C5CFE8DC0C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1188094288"/>
        <c:axId val="1188091024"/>
        <c:axId val="0"/>
      </c:bar3DChart>
      <c:catAx>
        <c:axId val="118809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091024"/>
        <c:crosses val="autoZero"/>
        <c:auto val="0"/>
        <c:lblAlgn val="ctr"/>
        <c:lblOffset val="100"/>
        <c:noMultiLvlLbl val="0"/>
      </c:catAx>
      <c:valAx>
        <c:axId val="1188091024"/>
        <c:scaling>
          <c:orientation val="minMax"/>
          <c:max val="0"/>
          <c:min val="-0.26"/>
        </c:scaling>
        <c:delete val="1"/>
        <c:axPos val="b"/>
        <c:numFmt formatCode="0%" sourceLinked="1"/>
        <c:majorTickMark val="out"/>
        <c:minorTickMark val="none"/>
        <c:tickLblPos val="nextTo"/>
        <c:crossAx val="1188094288"/>
        <c:crosses val="autoZero"/>
        <c:crossBetween val="between"/>
        <c:minorUnit val="5.000000000000001E-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51287390729044E-2"/>
          <c:y val="0"/>
          <c:w val="0.86186959068133029"/>
          <c:h val="0.71153646458932296"/>
        </c:manualLayout>
      </c:layout>
      <c:areaChart>
        <c:grouping val="standard"/>
        <c:varyColors val="0"/>
        <c:ser>
          <c:idx val="0"/>
          <c:order val="0"/>
          <c:spPr>
            <a:gradFill flip="none" rotWithShape="1">
              <a:gsLst>
                <a:gs pos="22000">
                  <a:schemeClr val="tx2">
                    <a:lumMod val="60000"/>
                    <a:lumOff val="40000"/>
                  </a:schemeClr>
                </a:gs>
                <a:gs pos="65000">
                  <a:schemeClr val="accent1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63500" cap="rnd">
              <a:noFill/>
              <a:round/>
            </a:ln>
            <a:effectLst/>
          </c:spPr>
          <c:dLbls>
            <c:dLbl>
              <c:idx val="0"/>
              <c:layout>
                <c:manualLayout>
                  <c:x val="-6.5086032716749941E-3"/>
                  <c:y val="5.0133221983615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0A-49A6-9AB6-460009E55D65}"/>
                </c:ext>
              </c:extLst>
            </c:dLbl>
            <c:dLbl>
              <c:idx val="2"/>
              <c:layout>
                <c:manualLayout>
                  <c:x val="3.254301635837497E-3"/>
                  <c:y val="-5.5555555555555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0A-49A6-9AB6-460009E55D65}"/>
                </c:ext>
              </c:extLst>
            </c:dLbl>
            <c:dLbl>
              <c:idx val="3"/>
              <c:layout>
                <c:manualLayout>
                  <c:x val="-9.7629049075126113E-3"/>
                  <c:y val="4.434939950687982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>
                      <a:solidFill>
                        <a:srgbClr val="00206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0A-49A6-9AB6-460009E55D65}"/>
                </c:ext>
              </c:extLst>
            </c:dLbl>
            <c:dLbl>
              <c:idx val="4"/>
              <c:layout>
                <c:manualLayout>
                  <c:x val="0"/>
                  <c:y val="3.030303030303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0A-49A6-9AB6-460009E55D65}"/>
                </c:ext>
              </c:extLst>
            </c:dLbl>
            <c:dLbl>
              <c:idx val="5"/>
              <c:layout>
                <c:manualLayout>
                  <c:x val="-3.254301635837497E-3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0A-49A6-9AB6-460009E55D65}"/>
                </c:ext>
              </c:extLst>
            </c:dLbl>
            <c:dLbl>
              <c:idx val="6"/>
              <c:layout>
                <c:manualLayout>
                  <c:x val="0"/>
                  <c:y val="-4.856796309552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D6-465B-8A96-87FAA914CF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Graphs!$Q$4:$Q$11</c:f>
              <c:numCache>
                <c:formatCode>[$-409]dd\-mmm\-yy;@</c:formatCode>
                <c:ptCount val="8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  <c:pt idx="6">
                  <c:v>45919</c:v>
                </c:pt>
                <c:pt idx="7">
                  <c:v>45918</c:v>
                </c:pt>
              </c:numCache>
            </c:numRef>
          </c:cat>
          <c:val>
            <c:numRef>
              <c:f>Graphs!$Z$4:$Z$11</c:f>
              <c:numCache>
                <c:formatCode>#,##0</c:formatCode>
                <c:ptCount val="8"/>
                <c:pt idx="0">
                  <c:v>-15.581512000000004</c:v>
                </c:pt>
                <c:pt idx="1">
                  <c:v>-155.01934799999998</c:v>
                </c:pt>
                <c:pt idx="2">
                  <c:v>-135.57651199999998</c:v>
                </c:pt>
                <c:pt idx="3">
                  <c:v>-118.32303999999999</c:v>
                </c:pt>
                <c:pt idx="4">
                  <c:v>61.377696000000014</c:v>
                </c:pt>
                <c:pt idx="5">
                  <c:v>584.12493199999994</c:v>
                </c:pt>
                <c:pt idx="6">
                  <c:v>58.212127999999993</c:v>
                </c:pt>
                <c:pt idx="7">
                  <c:v>-481.20226400000001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0A-49A6-9AB6-460009E55D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8090480"/>
        <c:axId val="1188081776"/>
      </c:areaChart>
      <c:catAx>
        <c:axId val="1188090480"/>
        <c:scaling>
          <c:orientation val="maxMin"/>
        </c:scaling>
        <c:delete val="0"/>
        <c:axPos val="b"/>
        <c:numFmt formatCode="[$-409]dd\-mmm;@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-2700000"/>
          <a:lstStyle/>
          <a:p>
            <a:pPr>
              <a:defRPr sz="100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188081776"/>
        <c:crosses val="autoZero"/>
        <c:auto val="0"/>
        <c:lblAlgn val="ctr"/>
        <c:lblOffset val="100"/>
        <c:noMultiLvlLbl val="0"/>
      </c:catAx>
      <c:valAx>
        <c:axId val="1188081776"/>
        <c:scaling>
          <c:orientation val="minMax"/>
        </c:scaling>
        <c:delete val="1"/>
        <c:axPos val="l"/>
        <c:title>
          <c:tx>
            <c:rich>
              <a:bodyPr rot="0" vert="horz"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r>
                  <a:rPr lang="en-US" sz="900" baseline="0">
                    <a:solidFill>
                      <a:sysClr val="windowText" lastClr="000000"/>
                    </a:solidFill>
                  </a:rPr>
                  <a:t>LKR (Mn)</a:t>
                </a:r>
                <a:endParaRPr lang="en-US" sz="9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2250846065630304E-2"/>
              <c:y val="7.6860209756956996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88090480"/>
        <c:crosses val="max"/>
        <c:crossBetween val="midCat"/>
      </c:valAx>
      <c:spPr>
        <a:noFill/>
        <a:ln w="0">
          <a:noFill/>
        </a:ln>
        <a:effectLst/>
        <a:scene3d>
          <a:camera prst="orthographicFront"/>
          <a:lightRig rig="threePt" dir="t"/>
        </a:scene3d>
        <a:sp3d/>
      </c:spPr>
    </c:plotArea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  <a:sp3d>
      <a:bevelT/>
    </a:sp3d>
  </c:spPr>
  <c:txPr>
    <a:bodyPr/>
    <a:lstStyle/>
    <a:p>
      <a:pPr>
        <a:defRPr sz="800">
          <a:ln>
            <a:noFill/>
          </a:ln>
        </a:defRPr>
      </a:pPr>
      <a:endParaRPr lang="en-US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5977198491107"/>
          <c:y val="0"/>
          <c:w val="0.80167812618788858"/>
          <c:h val="0.71153646458932296"/>
        </c:manualLayout>
      </c:layout>
      <c:areaChart>
        <c:grouping val="standard"/>
        <c:varyColors val="0"/>
        <c:ser>
          <c:idx val="0"/>
          <c:order val="0"/>
          <c:spPr>
            <a:gradFill flip="none" rotWithShape="1">
              <a:gsLst>
                <a:gs pos="22000">
                  <a:schemeClr val="tx2">
                    <a:lumMod val="60000"/>
                    <a:lumOff val="40000"/>
                  </a:schemeClr>
                </a:gs>
                <a:gs pos="65000">
                  <a:schemeClr val="accent1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63500" cap="rnd">
              <a:noFill/>
              <a:round/>
            </a:ln>
            <a:effectLst/>
          </c:spPr>
          <c:dLbls>
            <c:dLbl>
              <c:idx val="0"/>
              <c:layout>
                <c:manualLayout>
                  <c:x val="-6.5086032716749941E-3"/>
                  <c:y val="5.0133221983615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2A-4D15-9B4E-EA5304B29B10}"/>
                </c:ext>
              </c:extLst>
            </c:dLbl>
            <c:dLbl>
              <c:idx val="2"/>
              <c:layout>
                <c:manualLayout>
                  <c:x val="3.254301635837497E-3"/>
                  <c:y val="-5.5555555555555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2A-4D15-9B4E-EA5304B29B10}"/>
                </c:ext>
              </c:extLst>
            </c:dLbl>
            <c:dLbl>
              <c:idx val="3"/>
              <c:layout>
                <c:manualLayout>
                  <c:x val="-9.7629049075126113E-3"/>
                  <c:y val="4.434939950687982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>
                      <a:solidFill>
                        <a:srgbClr val="00206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2A-4D15-9B4E-EA5304B29B10}"/>
                </c:ext>
              </c:extLst>
            </c:dLbl>
            <c:dLbl>
              <c:idx val="4"/>
              <c:layout>
                <c:manualLayout>
                  <c:x val="0"/>
                  <c:y val="3.030303030303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2A-4D15-9B4E-EA5304B29B10}"/>
                </c:ext>
              </c:extLst>
            </c:dLbl>
            <c:dLbl>
              <c:idx val="5"/>
              <c:layout>
                <c:manualLayout>
                  <c:x val="-3.254301635837497E-3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2A-4D15-9B4E-EA5304B29B10}"/>
                </c:ext>
              </c:extLst>
            </c:dLbl>
            <c:dLbl>
              <c:idx val="6"/>
              <c:layout>
                <c:manualLayout>
                  <c:x val="0"/>
                  <c:y val="-4.856796309552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1F-4EBB-B515-732C878D29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Graphs!$Q$4:$Q$10</c:f>
              <c:numCache>
                <c:formatCode>[$-409]dd\-mmm\-yy;@</c:formatCode>
                <c:ptCount val="7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  <c:pt idx="6">
                  <c:v>45919</c:v>
                </c:pt>
              </c:numCache>
            </c:numRef>
          </c:cat>
          <c:val>
            <c:numRef>
              <c:f>Graphs!$Z$4:$Z$10</c:f>
              <c:numCache>
                <c:formatCode>#,##0</c:formatCode>
                <c:ptCount val="7"/>
                <c:pt idx="0">
                  <c:v>-15.581512000000004</c:v>
                </c:pt>
                <c:pt idx="1">
                  <c:v>-155.01934799999998</c:v>
                </c:pt>
                <c:pt idx="2">
                  <c:v>-135.57651199999998</c:v>
                </c:pt>
                <c:pt idx="3">
                  <c:v>-118.32303999999999</c:v>
                </c:pt>
                <c:pt idx="4">
                  <c:v>61.377696000000014</c:v>
                </c:pt>
                <c:pt idx="5">
                  <c:v>584.12493199999994</c:v>
                </c:pt>
                <c:pt idx="6">
                  <c:v>58.212127999999993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2A-4D15-9B4E-EA5304B29B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8095376"/>
        <c:axId val="1188086128"/>
      </c:areaChart>
      <c:catAx>
        <c:axId val="1188095376"/>
        <c:scaling>
          <c:orientation val="maxMin"/>
        </c:scaling>
        <c:delete val="0"/>
        <c:axPos val="b"/>
        <c:numFmt formatCode="[$-409]dd\-mmm;@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-2700000"/>
          <a:lstStyle/>
          <a:p>
            <a:pPr>
              <a:defRPr sz="105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188086128"/>
        <c:crosses val="autoZero"/>
        <c:auto val="0"/>
        <c:lblAlgn val="ctr"/>
        <c:lblOffset val="100"/>
        <c:noMultiLvlLbl val="0"/>
      </c:catAx>
      <c:valAx>
        <c:axId val="1188086128"/>
        <c:scaling>
          <c:orientation val="minMax"/>
        </c:scaling>
        <c:delete val="1"/>
        <c:axPos val="l"/>
        <c:title>
          <c:tx>
            <c:rich>
              <a:bodyPr rot="0" vert="horz"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r>
                  <a:rPr lang="en-US" sz="900" baseline="0">
                    <a:solidFill>
                      <a:sysClr val="windowText" lastClr="000000"/>
                    </a:solidFill>
                  </a:rPr>
                  <a:t>LKR (Mn)</a:t>
                </a:r>
                <a:endParaRPr lang="en-US" sz="9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2250846065630304E-2"/>
              <c:y val="7.6860209756956996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88095376"/>
        <c:crosses val="max"/>
        <c:crossBetween val="midCat"/>
      </c:valAx>
      <c:spPr>
        <a:noFill/>
        <a:ln w="0">
          <a:noFill/>
        </a:ln>
        <a:effectLst/>
        <a:scene3d>
          <a:camera prst="orthographicFront"/>
          <a:lightRig rig="threePt" dir="t"/>
        </a:scene3d>
        <a:sp3d/>
      </c:spPr>
    </c:plotArea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  <a:sp3d>
      <a:bevelT/>
    </a:sp3d>
  </c:spPr>
  <c:txPr>
    <a:bodyPr/>
    <a:lstStyle/>
    <a:p>
      <a:pPr>
        <a:defRPr sz="800">
          <a:ln>
            <a:noFill/>
          </a:ln>
        </a:defRPr>
      </a:pPr>
      <a:endParaRPr lang="en-US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694066919059699"/>
          <c:y val="0.13205080161519578"/>
          <c:w val="0.65559638663209607"/>
          <c:h val="0.62454411354766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62-4158-9E9D-F440384D8DD2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62-4158-9E9D-F440384D8DD2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62-4158-9E9D-F440384D8DD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62-4158-9E9D-F440384D8DD2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62-4158-9E9D-F440384D8DD2}"/>
              </c:ext>
            </c:extLst>
          </c:dPt>
          <c:dPt>
            <c:idx val="5"/>
            <c:bubble3D val="0"/>
            <c:spPr>
              <a:solidFill>
                <a:srgbClr val="F2C60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62-4158-9E9D-F440384D8DD2}"/>
              </c:ext>
            </c:extLst>
          </c:dPt>
          <c:dLbls>
            <c:dLbl>
              <c:idx val="0"/>
              <c:layout>
                <c:manualLayout>
                  <c:x val="0.12953424391899251"/>
                  <c:y val="-0.1452666806151769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62-4158-9E9D-F440384D8DD2}"/>
                </c:ext>
              </c:extLst>
            </c:dLbl>
            <c:dLbl>
              <c:idx val="1"/>
              <c:layout>
                <c:manualLayout>
                  <c:x val="0.10713960657889691"/>
                  <c:y val="0.104137576043407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02724366400582"/>
                      <c:h val="0.153444016790056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662-4158-9E9D-F440384D8DD2}"/>
                </c:ext>
              </c:extLst>
            </c:dLbl>
            <c:dLbl>
              <c:idx val="2"/>
              <c:layout>
                <c:manualLayout>
                  <c:x val="0.11015762366562641"/>
                  <c:y val="0.1343712365142725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19225790690771"/>
                      <c:h val="9.86067977562119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662-4158-9E9D-F440384D8DD2}"/>
                </c:ext>
              </c:extLst>
            </c:dLbl>
            <c:dLbl>
              <c:idx val="3"/>
              <c:layout>
                <c:manualLayout>
                  <c:x val="2.1186955227122422E-2"/>
                  <c:y val="0.1360508769707009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2889625411799"/>
                      <c:h val="9.5247516843355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662-4158-9E9D-F440384D8DD2}"/>
                </c:ext>
              </c:extLst>
            </c:dLbl>
            <c:dLbl>
              <c:idx val="4"/>
              <c:layout>
                <c:manualLayout>
                  <c:x val="-9.904846911677373E-2"/>
                  <c:y val="0.147808360165699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62-4158-9E9D-F440384D8DD2}"/>
                </c:ext>
              </c:extLst>
            </c:dLbl>
            <c:dLbl>
              <c:idx val="5"/>
              <c:layout>
                <c:manualLayout>
                  <c:x val="-7.6904541070103305E-2"/>
                  <c:y val="-0.18140116929426797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0285"/>
                        <a:gd name="adj2" fmla="val 20707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9662-4158-9E9D-F440384D8DD2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508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 5 T&amp;V'!$B$20:$B$25</c:f>
              <c:strCache>
                <c:ptCount val="6"/>
                <c:pt idx="0">
                  <c:v>PLR </c:v>
                </c:pt>
                <c:pt idx="1">
                  <c:v>KOTA </c:v>
                </c:pt>
                <c:pt idx="2">
                  <c:v>AMF </c:v>
                </c:pt>
                <c:pt idx="3">
                  <c:v>LFIN </c:v>
                </c:pt>
                <c:pt idx="4">
                  <c:v>WAPO </c:v>
                </c:pt>
                <c:pt idx="5">
                  <c:v>Others</c:v>
                </c:pt>
              </c:strCache>
            </c:strRef>
          </c:cat>
          <c:val>
            <c:numRef>
              <c:f>'Top 5 T&amp;V'!$C$20:$C$25</c:f>
              <c:numCache>
                <c:formatCode>_(* #,##0_);_(* \(#,##0\);_(* "-"??_);_(@_)</c:formatCode>
                <c:ptCount val="6"/>
                <c:pt idx="0">
                  <c:v>172.06540530000001</c:v>
                </c:pt>
                <c:pt idx="1">
                  <c:v>144.8965096</c:v>
                </c:pt>
                <c:pt idx="2">
                  <c:v>135.9965603</c:v>
                </c:pt>
                <c:pt idx="3">
                  <c:v>130.29263725000001</c:v>
                </c:pt>
                <c:pt idx="4">
                  <c:v>125.0048185</c:v>
                </c:pt>
                <c:pt idx="5">
                  <c:v>3545.9333790499995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62-4158-9E9D-F440384D8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875330806186569"/>
          <c:y val="0.13205080161519578"/>
          <c:w val="0.59525503061635932"/>
          <c:h val="0.71694358754760279"/>
        </c:manualLayout>
      </c:layout>
      <c:doughnutChart>
        <c:varyColors val="1"/>
        <c:ser>
          <c:idx val="0"/>
          <c:order val="0"/>
          <c:spPr>
            <a:ln>
              <a:solidFill>
                <a:sysClr val="window" lastClr="FFFFFF"/>
              </a:solidFill>
            </a:ln>
          </c:spPr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89-4B51-A651-51CBF398CA79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89-4B51-A651-51CBF398CA79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89-4B51-A651-51CBF398CA79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89-4B51-A651-51CBF398CA79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D89-4B51-A651-51CBF398CA79}"/>
              </c:ext>
            </c:extLst>
          </c:dPt>
          <c:dPt>
            <c:idx val="5"/>
            <c:bubble3D val="0"/>
            <c:spPr>
              <a:solidFill>
                <a:srgbClr val="F2C603"/>
              </a:solidFill>
              <a:ln w="19050">
                <a:solidFill>
                  <a:sysClr val="window" lastClr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D89-4B51-A651-51CBF398CA79}"/>
              </c:ext>
            </c:extLst>
          </c:dPt>
          <c:dLbls>
            <c:dLbl>
              <c:idx val="0"/>
              <c:layout>
                <c:manualLayout>
                  <c:x val="9.0415503572933237E-2"/>
                  <c:y val="0.145198975604077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9-4B51-A651-51CBF398CA79}"/>
                </c:ext>
              </c:extLst>
            </c:dLbl>
            <c:dLbl>
              <c:idx val="1"/>
              <c:layout>
                <c:manualLayout>
                  <c:x val="-0.18631073463513537"/>
                  <c:y val="0.102299278266509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89-4B51-A651-51CBF398CA79}"/>
                </c:ext>
              </c:extLst>
            </c:dLbl>
            <c:dLbl>
              <c:idx val="2"/>
              <c:layout>
                <c:manualLayout>
                  <c:x val="-0.16987155216732933"/>
                  <c:y val="9.89993015482341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89-4B51-A651-51CBF398CA79}"/>
                </c:ext>
              </c:extLst>
            </c:dLbl>
            <c:dLbl>
              <c:idx val="3"/>
              <c:layout>
                <c:manualLayout>
                  <c:x val="-0.18083100714586667"/>
                  <c:y val="-6.59995343654898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246279664148799E-2"/>
                      <c:h val="9.13355603412435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D89-4B51-A651-51CBF398CA79}"/>
                </c:ext>
              </c:extLst>
            </c:dLbl>
            <c:dLbl>
              <c:idx val="4"/>
              <c:layout>
                <c:manualLayout>
                  <c:x val="-0.15069250595488889"/>
                  <c:y val="-0.151798929040626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89-4B51-A651-51CBF398CA79}"/>
                </c:ext>
              </c:extLst>
            </c:dLbl>
            <c:dLbl>
              <c:idx val="5"/>
              <c:layout>
                <c:manualLayout>
                  <c:x val="-0.10959454978537374"/>
                  <c:y val="-0.145198975604077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89-4B51-A651-51CBF398CA79}"/>
                </c:ext>
              </c:extLst>
            </c:dLbl>
            <c:numFmt formatCode="0%" sourceLinked="0"/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508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 5 T&amp;V'!$B$28:$B$33</c:f>
              <c:strCache>
                <c:ptCount val="6"/>
                <c:pt idx="0">
                  <c:v>KOTA </c:v>
                </c:pt>
                <c:pt idx="1">
                  <c:v>SEMB.X</c:v>
                </c:pt>
                <c:pt idx="2">
                  <c:v>COCO </c:v>
                </c:pt>
                <c:pt idx="3">
                  <c:v>PLR </c:v>
                </c:pt>
                <c:pt idx="4">
                  <c:v>LVEF </c:v>
                </c:pt>
                <c:pt idx="5">
                  <c:v>Others</c:v>
                </c:pt>
              </c:strCache>
            </c:strRef>
          </c:cat>
          <c:val>
            <c:numRef>
              <c:f>'Top 5 T&amp;V'!$D$28:$D$33</c:f>
              <c:numCache>
                <c:formatCode>0%</c:formatCode>
                <c:ptCount val="6"/>
                <c:pt idx="0">
                  <c:v>0.10958648121683105</c:v>
                </c:pt>
                <c:pt idx="1">
                  <c:v>9.4482753781333251E-2</c:v>
                </c:pt>
                <c:pt idx="2">
                  <c:v>4.5942892984142218E-2</c:v>
                </c:pt>
                <c:pt idx="3">
                  <c:v>3.8432953202725974E-2</c:v>
                </c:pt>
                <c:pt idx="4">
                  <c:v>2.9221579770774601E-2</c:v>
                </c:pt>
                <c:pt idx="5">
                  <c:v>0.6823333390441928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89-4B51-A651-51CBF398C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694066919059699"/>
          <c:y val="0.13205080161519578"/>
          <c:w val="0.65559638663209607"/>
          <c:h val="0.62454411354766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FA-465B-8107-E975926B87F0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FA-465B-8107-E975926B87F0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FA-465B-8107-E975926B87F0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FA-465B-8107-E975926B87F0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FA-465B-8107-E975926B87F0}"/>
              </c:ext>
            </c:extLst>
          </c:dPt>
          <c:dPt>
            <c:idx val="5"/>
            <c:bubble3D val="0"/>
            <c:spPr>
              <a:solidFill>
                <a:srgbClr val="F2C60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FA-465B-8107-E975926B87F0}"/>
              </c:ext>
            </c:extLst>
          </c:dPt>
          <c:dLbls>
            <c:dLbl>
              <c:idx val="0"/>
              <c:layout>
                <c:manualLayout>
                  <c:x val="-0.10534145929211303"/>
                  <c:y val="-0.14333349239599666"/>
                </c:manualLayout>
              </c:layout>
              <c:spPr>
                <a:xfrm>
                  <a:off x="2187385" y="12700"/>
                  <a:ext cx="899636" cy="453110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36721"/>
                        <a:gd name="adj2" fmla="val 121640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606665511317077"/>
                      <c:h val="7.34948610426021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FFA-465B-8107-E975926B87F0}"/>
                </c:ext>
              </c:extLst>
            </c:dLbl>
            <c:dLbl>
              <c:idx val="1"/>
              <c:layout>
                <c:manualLayout>
                  <c:x val="0.10080917261992636"/>
                  <c:y val="-0.153593544539629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01134382134015"/>
                      <c:h val="9.792356877414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FFA-465B-8107-E975926B87F0}"/>
                </c:ext>
              </c:extLst>
            </c:dLbl>
            <c:dLbl>
              <c:idx val="2"/>
              <c:layout>
                <c:manualLayout>
                  <c:x val="0.15651328331097519"/>
                  <c:y val="-2.949863873832515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96149904469705"/>
                      <c:h val="0.132585534671280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FFA-465B-8107-E975926B87F0}"/>
                </c:ext>
              </c:extLst>
            </c:dLbl>
            <c:dLbl>
              <c:idx val="3"/>
              <c:layout>
                <c:manualLayout>
                  <c:x val="0.14875874802895211"/>
                  <c:y val="5.61096521860950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8662126570687"/>
                      <c:h val="0.13558263250068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FFA-465B-8107-E975926B87F0}"/>
                </c:ext>
              </c:extLst>
            </c:dLbl>
            <c:dLbl>
              <c:idx val="4"/>
              <c:layout>
                <c:manualLayout>
                  <c:x val="0.13472289563631973"/>
                  <c:y val="0.15666201168224267"/>
                </c:manualLayout>
              </c:layout>
              <c:spPr>
                <a:xfrm>
                  <a:off x="3735003" y="2343045"/>
                  <a:ext cx="583541" cy="426731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6630"/>
                        <a:gd name="adj2" fmla="val -153860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115419423994044"/>
                      <c:h val="0.108893788926227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FFA-465B-8107-E975926B87F0}"/>
                </c:ext>
              </c:extLst>
            </c:dLbl>
            <c:dLbl>
              <c:idx val="5"/>
              <c:layout>
                <c:manualLayout>
                  <c:x val="-0.15706228831962959"/>
                  <c:y val="-0.3758488268448100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8350"/>
                        <a:gd name="adj2" fmla="val 202033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370479962172997"/>
                      <c:h val="8.96975623349140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FFA-465B-8107-E975926B87F0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508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 5 T&amp;V'!$B$20:$B$25</c:f>
              <c:strCache>
                <c:ptCount val="6"/>
                <c:pt idx="0">
                  <c:v>PLR </c:v>
                </c:pt>
                <c:pt idx="1">
                  <c:v>KOTA </c:v>
                </c:pt>
                <c:pt idx="2">
                  <c:v>AMF </c:v>
                </c:pt>
                <c:pt idx="3">
                  <c:v>LFIN </c:v>
                </c:pt>
                <c:pt idx="4">
                  <c:v>WAPO </c:v>
                </c:pt>
                <c:pt idx="5">
                  <c:v>Others</c:v>
                </c:pt>
              </c:strCache>
            </c:strRef>
          </c:cat>
          <c:val>
            <c:numRef>
              <c:f>'Top 5 T&amp;V'!$C$20:$C$25</c:f>
              <c:numCache>
                <c:formatCode>_(* #,##0_);_(* \(#,##0\);_(* "-"??_);_(@_)</c:formatCode>
                <c:ptCount val="6"/>
                <c:pt idx="0">
                  <c:v>172.06540530000001</c:v>
                </c:pt>
                <c:pt idx="1">
                  <c:v>144.8965096</c:v>
                </c:pt>
                <c:pt idx="2">
                  <c:v>135.9965603</c:v>
                </c:pt>
                <c:pt idx="3">
                  <c:v>130.29263725000001</c:v>
                </c:pt>
                <c:pt idx="4">
                  <c:v>125.0048185</c:v>
                </c:pt>
                <c:pt idx="5">
                  <c:v>3545.9333790499995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FFA-465B-8107-E975926B8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694066919059699"/>
          <c:y val="0.13205080161519578"/>
          <c:w val="0.65559638663209607"/>
          <c:h val="0.62454411354766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B2-4702-9683-3C5EB932001E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B2-4702-9683-3C5EB932001E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B2-4702-9683-3C5EB932001E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B2-4702-9683-3C5EB932001E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B2-4702-9683-3C5EB932001E}"/>
              </c:ext>
            </c:extLst>
          </c:dPt>
          <c:dPt>
            <c:idx val="5"/>
            <c:bubble3D val="0"/>
            <c:spPr>
              <a:solidFill>
                <a:srgbClr val="F2C60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B2-4702-9683-3C5EB932001E}"/>
              </c:ext>
            </c:extLst>
          </c:dPt>
          <c:dLbls>
            <c:dLbl>
              <c:idx val="0"/>
              <c:layout>
                <c:manualLayout>
                  <c:x val="0.1406433528634872"/>
                  <c:y val="-0.145266680615176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86357975339133E-2"/>
                      <c:h val="9.3706521516009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EB2-4702-9683-3C5EB932001E}"/>
                </c:ext>
              </c:extLst>
            </c:dLbl>
            <c:dLbl>
              <c:idx val="1"/>
              <c:layout>
                <c:manualLayout>
                  <c:x val="-0.15137500777774318"/>
                  <c:y val="-9.9264858729815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28197562138602"/>
                      <c:h val="0.116447359827167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EB2-4702-9683-3C5EB932001E}"/>
                </c:ext>
              </c:extLst>
            </c:dLbl>
            <c:dLbl>
              <c:idx val="2"/>
              <c:layout>
                <c:manualLayout>
                  <c:x val="0.14171028684316958"/>
                  <c:y val="-4.23885907072655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485326548515496E-2"/>
                      <c:h val="9.52433888711609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EB2-4702-9683-3C5EB932001E}"/>
                </c:ext>
              </c:extLst>
            </c:dLbl>
            <c:dLbl>
              <c:idx val="3"/>
              <c:layout>
                <c:manualLayout>
                  <c:x val="-8.43686805836419E-2"/>
                  <c:y val="-0.155217133271248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177503539266867E-2"/>
                      <c:h val="9.86106345889259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EB2-4702-9683-3C5EB932001E}"/>
                </c:ext>
              </c:extLst>
            </c:dLbl>
            <c:dLbl>
              <c:idx val="4"/>
              <c:layout>
                <c:manualLayout>
                  <c:x val="-8.619576968546816E-2"/>
                  <c:y val="0.288870997414065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38319136416943"/>
                      <c:h val="0.10386344193773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EB2-4702-9683-3C5EB932001E}"/>
                </c:ext>
              </c:extLst>
            </c:dLbl>
            <c:dLbl>
              <c:idx val="5"/>
              <c:layout>
                <c:manualLayout>
                  <c:x val="-4.4811599037171683E-2"/>
                  <c:y val="-0.21187202706805963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0285"/>
                        <a:gd name="adj2" fmla="val 20707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EB2-4702-9683-3C5EB932001E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508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 5 T&amp;V'!$B$28:$B$33</c:f>
              <c:strCache>
                <c:ptCount val="6"/>
                <c:pt idx="0">
                  <c:v>KOTA </c:v>
                </c:pt>
                <c:pt idx="1">
                  <c:v>SEMB.X</c:v>
                </c:pt>
                <c:pt idx="2">
                  <c:v>COCO </c:v>
                </c:pt>
                <c:pt idx="3">
                  <c:v>PLR </c:v>
                </c:pt>
                <c:pt idx="4">
                  <c:v>LVEF </c:v>
                </c:pt>
                <c:pt idx="5">
                  <c:v>Others</c:v>
                </c:pt>
              </c:strCache>
            </c:strRef>
          </c:cat>
          <c:val>
            <c:numRef>
              <c:f>'Top 5 T&amp;V'!$C$28:$C$33</c:f>
              <c:numCache>
                <c:formatCode>_(* #,##0_);_(* \(#,##0\);_(* "-"??_);_(@_)</c:formatCode>
                <c:ptCount val="6"/>
                <c:pt idx="0">
                  <c:v>14.430232999999999</c:v>
                </c:pt>
                <c:pt idx="1">
                  <c:v>12.44139</c:v>
                </c:pt>
                <c:pt idx="2">
                  <c:v>6.0497120000000004</c:v>
                </c:pt>
                <c:pt idx="3">
                  <c:v>5.0608110000000002</c:v>
                </c:pt>
                <c:pt idx="4">
                  <c:v>3.8478669999999999</c:v>
                </c:pt>
                <c:pt idx="5">
                  <c:v>89.848939000000001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EB2-4702-9683-3C5EB9320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rotY val="0"/>
      <c:depthPercent val="100"/>
      <c:rAngAx val="0"/>
      <c:perspective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576055610504108"/>
          <c:y val="0.18661699519004057"/>
          <c:w val="0.7156060612209435"/>
          <c:h val="0.81154294571158569"/>
        </c:manualLayout>
      </c:layout>
      <c:bar3DChart>
        <c:barDir val="bar"/>
        <c:grouping val="clustered"/>
        <c:varyColors val="1"/>
        <c:ser>
          <c:idx val="1"/>
          <c:order val="0"/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>
                    <a:shade val="53000"/>
                  </a:schemeClr>
                </a:solidFill>
              </a:ln>
              <a:effectLst/>
              <a:sp3d>
                <a:contourClr>
                  <a:schemeClr val="accent1">
                    <a:shade val="53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12C-4FB9-B2BB-F2512A470906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>
                    <a:shade val="76000"/>
                  </a:schemeClr>
                </a:solidFill>
              </a:ln>
              <a:effectLst/>
              <a:sp3d>
                <a:contourClr>
                  <a:schemeClr val="accent1">
                    <a:shade val="76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12C-4FB9-B2BB-F2512A470906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12C-4FB9-B2BB-F2512A470906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>
                    <a:tint val="77000"/>
                  </a:schemeClr>
                </a:solidFill>
              </a:ln>
              <a:effectLst/>
              <a:sp3d>
                <a:contourClr>
                  <a:schemeClr val="accent1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12C-4FB9-B2BB-F2512A470906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>
                    <a:tint val="54000"/>
                  </a:schemeClr>
                </a:solidFill>
              </a:ln>
              <a:effectLst/>
              <a:sp3d>
                <a:contourClr>
                  <a:schemeClr val="accent1">
                    <a:tint val="54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12C-4FB9-B2BB-F2512A470906}"/>
              </c:ext>
            </c:extLst>
          </c:dPt>
          <c:dLbls>
            <c:dLbl>
              <c:idx val="1"/>
              <c:layout>
                <c:manualLayout>
                  <c:x val="3.8461538461538464E-2"/>
                  <c:y val="-4.3316827461912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2C-4FB9-B2BB-F2512A470906}"/>
                </c:ext>
              </c:extLst>
            </c:dLbl>
            <c:dLbl>
              <c:idx val="2"/>
              <c:layout>
                <c:manualLayout>
                  <c:x val="4.273504273504266E-2"/>
                  <c:y val="-8.6633654923827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2C-4FB9-B2BB-F2512A470906}"/>
                </c:ext>
              </c:extLst>
            </c:dLbl>
            <c:dLbl>
              <c:idx val="3"/>
              <c:layout>
                <c:manualLayout>
                  <c:x val="6.83760683760683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2C-4FB9-B2BB-F2512A470906}"/>
                </c:ext>
              </c:extLst>
            </c:dLbl>
            <c:dLbl>
              <c:idx val="4"/>
              <c:layout>
                <c:manualLayout>
                  <c:x val="6.8376068376068383E-2"/>
                  <c:y val="-1.2995048238574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2C-4FB9-B2BB-F2512A4709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'Top 5 G&amp;L'!$B$20:$B$24</c:f>
              <c:strCache>
                <c:ptCount val="5"/>
                <c:pt idx="0">
                  <c:v>ASPH </c:v>
                </c:pt>
                <c:pt idx="1">
                  <c:v>MSL </c:v>
                </c:pt>
                <c:pt idx="2">
                  <c:v>CPRT </c:v>
                </c:pt>
                <c:pt idx="3">
                  <c:v>HAPU </c:v>
                </c:pt>
                <c:pt idx="4">
                  <c:v>NAMU </c:v>
                </c:pt>
              </c:strCache>
            </c:strRef>
          </c:cat>
          <c:val>
            <c:numRef>
              <c:f>'Top 5 G&amp;L'!$C$20:$C$24</c:f>
              <c:numCache>
                <c:formatCode>0%</c:formatCode>
                <c:ptCount val="5"/>
                <c:pt idx="0">
                  <c:v>0.25</c:v>
                </c:pt>
                <c:pt idx="1">
                  <c:v>0.24988100904331279</c:v>
                </c:pt>
                <c:pt idx="2">
                  <c:v>0.19313593539703899</c:v>
                </c:pt>
                <c:pt idx="3">
                  <c:v>0.18840579710144945</c:v>
                </c:pt>
                <c:pt idx="4">
                  <c:v>0.1688606445755787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2C-4FB9-B2BB-F2512A4709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1188083408"/>
        <c:axId val="1188087760"/>
        <c:axId val="0"/>
      </c:bar3DChart>
      <c:catAx>
        <c:axId val="1188083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087760"/>
        <c:crosses val="autoZero"/>
        <c:auto val="0"/>
        <c:lblAlgn val="ctr"/>
        <c:lblOffset val="50"/>
        <c:noMultiLvlLbl val="0"/>
      </c:catAx>
      <c:valAx>
        <c:axId val="118808776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18808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view3D>
      <c:rotX val="10"/>
      <c:rotY val="0"/>
      <c:depthPercent val="100"/>
      <c:rAngAx val="0"/>
      <c:perspective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68803132216843"/>
          <c:y val="0.11930212268080302"/>
          <c:w val="0.64195530296063863"/>
          <c:h val="0.79342705516198753"/>
        </c:manualLayout>
      </c:layout>
      <c:bar3DChart>
        <c:barDir val="bar"/>
        <c:grouping val="clustered"/>
        <c:varyColors val="0"/>
        <c:ser>
          <c:idx val="1"/>
          <c:order val="0"/>
          <c:spPr>
            <a:solidFill>
              <a:srgbClr val="EDD313"/>
            </a:solidFill>
            <a:ln>
              <a:solidFill>
                <a:schemeClr val="accent4">
                  <a:tint val="77000"/>
                </a:schemeClr>
              </a:solidFill>
            </a:ln>
            <a:effectLst/>
            <a:sp3d>
              <a:contourClr>
                <a:schemeClr val="accent4">
                  <a:tint val="77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CE5-4ED5-B769-022AD01A7A89}"/>
              </c:ext>
            </c:extLst>
          </c:dPt>
          <c:dPt>
            <c:idx val="1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CE5-4ED5-B769-022AD01A7A89}"/>
              </c:ext>
            </c:extLst>
          </c:dPt>
          <c:dPt>
            <c:idx val="2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CE5-4ED5-B769-022AD01A7A89}"/>
              </c:ext>
            </c:extLst>
          </c:dPt>
          <c:dPt>
            <c:idx val="3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CE5-4ED5-B769-022AD01A7A89}"/>
              </c:ext>
            </c:extLst>
          </c:dPt>
          <c:dPt>
            <c:idx val="4"/>
            <c:invertIfNegative val="0"/>
            <c:bubble3D val="0"/>
            <c:spPr>
              <a:solidFill>
                <a:srgbClr val="EDD313"/>
              </a:solidFill>
              <a:ln>
                <a:solidFill>
                  <a:schemeClr val="accent4">
                    <a:tint val="77000"/>
                  </a:schemeClr>
                </a:solidFill>
              </a:ln>
              <a:effectLst/>
              <a:sp3d>
                <a:contourClr>
                  <a:schemeClr val="accent4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CE5-4ED5-B769-022AD01A7A89}"/>
              </c:ext>
            </c:extLst>
          </c:dPt>
          <c:dLbls>
            <c:dLbl>
              <c:idx val="0"/>
              <c:layout>
                <c:manualLayout>
                  <c:x val="-3.5407466023850962E-3"/>
                  <c:y val="-1.1224167272602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5-4ED5-B769-022AD01A7A89}"/>
                </c:ext>
              </c:extLst>
            </c:dLbl>
            <c:dLbl>
              <c:idx val="3"/>
              <c:layout>
                <c:manualLayout>
                  <c:x val="-1.3877787807814457E-17"/>
                  <c:y val="7.8037893849415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E5-4ED5-B769-022AD01A7A89}"/>
                </c:ext>
              </c:extLst>
            </c:dLbl>
            <c:dLbl>
              <c:idx val="4"/>
              <c:layout>
                <c:manualLayout>
                  <c:x val="0"/>
                  <c:y val="-7.7940760486314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E5-4ED5-B769-022AD01A7A89}"/>
                </c:ext>
              </c:extLst>
            </c:dLbl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'Top 5 G&amp;L'!$B$26:$B$30</c:f>
              <c:strCache>
                <c:ptCount val="5"/>
                <c:pt idx="0">
                  <c:v>SEMB.X</c:v>
                </c:pt>
                <c:pt idx="1">
                  <c:v>AMF </c:v>
                </c:pt>
                <c:pt idx="2">
                  <c:v>CIT </c:v>
                </c:pt>
                <c:pt idx="3">
                  <c:v>NTB.X</c:v>
                </c:pt>
                <c:pt idx="4">
                  <c:v>AFSL </c:v>
                </c:pt>
              </c:strCache>
            </c:strRef>
          </c:cat>
          <c:val>
            <c:numRef>
              <c:f>'Top 5 G&amp;L'!$C$26:$C$30</c:f>
              <c:numCache>
                <c:formatCode>0%</c:formatCode>
                <c:ptCount val="5"/>
                <c:pt idx="0">
                  <c:v>-0.25000000000000011</c:v>
                </c:pt>
                <c:pt idx="1">
                  <c:v>-0.12977099236641232</c:v>
                </c:pt>
                <c:pt idx="2">
                  <c:v>-6.2857142857142834E-2</c:v>
                </c:pt>
                <c:pt idx="3">
                  <c:v>-4.1760722347629842E-2</c:v>
                </c:pt>
                <c:pt idx="4">
                  <c:v>-4.1428571428571481E-2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E5-4ED5-B769-022AD01A7A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1188094288"/>
        <c:axId val="1188091024"/>
        <c:axId val="0"/>
      </c:bar3DChart>
      <c:catAx>
        <c:axId val="118809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091024"/>
        <c:crosses val="autoZero"/>
        <c:auto val="0"/>
        <c:lblAlgn val="ctr"/>
        <c:lblOffset val="100"/>
        <c:noMultiLvlLbl val="0"/>
      </c:catAx>
      <c:valAx>
        <c:axId val="1188091024"/>
        <c:scaling>
          <c:orientation val="minMax"/>
          <c:min val="-0.13"/>
        </c:scaling>
        <c:delete val="1"/>
        <c:axPos val="b"/>
        <c:numFmt formatCode="0%" sourceLinked="1"/>
        <c:majorTickMark val="out"/>
        <c:minorTickMark val="none"/>
        <c:tickLblPos val="nextTo"/>
        <c:crossAx val="118809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757377276478"/>
          <c:y val="4.5536389094114164E-2"/>
          <c:w val="0.83348110370784756"/>
          <c:h val="0.741787428086640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>
              <a:outerShdw blurRad="50800" dist="50800" dir="600000" sx="1000" sy="1000" algn="ctr" rotWithShape="0">
                <a:srgbClr val="000000">
                  <a:alpha val="43137"/>
                </a:srgbClr>
              </a:outerShdw>
            </a:effectLst>
          </c:spPr>
          <c:invertIfNegative val="1"/>
          <c:dPt>
            <c:idx val="0"/>
            <c:invertIfNegative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50800" dir="600000" sx="1000" sy="1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F8-4774-AA02-81A40C8A5328}"/>
              </c:ext>
            </c:extLst>
          </c:dPt>
          <c:dPt>
            <c:idx val="1"/>
            <c:invertIfNegative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0800" dist="50800" dir="600000" sx="1000" sy="1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F8-4774-AA02-81A40C8A5328}"/>
              </c:ext>
            </c:extLst>
          </c:dPt>
          <c:dPt>
            <c:idx val="2"/>
            <c:invertIfNegative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0800" dist="50800" dir="600000" sx="1000" sy="1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F8-4774-AA02-81A40C8A5328}"/>
              </c:ext>
            </c:extLst>
          </c:dPt>
          <c:dPt>
            <c:idx val="3"/>
            <c:invertIfNegative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0800" dist="50800" dir="600000" sx="1000" sy="1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F8-4774-AA02-81A40C8A5328}"/>
              </c:ext>
            </c:extLst>
          </c:dPt>
          <c:dPt>
            <c:idx val="4"/>
            <c:invertIfNegative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0800" dist="50800" dir="600000" sx="1000" sy="1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4F8-4774-AA02-81A40C8A5328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A-B4F8-4774-AA02-81A40C8A5328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B4F8-4774-AA02-81A40C8A5328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B4F8-4774-AA02-81A40C8A5328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D-B4F8-4774-AA02-81A40C8A5328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E-B4F8-4774-AA02-81A40C8A5328}"/>
              </c:ext>
            </c:extLst>
          </c:dPt>
          <c:dLbls>
            <c:dLbl>
              <c:idx val="0"/>
              <c:layout>
                <c:manualLayout>
                  <c:x val="-1.443786269835533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F8-4774-AA02-81A40C8A5328}"/>
                </c:ext>
              </c:extLst>
            </c:dLbl>
            <c:dLbl>
              <c:idx val="9"/>
              <c:layout>
                <c:manualLayout>
                  <c:x val="-2.4745699882287222E-3"/>
                  <c:y val="5.76202569658547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F8-4774-AA02-81A40C8A532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FH!$A$16:$A$25</c:f>
              <c:strCache>
                <c:ptCount val="10"/>
                <c:pt idx="0">
                  <c:v>JKH </c:v>
                </c:pt>
                <c:pt idx="1">
                  <c:v>SAMP </c:v>
                </c:pt>
                <c:pt idx="2">
                  <c:v>BUKI </c:v>
                </c:pt>
                <c:pt idx="3">
                  <c:v>CARS </c:v>
                </c:pt>
                <c:pt idx="4">
                  <c:v>MASK </c:v>
                </c:pt>
                <c:pt idx="5">
                  <c:v>LFIN </c:v>
                </c:pt>
                <c:pt idx="6">
                  <c:v>HNB.X</c:v>
                </c:pt>
                <c:pt idx="7">
                  <c:v>TJL </c:v>
                </c:pt>
                <c:pt idx="8">
                  <c:v>HNB </c:v>
                </c:pt>
                <c:pt idx="9">
                  <c:v>WAPO </c:v>
                </c:pt>
              </c:strCache>
            </c:strRef>
          </c:cat>
          <c:val>
            <c:numRef>
              <c:f>FH!$B$16:$B$25</c:f>
              <c:numCache>
                <c:formatCode>0.0</c:formatCode>
                <c:ptCount val="10"/>
                <c:pt idx="0">
                  <c:v>-31.457763199999999</c:v>
                </c:pt>
                <c:pt idx="1">
                  <c:v>-8.1520314999999997</c:v>
                </c:pt>
                <c:pt idx="2">
                  <c:v>-4.9923570000000002</c:v>
                </c:pt>
                <c:pt idx="3">
                  <c:v>-4.2103200000000003</c:v>
                </c:pt>
                <c:pt idx="4">
                  <c:v>-4.1698519999999997</c:v>
                </c:pt>
                <c:pt idx="5">
                  <c:v>1.4568749999999999</c:v>
                </c:pt>
                <c:pt idx="6">
                  <c:v>2.3462999999999998</c:v>
                </c:pt>
                <c:pt idx="7">
                  <c:v>6.1271300000000002</c:v>
                </c:pt>
                <c:pt idx="8">
                  <c:v>15.812016</c:v>
                </c:pt>
                <c:pt idx="9">
                  <c:v>23.080539999999999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2C603"/>
                  </a:solidFill>
                  <a:ln>
                    <a:noFill/>
                  </a:ln>
                  <a:effectLst>
                    <a:outerShdw blurRad="50800" dist="50800" dir="600000" sx="1000" sy="1000" algn="ctr" rotWithShape="0">
                      <a:srgbClr val="000000">
                        <a:alpha val="43137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F-B4F8-4774-AA02-81A40C8A53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88082320"/>
        <c:axId val="1188096464"/>
      </c:barChart>
      <c:catAx>
        <c:axId val="1188082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096464"/>
        <c:crosses val="autoZero"/>
        <c:auto val="1"/>
        <c:lblAlgn val="ctr"/>
        <c:lblOffset val="100"/>
        <c:noMultiLvlLbl val="0"/>
      </c:catAx>
      <c:valAx>
        <c:axId val="118809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Value (LKR 'MN)</a:t>
                </a:r>
              </a:p>
            </c:rich>
          </c:tx>
          <c:layout>
            <c:manualLayout>
              <c:xMode val="edge"/>
              <c:yMode val="edge"/>
              <c:x val="0.39446101757605784"/>
              <c:y val="0.904857498873246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08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55" l="0.70000000000000062" r="0.70000000000000062" t="0.75000000000000555" header="0.30000000000000032" footer="0.30000000000000032"/>
    <c:pageSetup paperSize="9"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531783270639E-2"/>
          <c:y val="8.7773925215015203E-2"/>
          <c:w val="0.88667136635720067"/>
          <c:h val="0.735492385166388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19-4C08-B32B-6215153C90F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919-4C08-B32B-6215153C90F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19-4C08-B32B-6215153C90F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919-4C08-B32B-6215153C90F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19-4C08-B32B-6215153C90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FH!$A$16:$A$25</c:f>
              <c:strCache>
                <c:ptCount val="10"/>
                <c:pt idx="0">
                  <c:v>JKH </c:v>
                </c:pt>
                <c:pt idx="1">
                  <c:v>SAMP </c:v>
                </c:pt>
                <c:pt idx="2">
                  <c:v>BUKI </c:v>
                </c:pt>
                <c:pt idx="3">
                  <c:v>CARS </c:v>
                </c:pt>
                <c:pt idx="4">
                  <c:v>MASK </c:v>
                </c:pt>
                <c:pt idx="5">
                  <c:v>LFIN </c:v>
                </c:pt>
                <c:pt idx="6">
                  <c:v>HNB.X</c:v>
                </c:pt>
                <c:pt idx="7">
                  <c:v>TJL </c:v>
                </c:pt>
                <c:pt idx="8">
                  <c:v>HNB </c:v>
                </c:pt>
                <c:pt idx="9">
                  <c:v>WAPO </c:v>
                </c:pt>
              </c:strCache>
            </c:strRef>
          </c:cat>
          <c:val>
            <c:numRef>
              <c:f>FH!$B$16:$B$25</c:f>
              <c:numCache>
                <c:formatCode>0.0</c:formatCode>
                <c:ptCount val="10"/>
                <c:pt idx="0">
                  <c:v>-31.457763199999999</c:v>
                </c:pt>
                <c:pt idx="1">
                  <c:v>-8.1520314999999997</c:v>
                </c:pt>
                <c:pt idx="2">
                  <c:v>-4.9923570000000002</c:v>
                </c:pt>
                <c:pt idx="3">
                  <c:v>-4.2103200000000003</c:v>
                </c:pt>
                <c:pt idx="4">
                  <c:v>-4.1698519999999997</c:v>
                </c:pt>
                <c:pt idx="5">
                  <c:v>1.4568749999999999</c:v>
                </c:pt>
                <c:pt idx="6">
                  <c:v>2.3462999999999998</c:v>
                </c:pt>
                <c:pt idx="7">
                  <c:v>6.1271300000000002</c:v>
                </c:pt>
                <c:pt idx="8">
                  <c:v>15.812016</c:v>
                </c:pt>
                <c:pt idx="9">
                  <c:v>23.080539999999999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9-4C08-B32B-6215153C90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98692288"/>
        <c:axId val="1198681408"/>
      </c:barChart>
      <c:catAx>
        <c:axId val="119869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681408"/>
        <c:crosses val="autoZero"/>
        <c:auto val="1"/>
        <c:lblAlgn val="ctr"/>
        <c:lblOffset val="100"/>
        <c:noMultiLvlLbl val="0"/>
      </c:catAx>
      <c:valAx>
        <c:axId val="119868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Value (LKR 'MN)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69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11928298258001"/>
          <c:y val="0.12041946363780881"/>
          <c:w val="0.84236085773567371"/>
          <c:h val="0.57379921259842515"/>
        </c:manualLayout>
      </c:layout>
      <c:bar3D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947AB">
                    <a:alpha val="97000"/>
                  </a:srgbClr>
                </a:gs>
                <a:gs pos="38000">
                  <a:srgbClr val="0947AB"/>
                </a:gs>
                <a:gs pos="100000">
                  <a:srgbClr val="0947AB"/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 prstMaterial="translucentPowder">
              <a:bevelT w="190500" h="38100"/>
            </a:sp3d>
          </c:spPr>
          <c:invertIfNegative val="0"/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rgbClr val="0947AB">
                      <a:alpha val="97000"/>
                    </a:srgbClr>
                  </a:gs>
                  <a:gs pos="38000">
                    <a:srgbClr val="0947AB"/>
                  </a:gs>
                  <a:gs pos="100000">
                    <a:srgbClr val="0947AB"/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 prstMaterial="translucentPowder"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B788-487E-97E8-59FADAE2C042}"/>
              </c:ext>
            </c:extLst>
          </c:dPt>
          <c:dPt>
            <c:idx val="4"/>
            <c:invertIfNegative val="0"/>
            <c:bubble3D val="0"/>
            <c:spPr>
              <a:gradFill flip="none" rotWithShape="1">
                <a:gsLst>
                  <a:gs pos="0">
                    <a:srgbClr val="0947AB">
                      <a:alpha val="97000"/>
                    </a:srgbClr>
                  </a:gs>
                  <a:gs pos="38000">
                    <a:srgbClr val="0947AB"/>
                  </a:gs>
                  <a:gs pos="100000">
                    <a:srgbClr val="0947AB"/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 prstMaterial="translucentPowder"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B788-487E-97E8-59FADAE2C042}"/>
              </c:ext>
            </c:extLst>
          </c:dPt>
          <c:dPt>
            <c:idx val="5"/>
            <c:invertIfNegative val="0"/>
            <c:bubble3D val="0"/>
            <c:spPr>
              <a:gradFill flip="none" rotWithShape="1">
                <a:gsLst>
                  <a:gs pos="0">
                    <a:srgbClr val="0947AB">
                      <a:alpha val="97000"/>
                    </a:srgbClr>
                  </a:gs>
                  <a:gs pos="38000">
                    <a:srgbClr val="0947AB"/>
                  </a:gs>
                  <a:gs pos="100000">
                    <a:srgbClr val="0947AB"/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 prstMaterial="translucentPowder"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49B9-43E9-BCB0-B0672E22AFD7}"/>
              </c:ext>
            </c:extLst>
          </c:dPt>
          <c:dLbls>
            <c:dLbl>
              <c:idx val="0"/>
              <c:layout>
                <c:manualLayout>
                  <c:x val="7.7657581655313978E-3"/>
                  <c:y val="2.1256573760839843E-2"/>
                </c:manualLayout>
              </c:layout>
              <c:numFmt formatCode="#,##0.0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908528051597496E-2"/>
                      <c:h val="0.123123491125435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88-487E-97E8-59FADAE2C042}"/>
                </c:ext>
              </c:extLst>
            </c:dLbl>
            <c:dLbl>
              <c:idx val="3"/>
              <c:layout>
                <c:manualLayout>
                  <c:x val="2.319327281859798E-3"/>
                  <c:y val="3.7582348385314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88-487E-97E8-59FADAE2C04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Graphs!$Q$4:$Q$9</c:f>
              <c:numCache>
                <c:formatCode>[$-409]dd\-mmm\-yy;@</c:formatCode>
                <c:ptCount val="6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</c:numCache>
            </c:numRef>
          </c:cat>
          <c:val>
            <c:numRef>
              <c:f>Graphs!$U$4:$U$9</c:f>
              <c:numCache>
                <c:formatCode>0.00</c:formatCode>
                <c:ptCount val="6"/>
                <c:pt idx="0">
                  <c:v>131.67895200000001</c:v>
                </c:pt>
                <c:pt idx="1">
                  <c:v>148.055408</c:v>
                </c:pt>
                <c:pt idx="2">
                  <c:v>261.28475200000003</c:v>
                </c:pt>
                <c:pt idx="3">
                  <c:v>185.794816</c:v>
                </c:pt>
                <c:pt idx="4">
                  <c:v>224.75692799999999</c:v>
                </c:pt>
                <c:pt idx="5">
                  <c:v>276.32307200000002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88-487E-97E8-59FADAE2C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shape val="box"/>
        <c:axId val="1058937680"/>
        <c:axId val="1058929520"/>
        <c:axId val="0"/>
      </c:bar3DChart>
      <c:catAx>
        <c:axId val="1058937680"/>
        <c:scaling>
          <c:orientation val="maxMin"/>
        </c:scaling>
        <c:delete val="0"/>
        <c:axPos val="l"/>
        <c:numFmt formatCode="[$-409]dd\-mmm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29520"/>
        <c:crosses val="autoZero"/>
        <c:auto val="0"/>
        <c:lblAlgn val="ctr"/>
        <c:lblOffset val="100"/>
        <c:noMultiLvlLbl val="0"/>
      </c:catAx>
      <c:valAx>
        <c:axId val="1058929520"/>
        <c:scaling>
          <c:orientation val="minMax"/>
        </c:scaling>
        <c:delete val="1"/>
        <c:axPos val="b"/>
        <c:numFmt formatCode="#,##0" sourceLinked="0"/>
        <c:majorTickMark val="out"/>
        <c:minorTickMark val="none"/>
        <c:tickLblPos val="nextTo"/>
        <c:crossAx val="10589376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1">
          <a:ln>
            <a:noFill/>
          </a:ln>
        </a:defRPr>
      </a:pPr>
      <a:endParaRPr lang="en-US"/>
    </a:p>
  </c:txPr>
  <c:printSettings>
    <c:headerFooter/>
    <c:pageMargins b="0.75000000000000655" l="0.70000000000000062" r="0.70000000000000062" t="0.7500000000000065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8382422263749"/>
          <c:y val="0.12186429540247681"/>
          <c:w val="0.79103235155472529"/>
          <c:h val="0.68523658297652823"/>
        </c:manualLayout>
      </c:layout>
      <c:lineChart>
        <c:grouping val="standard"/>
        <c:varyColors val="0"/>
        <c:ser>
          <c:idx val="0"/>
          <c:order val="0"/>
          <c:tx>
            <c:strRef>
              <c:f>Graphs!$R$2</c:f>
              <c:strCache>
                <c:ptCount val="1"/>
                <c:pt idx="0">
                  <c:v>ASPI</c:v>
                </c:pt>
              </c:strCache>
            </c:strRef>
          </c:tx>
          <c:spPr>
            <a:ln w="50800" cmpd="sng">
              <a:solidFill>
                <a:srgbClr val="002060">
                  <a:alpha val="78000"/>
                </a:srgbClr>
              </a:solidFill>
            </a:ln>
            <a:effectLst/>
          </c:spPr>
          <c:marker>
            <c:symbol val="diamond"/>
            <c:size val="12"/>
            <c:spPr>
              <a:solidFill>
                <a:srgbClr val="00206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/>
            </c:spPr>
          </c:marker>
          <c:cat>
            <c:numRef>
              <c:f>Graphs!$Q$4:$Q$10</c:f>
              <c:numCache>
                <c:formatCode>[$-409]dd\-mmm\-yy;@</c:formatCode>
                <c:ptCount val="7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  <c:pt idx="6">
                  <c:v>45919</c:v>
                </c:pt>
              </c:numCache>
            </c:numRef>
          </c:cat>
          <c:val>
            <c:numRef>
              <c:f>Graphs!$R$4:$R$10</c:f>
              <c:numCache>
                <c:formatCode>#,##0.00</c:formatCode>
                <c:ptCount val="7"/>
                <c:pt idx="0">
                  <c:v>21676.3</c:v>
                </c:pt>
                <c:pt idx="1">
                  <c:v>21598.99</c:v>
                </c:pt>
                <c:pt idx="2">
                  <c:v>21521.06</c:v>
                </c:pt>
                <c:pt idx="3">
                  <c:v>21338.45</c:v>
                </c:pt>
                <c:pt idx="4">
                  <c:v>21282.84</c:v>
                </c:pt>
                <c:pt idx="5">
                  <c:v>21226.87</c:v>
                </c:pt>
                <c:pt idx="6">
                  <c:v>21085.09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461-407C-9182-A916B6270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691744"/>
        <c:axId val="1198678688"/>
      </c:lineChart>
      <c:lineChart>
        <c:grouping val="stacked"/>
        <c:varyColors val="0"/>
        <c:ser>
          <c:idx val="1"/>
          <c:order val="1"/>
          <c:tx>
            <c:strRef>
              <c:f>Graphs!$S$2</c:f>
              <c:strCache>
                <c:ptCount val="1"/>
                <c:pt idx="0">
                  <c:v>S&amp;P SL20</c:v>
                </c:pt>
              </c:strCache>
            </c:strRef>
          </c:tx>
          <c:spPr>
            <a:ln w="50800" cmpd="sng">
              <a:solidFill>
                <a:srgbClr val="FFC000"/>
              </a:solidFill>
            </a:ln>
            <a:effectLst/>
          </c:spPr>
          <c:marker>
            <c:symbol val="diamond"/>
            <c:size val="12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/>
            </c:spPr>
          </c:marker>
          <c:cat>
            <c:numRef>
              <c:f>Graphs!$Q$4:$Q$10</c:f>
              <c:numCache>
                <c:formatCode>[$-409]dd\-mmm\-yy;@</c:formatCode>
                <c:ptCount val="7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  <c:pt idx="6">
                  <c:v>45919</c:v>
                </c:pt>
              </c:numCache>
            </c:numRef>
          </c:cat>
          <c:val>
            <c:numRef>
              <c:f>Graphs!$S$4:$S$10</c:f>
              <c:numCache>
                <c:formatCode>General</c:formatCode>
                <c:ptCount val="7"/>
                <c:pt idx="0">
                  <c:v>6119.21</c:v>
                </c:pt>
                <c:pt idx="1">
                  <c:v>6111.57</c:v>
                </c:pt>
                <c:pt idx="2">
                  <c:v>6102.58</c:v>
                </c:pt>
                <c:pt idx="3">
                  <c:v>6081.06</c:v>
                </c:pt>
                <c:pt idx="4">
                  <c:v>6073.14</c:v>
                </c:pt>
                <c:pt idx="5">
                  <c:v>6057.13</c:v>
                </c:pt>
                <c:pt idx="6">
                  <c:v>5996.16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461-407C-9182-A916B6270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679232"/>
        <c:axId val="1198682496"/>
      </c:lineChart>
      <c:catAx>
        <c:axId val="1198691744"/>
        <c:scaling>
          <c:orientation val="maxMin"/>
        </c:scaling>
        <c:delete val="0"/>
        <c:axPos val="b"/>
        <c:numFmt formatCode="[$-409]dd\-mmm;@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-2700000"/>
          <a:lstStyle/>
          <a:p>
            <a:pPr>
              <a:defRPr sz="1000"/>
            </a:pPr>
            <a:endParaRPr lang="en-US"/>
          </a:p>
        </c:txPr>
        <c:crossAx val="1198678688"/>
        <c:crosses val="autoZero"/>
        <c:auto val="0"/>
        <c:lblAlgn val="ctr"/>
        <c:lblOffset val="100"/>
        <c:noMultiLvlLbl val="0"/>
      </c:catAx>
      <c:valAx>
        <c:axId val="11986786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ASPI</a:t>
                </a:r>
              </a:p>
            </c:rich>
          </c:tx>
          <c:layout>
            <c:manualLayout>
              <c:xMode val="edge"/>
              <c:yMode val="edge"/>
              <c:x val="7.1378111634350788E-2"/>
              <c:y val="9.9737532808398728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198691744"/>
        <c:crosses val="max"/>
        <c:crossBetween val="between"/>
      </c:valAx>
      <c:valAx>
        <c:axId val="119868249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S&amp;P SL20</a:t>
                </a:r>
              </a:p>
            </c:rich>
          </c:tx>
          <c:layout>
            <c:manualLayout>
              <c:xMode val="edge"/>
              <c:yMode val="edge"/>
              <c:x val="0.83833950202685648"/>
              <c:y val="7.7864384895436458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+mn-lt"/>
                <a:cs typeface="Arial" panose="020B0604020202020204" pitchFamily="34" charset="0"/>
              </a:defRPr>
            </a:pPr>
            <a:endParaRPr lang="en-US"/>
          </a:p>
        </c:txPr>
        <c:crossAx val="1198679232"/>
        <c:crosses val="autoZero"/>
        <c:crossBetween val="between"/>
      </c:valAx>
      <c:catAx>
        <c:axId val="1198679232"/>
        <c:scaling>
          <c:orientation val="maxMin"/>
        </c:scaling>
        <c:delete val="1"/>
        <c:axPos val="t"/>
        <c:numFmt formatCode="[$-409]dd\-mmm\-yy;@" sourceLinked="1"/>
        <c:majorTickMark val="out"/>
        <c:minorTickMark val="none"/>
        <c:tickLblPos val="none"/>
        <c:crossAx val="1198682496"/>
        <c:crosses val="max"/>
        <c:auto val="0"/>
        <c:lblAlgn val="ctr"/>
        <c:lblOffset val="100"/>
        <c:noMultiLvlLbl val="0"/>
      </c:catAx>
      <c:spPr>
        <a:noFill/>
        <a:effectLst/>
        <a:scene3d>
          <a:camera prst="orthographicFront"/>
          <a:lightRig rig="threePt" dir="t"/>
        </a:scene3d>
        <a:sp3d>
          <a:bevelT/>
        </a:sp3d>
      </c:spPr>
    </c:plotArea>
    <c:legend>
      <c:legendPos val="b"/>
      <c:layout>
        <c:manualLayout>
          <c:xMode val="edge"/>
          <c:yMode val="edge"/>
          <c:x val="0.23307188086870051"/>
          <c:y val="9.2704840871954165E-3"/>
          <c:w val="0.5090524982017901"/>
          <c:h val="8.558494200321734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  <a:sp3d>
      <a:bevelT/>
    </a:sp3d>
  </c:spPr>
  <c:txPr>
    <a:bodyPr/>
    <a:lstStyle/>
    <a:p>
      <a:pPr>
        <a:defRPr sz="800" b="1">
          <a:ln>
            <a:noFill/>
          </a:ln>
        </a:defRPr>
      </a:pPr>
      <a:endParaRPr lang="en-US"/>
    </a:p>
  </c:txPr>
  <c:printSettings>
    <c:headerFooter/>
    <c:pageMargins b="0.75000000000000633" l="0.70000000000000062" r="0.70000000000000062" t="0.75000000000000633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22040240188626"/>
          <c:y val="0.17526870206207795"/>
          <c:w val="0.82504661543622848"/>
          <c:h val="0.5803771392044629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100000">
                  <a:schemeClr val="accent5">
                    <a:lumMod val="75000"/>
                  </a:schemeClr>
                </a:gs>
                <a:gs pos="0">
                  <a:schemeClr val="accent5">
                    <a:lumMod val="40000"/>
                    <a:lumOff val="60000"/>
                  </a:schemeClr>
                </a:gs>
                <a:gs pos="22000">
                  <a:schemeClr val="tx2">
                    <a:lumMod val="60000"/>
                    <a:lumOff val="4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gradFill flip="none" rotWithShape="1">
                <a:gsLst>
                  <a:gs pos="100000">
                    <a:schemeClr val="accent5">
                      <a:lumMod val="75000"/>
                    </a:schemeClr>
                  </a:gs>
                  <a:gs pos="0">
                    <a:schemeClr val="accent5">
                      <a:lumMod val="40000"/>
                      <a:lumOff val="60000"/>
                    </a:schemeClr>
                  </a:gs>
                  <a:gs pos="22000">
                    <a:schemeClr val="tx2">
                      <a:lumMod val="60000"/>
                      <a:lumOff val="4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81B-4DE1-9B17-6EE0E7E36B44}"/>
              </c:ext>
            </c:extLst>
          </c:dPt>
          <c:dPt>
            <c:idx val="4"/>
            <c:invertIfNegative val="0"/>
            <c:bubble3D val="0"/>
            <c:spPr>
              <a:gradFill flip="none" rotWithShape="1">
                <a:gsLst>
                  <a:gs pos="100000">
                    <a:schemeClr val="accent5">
                      <a:lumMod val="75000"/>
                    </a:schemeClr>
                  </a:gs>
                  <a:gs pos="0">
                    <a:schemeClr val="accent5">
                      <a:lumMod val="40000"/>
                      <a:lumOff val="60000"/>
                    </a:schemeClr>
                  </a:gs>
                  <a:gs pos="22000">
                    <a:schemeClr val="tx2">
                      <a:lumMod val="60000"/>
                      <a:lumOff val="4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81B-4DE1-9B17-6EE0E7E36B44}"/>
              </c:ext>
            </c:extLst>
          </c:dPt>
          <c:dPt>
            <c:idx val="5"/>
            <c:invertIfNegative val="0"/>
            <c:bubble3D val="0"/>
            <c:spPr>
              <a:gradFill flip="none" rotWithShape="1">
                <a:gsLst>
                  <a:gs pos="100000">
                    <a:schemeClr val="accent5">
                      <a:lumMod val="75000"/>
                    </a:schemeClr>
                  </a:gs>
                  <a:gs pos="0">
                    <a:schemeClr val="accent5">
                      <a:lumMod val="40000"/>
                      <a:lumOff val="60000"/>
                    </a:schemeClr>
                  </a:gs>
                  <a:gs pos="22000">
                    <a:schemeClr val="tx2">
                      <a:lumMod val="60000"/>
                      <a:lumOff val="4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81B-4DE1-9B17-6EE0E7E36B44}"/>
              </c:ext>
            </c:extLst>
          </c:dPt>
          <c:dPt>
            <c:idx val="6"/>
            <c:invertIfNegative val="0"/>
            <c:bubble3D val="0"/>
            <c:spPr>
              <a:gradFill flip="none" rotWithShape="1">
                <a:gsLst>
                  <a:gs pos="100000">
                    <a:schemeClr val="accent5">
                      <a:lumMod val="75000"/>
                    </a:schemeClr>
                  </a:gs>
                  <a:gs pos="0">
                    <a:schemeClr val="accent5">
                      <a:lumMod val="40000"/>
                      <a:lumOff val="60000"/>
                    </a:schemeClr>
                  </a:gs>
                  <a:gs pos="22000">
                    <a:schemeClr val="tx2">
                      <a:lumMod val="60000"/>
                      <a:lumOff val="4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6EA-4C84-8450-9AC0F4ABDDE5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900-42EF-8336-3F54D7D780B2}"/>
                </c:ext>
              </c:extLst>
            </c:dLbl>
            <c:dLbl>
              <c:idx val="3"/>
              <c:layout>
                <c:manualLayout>
                  <c:x val="-8.405399551056545E-3"/>
                  <c:y val="1.204326452860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1B-4DE1-9B17-6EE0E7E36B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Graphs!$Q$4:$Q$10</c:f>
              <c:numCache>
                <c:formatCode>[$-409]dd\-mmm\-yy;@</c:formatCode>
                <c:ptCount val="7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  <c:pt idx="6">
                  <c:v>45919</c:v>
                </c:pt>
              </c:numCache>
            </c:numRef>
          </c:cat>
          <c:val>
            <c:numRef>
              <c:f>Graphs!$T$4:$T$10</c:f>
              <c:numCache>
                <c:formatCode>#,##0.00</c:formatCode>
                <c:ptCount val="7"/>
                <c:pt idx="0">
                  <c:v>4254.1893099999998</c:v>
                </c:pt>
                <c:pt idx="1">
                  <c:v>6024.3343000000004</c:v>
                </c:pt>
                <c:pt idx="2">
                  <c:v>9298.7945</c:v>
                </c:pt>
                <c:pt idx="3">
                  <c:v>5568.0460999999996</c:v>
                </c:pt>
                <c:pt idx="4">
                  <c:v>6563.6397999999999</c:v>
                </c:pt>
                <c:pt idx="5">
                  <c:v>8076.3703999999998</c:v>
                </c:pt>
                <c:pt idx="6">
                  <c:v>6509.6899000000003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9-D81B-4DE1-9B17-6EE0E7E36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1198690112"/>
        <c:axId val="1198685216"/>
        <c:axId val="0"/>
      </c:bar3DChart>
      <c:catAx>
        <c:axId val="1198690112"/>
        <c:scaling>
          <c:orientation val="maxMin"/>
        </c:scaling>
        <c:delete val="0"/>
        <c:axPos val="b"/>
        <c:numFmt formatCode="[$-409]dd\-mmm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685216"/>
        <c:crosses val="autoZero"/>
        <c:auto val="0"/>
        <c:lblAlgn val="ctr"/>
        <c:lblOffset val="100"/>
        <c:noMultiLvlLbl val="0"/>
      </c:catAx>
      <c:valAx>
        <c:axId val="119868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690112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655" l="0.70000000000000062" r="0.70000000000000062" t="0.7500000000000065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91457924117968"/>
          <c:y val="0.11149179699644983"/>
          <c:w val="0.78114760303383501"/>
          <c:h val="0.64107575396050687"/>
        </c:manualLayout>
      </c:layout>
      <c:bar3D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5">
                    <a:lumMod val="40000"/>
                    <a:lumOff val="60000"/>
                  </a:schemeClr>
                </a:gs>
                <a:gs pos="38000">
                  <a:schemeClr val="tx2">
                    <a:lumMod val="60000"/>
                    <a:lumOff val="40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Pt>
            <c:idx val="3"/>
            <c:invertIfNegative val="0"/>
            <c:bubble3D val="0"/>
            <c:spPr>
              <a:gradFill>
                <a:gsLst>
                  <a:gs pos="0">
                    <a:schemeClr val="accent5">
                      <a:lumMod val="40000"/>
                      <a:lumOff val="60000"/>
                    </a:schemeClr>
                  </a:gs>
                  <a:gs pos="38000">
                    <a:schemeClr val="tx2">
                      <a:lumMod val="60000"/>
                      <a:lumOff val="40000"/>
                    </a:schemeClr>
                  </a:gs>
                  <a:gs pos="100000">
                    <a:schemeClr val="accent5">
                      <a:lumMod val="60000"/>
                    </a:schemeClr>
                  </a:gs>
                </a:gsLst>
              </a:gradFill>
              <a:ln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7C00-407F-9585-A1310F7976A8}"/>
              </c:ext>
            </c:extLst>
          </c:dPt>
          <c:dPt>
            <c:idx val="4"/>
            <c:invertIfNegative val="0"/>
            <c:bubble3D val="0"/>
            <c:spPr>
              <a:gradFill>
                <a:gsLst>
                  <a:gs pos="0">
                    <a:schemeClr val="accent5">
                      <a:lumMod val="40000"/>
                      <a:lumOff val="60000"/>
                    </a:schemeClr>
                  </a:gs>
                  <a:gs pos="38000">
                    <a:schemeClr val="tx2">
                      <a:lumMod val="60000"/>
                      <a:lumOff val="40000"/>
                    </a:schemeClr>
                  </a:gs>
                  <a:gs pos="100000">
                    <a:schemeClr val="accent5">
                      <a:lumMod val="60000"/>
                    </a:schemeClr>
                  </a:gs>
                </a:gsLst>
              </a:gradFill>
              <a:ln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7C00-407F-9585-A1310F7976A8}"/>
              </c:ext>
            </c:extLst>
          </c:dPt>
          <c:dPt>
            <c:idx val="5"/>
            <c:invertIfNegative val="0"/>
            <c:bubble3D val="0"/>
            <c:spPr>
              <a:gradFill>
                <a:gsLst>
                  <a:gs pos="0">
                    <a:schemeClr val="accent5">
                      <a:lumMod val="40000"/>
                      <a:lumOff val="60000"/>
                    </a:schemeClr>
                  </a:gs>
                  <a:gs pos="38000">
                    <a:schemeClr val="tx2">
                      <a:lumMod val="60000"/>
                      <a:lumOff val="40000"/>
                    </a:schemeClr>
                  </a:gs>
                  <a:gs pos="100000">
                    <a:srgbClr val="002060"/>
                  </a:gs>
                </a:gsLst>
              </a:gradFill>
              <a:ln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B1F5-41D0-A1CE-ED4662402447}"/>
              </c:ext>
            </c:extLst>
          </c:dPt>
          <c:dLbls>
            <c:dLbl>
              <c:idx val="0"/>
              <c:layout>
                <c:manualLayout>
                  <c:x val="7.8396416728190362E-3"/>
                  <c:y val="1.8677665409478402E-2"/>
                </c:manualLayout>
              </c:layout>
              <c:numFmt formatCode="#,##0.0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00-407F-9585-A1310F7976A8}"/>
                </c:ext>
              </c:extLst>
            </c:dLbl>
            <c:dLbl>
              <c:idx val="3"/>
              <c:layout>
                <c:manualLayout>
                  <c:x val="2.319327281859798E-3"/>
                  <c:y val="3.7582348385314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00-407F-9585-A1310F7976A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Graphs!$Q$4:$Q$10</c:f>
              <c:numCache>
                <c:formatCode>[$-409]dd\-mmm\-yy;@</c:formatCode>
                <c:ptCount val="7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  <c:pt idx="6">
                  <c:v>45919</c:v>
                </c:pt>
              </c:numCache>
            </c:numRef>
          </c:cat>
          <c:val>
            <c:numRef>
              <c:f>Graphs!$U$4:$U$10</c:f>
              <c:numCache>
                <c:formatCode>0.00</c:formatCode>
                <c:ptCount val="7"/>
                <c:pt idx="0">
                  <c:v>131.67895200000001</c:v>
                </c:pt>
                <c:pt idx="1">
                  <c:v>148.055408</c:v>
                </c:pt>
                <c:pt idx="2">
                  <c:v>261.28475200000003</c:v>
                </c:pt>
                <c:pt idx="3">
                  <c:v>185.794816</c:v>
                </c:pt>
                <c:pt idx="4">
                  <c:v>224.75692799999999</c:v>
                </c:pt>
                <c:pt idx="5">
                  <c:v>276.32307200000002</c:v>
                </c:pt>
                <c:pt idx="6">
                  <c:v>377.12598400000002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7C00-407F-9585-A1310F79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shape val="box"/>
        <c:axId val="1198693376"/>
        <c:axId val="1198686848"/>
        <c:axId val="0"/>
      </c:bar3DChart>
      <c:catAx>
        <c:axId val="1198693376"/>
        <c:scaling>
          <c:orientation val="maxMin"/>
        </c:scaling>
        <c:delete val="0"/>
        <c:axPos val="l"/>
        <c:numFmt formatCode="[$-409]dd\-mmm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5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686848"/>
        <c:crosses val="autoZero"/>
        <c:auto val="0"/>
        <c:lblAlgn val="ctr"/>
        <c:lblOffset val="100"/>
        <c:noMultiLvlLbl val="0"/>
      </c:catAx>
      <c:valAx>
        <c:axId val="1198686848"/>
        <c:scaling>
          <c:orientation val="minMax"/>
        </c:scaling>
        <c:delete val="1"/>
        <c:axPos val="b"/>
        <c:numFmt formatCode="#,##0" sourceLinked="0"/>
        <c:majorTickMark val="out"/>
        <c:minorTickMark val="none"/>
        <c:tickLblPos val="nextTo"/>
        <c:crossAx val="119869337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1">
          <a:ln>
            <a:noFill/>
          </a:ln>
        </a:defRPr>
      </a:pPr>
      <a:endParaRPr lang="en-US"/>
    </a:p>
  </c:txPr>
  <c:printSettings>
    <c:headerFooter/>
    <c:pageMargins b="0.75000000000000655" l="0.70000000000000062" r="0.70000000000000062" t="0.7500000000000065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5977198491107"/>
          <c:y val="0"/>
          <c:w val="0.80167812618788858"/>
          <c:h val="0.71153646458932296"/>
        </c:manualLayout>
      </c:layout>
      <c:areaChart>
        <c:grouping val="standard"/>
        <c:varyColors val="0"/>
        <c:ser>
          <c:idx val="0"/>
          <c:order val="0"/>
          <c:spPr>
            <a:gradFill flip="none" rotWithShape="1">
              <a:gsLst>
                <a:gs pos="22000">
                  <a:schemeClr val="tx2">
                    <a:lumMod val="60000"/>
                    <a:lumOff val="40000"/>
                  </a:schemeClr>
                </a:gs>
                <a:gs pos="65000">
                  <a:schemeClr val="accent1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63500" cap="rnd">
              <a:noFill/>
              <a:round/>
            </a:ln>
            <a:effectLst/>
          </c:spPr>
          <c:dLbls>
            <c:dLbl>
              <c:idx val="0"/>
              <c:layout>
                <c:manualLayout>
                  <c:x val="-6.5086032716749941E-3"/>
                  <c:y val="5.0133221983615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0C-4F93-A365-A217663D5BDF}"/>
                </c:ext>
              </c:extLst>
            </c:dLbl>
            <c:dLbl>
              <c:idx val="2"/>
              <c:layout>
                <c:manualLayout>
                  <c:x val="3.254301635837497E-3"/>
                  <c:y val="-5.5555555555555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0C-4F93-A365-A217663D5BDF}"/>
                </c:ext>
              </c:extLst>
            </c:dLbl>
            <c:dLbl>
              <c:idx val="3"/>
              <c:layout>
                <c:manualLayout>
                  <c:x val="-9.7629049075126113E-3"/>
                  <c:y val="4.434939950687982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>
                      <a:solidFill>
                        <a:srgbClr val="00206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0C-4F93-A365-A217663D5BDF}"/>
                </c:ext>
              </c:extLst>
            </c:dLbl>
            <c:dLbl>
              <c:idx val="4"/>
              <c:layout>
                <c:manualLayout>
                  <c:x val="0"/>
                  <c:y val="3.030303030303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0C-4F93-A365-A217663D5BDF}"/>
                </c:ext>
              </c:extLst>
            </c:dLbl>
            <c:dLbl>
              <c:idx val="5"/>
              <c:layout>
                <c:manualLayout>
                  <c:x val="-3.254301635837497E-3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0C-4F93-A365-A217663D5BDF}"/>
                </c:ext>
              </c:extLst>
            </c:dLbl>
            <c:dLbl>
              <c:idx val="6"/>
              <c:layout>
                <c:manualLayout>
                  <c:x val="0"/>
                  <c:y val="-4.856796309552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0A-4D9F-8DE5-5C131B60AC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Graphs!$Q$4:$Q$10</c:f>
              <c:numCache>
                <c:formatCode>[$-409]dd\-mmm\-yy;@</c:formatCode>
                <c:ptCount val="7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  <c:pt idx="6">
                  <c:v>45919</c:v>
                </c:pt>
              </c:numCache>
            </c:numRef>
          </c:cat>
          <c:val>
            <c:numRef>
              <c:f>Graphs!$Z$4:$Z$10</c:f>
              <c:numCache>
                <c:formatCode>#,##0</c:formatCode>
                <c:ptCount val="7"/>
                <c:pt idx="0">
                  <c:v>-15.581512000000004</c:v>
                </c:pt>
                <c:pt idx="1">
                  <c:v>-155.01934799999998</c:v>
                </c:pt>
                <c:pt idx="2">
                  <c:v>-135.57651199999998</c:v>
                </c:pt>
                <c:pt idx="3">
                  <c:v>-118.32303999999999</c:v>
                </c:pt>
                <c:pt idx="4">
                  <c:v>61.377696000000014</c:v>
                </c:pt>
                <c:pt idx="5">
                  <c:v>584.12493199999994</c:v>
                </c:pt>
                <c:pt idx="6">
                  <c:v>58.212127999999993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0C-4F93-A365-A217663D5B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8691200"/>
        <c:axId val="1198683040"/>
      </c:areaChart>
      <c:catAx>
        <c:axId val="1198691200"/>
        <c:scaling>
          <c:orientation val="maxMin"/>
        </c:scaling>
        <c:delete val="0"/>
        <c:axPos val="b"/>
        <c:numFmt formatCode="[$-409]dd\-mmm;@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-2700000"/>
          <a:lstStyle/>
          <a:p>
            <a:pPr>
              <a:defRPr sz="105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198683040"/>
        <c:crosses val="autoZero"/>
        <c:auto val="0"/>
        <c:lblAlgn val="ctr"/>
        <c:lblOffset val="100"/>
        <c:noMultiLvlLbl val="0"/>
      </c:catAx>
      <c:valAx>
        <c:axId val="119868304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198691200"/>
        <c:crosses val="max"/>
        <c:crossBetween val="midCat"/>
      </c:valAx>
      <c:spPr>
        <a:noFill/>
        <a:ln w="0">
          <a:noFill/>
        </a:ln>
        <a:effectLst/>
        <a:scene3d>
          <a:camera prst="orthographicFront"/>
          <a:lightRig rig="threePt" dir="t"/>
        </a:scene3d>
        <a:sp3d/>
      </c:spPr>
    </c:plotArea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  <a:sp3d>
      <a:bevelT/>
    </a:sp3d>
  </c:spPr>
  <c:txPr>
    <a:bodyPr/>
    <a:lstStyle/>
    <a:p>
      <a:pPr>
        <a:defRPr sz="800">
          <a:ln>
            <a:noFill/>
          </a:ln>
        </a:defRPr>
      </a:pPr>
      <a:endParaRPr lang="en-US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51287390729044E-2"/>
          <c:y val="0"/>
          <c:w val="0.86186959068133029"/>
          <c:h val="0.71153646458932296"/>
        </c:manualLayout>
      </c:layout>
      <c:areaChart>
        <c:grouping val="standard"/>
        <c:varyColors val="0"/>
        <c:ser>
          <c:idx val="0"/>
          <c:order val="0"/>
          <c:spPr>
            <a:gradFill flip="none" rotWithShape="1">
              <a:gsLst>
                <a:gs pos="22000">
                  <a:schemeClr val="tx2">
                    <a:lumMod val="60000"/>
                    <a:lumOff val="40000"/>
                  </a:schemeClr>
                </a:gs>
                <a:gs pos="65000">
                  <a:schemeClr val="accent1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63500" cap="rnd">
              <a:noFill/>
              <a:round/>
            </a:ln>
            <a:effectLst/>
            <a:scene3d>
              <a:camera prst="orthographicFront"/>
              <a:lightRig rig="freezing" dir="t"/>
            </a:scene3d>
            <a:sp3d prstMaterial="translucentPowder"/>
          </c:spPr>
          <c:dLbls>
            <c:dLbl>
              <c:idx val="0"/>
              <c:layout>
                <c:manualLayout>
                  <c:x val="-1.6446875990406683E-2"/>
                  <c:y val="-7.1327432070888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7F-4414-A9BE-DE0D82B83F83}"/>
                </c:ext>
              </c:extLst>
            </c:dLbl>
            <c:dLbl>
              <c:idx val="1"/>
              <c:layout>
                <c:manualLayout>
                  <c:x val="-3.085060461112084E-3"/>
                  <c:y val="3.8231757559910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BD-43DA-9396-5216687A0930}"/>
                </c:ext>
              </c:extLst>
            </c:dLbl>
            <c:dLbl>
              <c:idx val="2"/>
              <c:layout>
                <c:manualLayout>
                  <c:x val="-3.2484893944863251E-2"/>
                  <c:y val="3.1804472153637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64-4EB1-95FC-9706D47B6AD0}"/>
                </c:ext>
              </c:extLst>
            </c:dLbl>
            <c:dLbl>
              <c:idx val="3"/>
              <c:layout>
                <c:manualLayout>
                  <c:x val="-9.7630925260481956E-3"/>
                  <c:y val="0.105166676104031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7F-4414-A9BE-DE0D82B83F83}"/>
                </c:ext>
              </c:extLst>
            </c:dLbl>
            <c:dLbl>
              <c:idx val="4"/>
              <c:layout>
                <c:manualLayout>
                  <c:x val="6.1701209222242252E-3"/>
                  <c:y val="9.5843016704998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7F-4414-A9BE-DE0D82B83F83}"/>
                </c:ext>
              </c:extLst>
            </c:dLbl>
            <c:dLbl>
              <c:idx val="5"/>
              <c:layout>
                <c:manualLayout>
                  <c:x val="-3.254301635837497E-3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64-4EB1-95FC-9706D47B6AD0}"/>
                </c:ext>
              </c:extLst>
            </c:dLbl>
            <c:dLbl>
              <c:idx val="6"/>
              <c:layout>
                <c:manualLayout>
                  <c:x val="0"/>
                  <c:y val="-4.856796309552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D8-434A-B9E1-394202E3ABF2}"/>
                </c:ext>
              </c:extLst>
            </c:dLbl>
            <c:dLbl>
              <c:idx val="7"/>
              <c:layout>
                <c:manualLayout>
                  <c:x val="3.085060461112084E-3"/>
                  <c:y val="2.7308398257079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BD-43DA-9396-5216687A0930}"/>
                </c:ext>
              </c:extLst>
            </c:dLbl>
            <c:dLbl>
              <c:idx val="8"/>
              <c:layout>
                <c:manualLayout>
                  <c:x val="-9.7610890198508785E-3"/>
                  <c:y val="8.1847431875707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8-434A-B9E1-394202E3AB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Graphs!$Q$4:$Q$12</c:f>
              <c:numCache>
                <c:formatCode>[$-409]dd\-mmm\-yy;@</c:formatCode>
                <c:ptCount val="9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  <c:pt idx="6">
                  <c:v>45919</c:v>
                </c:pt>
                <c:pt idx="7">
                  <c:v>45918</c:v>
                </c:pt>
                <c:pt idx="8">
                  <c:v>45917</c:v>
                </c:pt>
              </c:numCache>
            </c:numRef>
          </c:cat>
          <c:val>
            <c:numRef>
              <c:f>Graphs!$Z$4:$Z$12</c:f>
              <c:numCache>
                <c:formatCode>#,##0</c:formatCode>
                <c:ptCount val="9"/>
                <c:pt idx="0">
                  <c:v>-15.581512000000004</c:v>
                </c:pt>
                <c:pt idx="1">
                  <c:v>-155.01934799999998</c:v>
                </c:pt>
                <c:pt idx="2">
                  <c:v>-135.57651199999998</c:v>
                </c:pt>
                <c:pt idx="3">
                  <c:v>-118.32303999999999</c:v>
                </c:pt>
                <c:pt idx="4">
                  <c:v>61.377696000000014</c:v>
                </c:pt>
                <c:pt idx="5">
                  <c:v>584.12493199999994</c:v>
                </c:pt>
                <c:pt idx="6">
                  <c:v>58.212127999999993</c:v>
                </c:pt>
                <c:pt idx="7">
                  <c:v>-481.20226400000001</c:v>
                </c:pt>
                <c:pt idx="8">
                  <c:v>-579.97585800000002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C-4D75-952B-C56D3FF93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924080"/>
        <c:axId val="1058925712"/>
      </c:areaChart>
      <c:catAx>
        <c:axId val="1058924080"/>
        <c:scaling>
          <c:orientation val="maxMin"/>
        </c:scaling>
        <c:delete val="0"/>
        <c:axPos val="b"/>
        <c:numFmt formatCode="[$-409]dd\-mmm;@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-2700000"/>
          <a:lstStyle/>
          <a:p>
            <a:pPr>
              <a:defRPr sz="10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058925712"/>
        <c:crosses val="autoZero"/>
        <c:auto val="0"/>
        <c:lblAlgn val="ctr"/>
        <c:lblOffset val="100"/>
        <c:noMultiLvlLbl val="0"/>
      </c:catAx>
      <c:valAx>
        <c:axId val="1058925712"/>
        <c:scaling>
          <c:orientation val="minMax"/>
        </c:scaling>
        <c:delete val="1"/>
        <c:axPos val="l"/>
        <c:title>
          <c:tx>
            <c:rich>
              <a:bodyPr rot="0" vert="horz"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r>
                  <a:rPr lang="en-US" sz="900" baseline="0">
                    <a:solidFill>
                      <a:sysClr val="windowText" lastClr="000000"/>
                    </a:solidFill>
                  </a:rPr>
                  <a:t>LKR (Mn)</a:t>
                </a:r>
                <a:endParaRPr lang="en-US" sz="9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5692039434799642E-2"/>
              <c:y val="2.7579201085284125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58924080"/>
        <c:crosses val="max"/>
        <c:crossBetween val="midCat"/>
      </c:valAx>
      <c:spPr>
        <a:noFill/>
        <a:ln w="0">
          <a:noFill/>
        </a:ln>
        <a:effectLst/>
        <a:scene3d>
          <a:camera prst="orthographicFront"/>
          <a:lightRig rig="threePt" dir="t"/>
        </a:scene3d>
        <a:sp3d/>
      </c:spPr>
    </c:plotArea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  <a:sp3d>
      <a:bevelT/>
    </a:sp3d>
  </c:spPr>
  <c:txPr>
    <a:bodyPr/>
    <a:lstStyle/>
    <a:p>
      <a:pPr>
        <a:defRPr sz="800">
          <a:ln>
            <a:noFill/>
          </a:ln>
        </a:defRPr>
      </a:pPr>
      <a:endParaRPr lang="en-US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5934035470192"/>
          <c:y val="0.14031696599922747"/>
          <c:w val="0.79103235155472529"/>
          <c:h val="0.68523658297652823"/>
        </c:manualLayout>
      </c:layout>
      <c:lineChart>
        <c:grouping val="standard"/>
        <c:varyColors val="0"/>
        <c:ser>
          <c:idx val="0"/>
          <c:order val="0"/>
          <c:tx>
            <c:strRef>
              <c:f>Graphs!$R$2</c:f>
              <c:strCache>
                <c:ptCount val="1"/>
                <c:pt idx="0">
                  <c:v>ASPI</c:v>
                </c:pt>
              </c:strCache>
            </c:strRef>
          </c:tx>
          <c:spPr>
            <a:ln w="38100" cap="rnd">
              <a:solidFill>
                <a:srgbClr val="0947AB">
                  <a:alpha val="95000"/>
                </a:srgb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947AB"/>
              </a:solidFill>
              <a:ln>
                <a:noFill/>
              </a:ln>
              <a:effectLst/>
            </c:spPr>
          </c:marker>
          <c:cat>
            <c:numRef>
              <c:f>Graphs!$Q$4:$Q$9</c:f>
              <c:numCache>
                <c:formatCode>[$-409]dd\-mmm\-yy;@</c:formatCode>
                <c:ptCount val="6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</c:numCache>
            </c:numRef>
          </c:cat>
          <c:val>
            <c:numRef>
              <c:f>Graphs!$R$4:$R$9</c:f>
              <c:numCache>
                <c:formatCode>#,##0.00</c:formatCode>
                <c:ptCount val="6"/>
                <c:pt idx="0">
                  <c:v>21676.3</c:v>
                </c:pt>
                <c:pt idx="1">
                  <c:v>21598.99</c:v>
                </c:pt>
                <c:pt idx="2">
                  <c:v>21521.06</c:v>
                </c:pt>
                <c:pt idx="3">
                  <c:v>21338.45</c:v>
                </c:pt>
                <c:pt idx="4">
                  <c:v>21282.84</c:v>
                </c:pt>
                <c:pt idx="5">
                  <c:v>21226.87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173-4AA5-B820-D2D2D28A0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923536"/>
        <c:axId val="1058936592"/>
      </c:lineChart>
      <c:lineChart>
        <c:grouping val="stacked"/>
        <c:varyColors val="0"/>
        <c:ser>
          <c:idx val="1"/>
          <c:order val="1"/>
          <c:tx>
            <c:strRef>
              <c:f>Graphs!$S$2</c:f>
              <c:strCache>
                <c:ptCount val="1"/>
                <c:pt idx="0">
                  <c:v>S&amp;P SL20</c:v>
                </c:pt>
              </c:strCache>
            </c:strRef>
          </c:tx>
          <c:spPr>
            <a:ln w="38100" cap="rnd">
              <a:solidFill>
                <a:srgbClr val="FFD18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EDD313"/>
              </a:solidFill>
              <a:ln>
                <a:noFill/>
              </a:ln>
              <a:effectLst/>
            </c:spPr>
          </c:marker>
          <c:cat>
            <c:numRef>
              <c:f>Graphs!$Q$4:$Q$9</c:f>
              <c:numCache>
                <c:formatCode>[$-409]dd\-mmm\-yy;@</c:formatCode>
                <c:ptCount val="6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</c:numCache>
            </c:numRef>
          </c:cat>
          <c:val>
            <c:numRef>
              <c:f>Graphs!$S$4:$S$9</c:f>
              <c:numCache>
                <c:formatCode>General</c:formatCode>
                <c:ptCount val="6"/>
                <c:pt idx="0">
                  <c:v>6119.21</c:v>
                </c:pt>
                <c:pt idx="1">
                  <c:v>6111.57</c:v>
                </c:pt>
                <c:pt idx="2">
                  <c:v>6102.58</c:v>
                </c:pt>
                <c:pt idx="3">
                  <c:v>6081.06</c:v>
                </c:pt>
                <c:pt idx="4">
                  <c:v>6073.14</c:v>
                </c:pt>
                <c:pt idx="5">
                  <c:v>6057.13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173-4AA5-B820-D2D2D28A0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86800"/>
        <c:axId val="1058935504"/>
      </c:lineChart>
      <c:catAx>
        <c:axId val="1058923536"/>
        <c:scaling>
          <c:orientation val="maxMin"/>
        </c:scaling>
        <c:delete val="0"/>
        <c:axPos val="b"/>
        <c:numFmt formatCode="[$-409]d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36592"/>
        <c:crosses val="autoZero"/>
        <c:auto val="0"/>
        <c:lblAlgn val="ctr"/>
        <c:lblOffset val="100"/>
        <c:noMultiLvlLbl val="0"/>
      </c:catAx>
      <c:valAx>
        <c:axId val="1058936592"/>
        <c:scaling>
          <c:orientation val="minMax"/>
          <c:max val="22200"/>
          <c:min val="20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ASPI</a:t>
                </a:r>
              </a:p>
            </c:rich>
          </c:tx>
          <c:layout>
            <c:manualLayout>
              <c:xMode val="edge"/>
              <c:yMode val="edge"/>
              <c:x val="7.1378111634350788E-2"/>
              <c:y val="9.9737532808398728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23536"/>
        <c:crosses val="max"/>
        <c:crossBetween val="between"/>
        <c:majorUnit val="150"/>
      </c:valAx>
      <c:valAx>
        <c:axId val="1058935504"/>
        <c:scaling>
          <c:orientation val="minMax"/>
          <c:min val="58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S&amp;P SL20</a:t>
                </a:r>
              </a:p>
            </c:rich>
          </c:tx>
          <c:layout>
            <c:manualLayout>
              <c:xMode val="edge"/>
              <c:yMode val="edge"/>
              <c:x val="0.83833950202685648"/>
              <c:y val="7.786438489543645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686800"/>
        <c:crosses val="autoZero"/>
        <c:crossBetween val="between"/>
        <c:majorUnit val="50"/>
      </c:valAx>
      <c:catAx>
        <c:axId val="1058686800"/>
        <c:scaling>
          <c:orientation val="maxMin"/>
        </c:scaling>
        <c:delete val="1"/>
        <c:axPos val="t"/>
        <c:numFmt formatCode="[$-409]dd\-mmm\-yy;@" sourceLinked="1"/>
        <c:majorTickMark val="out"/>
        <c:minorTickMark val="none"/>
        <c:tickLblPos val="none"/>
        <c:crossAx val="1058935504"/>
        <c:crosses val="max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000000000000633" l="0.70000000000000062" r="0.70000000000000062" t="0.7500000000000063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47219430614778"/>
          <c:y val="0.19944862828198015"/>
          <c:w val="0.82504661543622848"/>
          <c:h val="0.5803771392044629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>
                <a:alpha val="93000"/>
              </a:srgb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>
                  <a:alpha val="93000"/>
                </a:srgb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89E-4BA6-8239-09F01AFD472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  <a:alpha val="9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98DC-4DE7-979B-A644FF9FBAF2}"/>
              </c:ext>
            </c:extLst>
          </c:dPt>
          <c:dPt>
            <c:idx val="3"/>
            <c:invertIfNegative val="0"/>
            <c:bubble3D val="0"/>
            <c:spPr>
              <a:solidFill>
                <a:srgbClr val="0947AB">
                  <a:alpha val="93000"/>
                </a:srgb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89E-4BA6-8239-09F01AFD472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89E-4BA6-8239-09F01AFD4727}"/>
              </c:ext>
            </c:extLst>
          </c:dPt>
          <c:dPt>
            <c:idx val="5"/>
            <c:invertIfNegative val="0"/>
            <c:bubble3D val="0"/>
            <c:spPr>
              <a:solidFill>
                <a:srgbClr val="0947AB">
                  <a:alpha val="93000"/>
                </a:srgb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89E-4BA6-8239-09F01AFD472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89E-4BA6-8239-09F01AFD4727}"/>
              </c:ext>
            </c:extLst>
          </c:dPt>
          <c:dPt>
            <c:idx val="7"/>
            <c:invertIfNegative val="0"/>
            <c:bubble3D val="0"/>
            <c:spPr>
              <a:solidFill>
                <a:srgbClr val="0947AB">
                  <a:alpha val="93000"/>
                </a:srgb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EF5-4301-AEAF-F4205F92594C}"/>
              </c:ext>
            </c:extLst>
          </c:dPt>
          <c:dPt>
            <c:idx val="9"/>
            <c:invertIfNegative val="0"/>
            <c:bubble3D val="0"/>
            <c:spPr>
              <a:solidFill>
                <a:srgbClr val="0947AB">
                  <a:alpha val="93000"/>
                </a:srgb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BEF5-4301-AEAF-F4205F92594C}"/>
              </c:ext>
            </c:extLst>
          </c:dPt>
          <c:dLbls>
            <c:dLbl>
              <c:idx val="0"/>
              <c:layout>
                <c:manualLayout>
                  <c:x val="-1.5961442871316161E-2"/>
                  <c:y val="-2.3438959112558038E-2"/>
                </c:manualLayout>
              </c:layout>
              <c:numFmt formatCode="#,##0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9E-4BA6-8239-09F01AFD4727}"/>
                </c:ext>
              </c:extLst>
            </c:dLbl>
            <c:dLbl>
              <c:idx val="3"/>
              <c:layout>
                <c:manualLayout>
                  <c:x val="1.3260300744235098E-2"/>
                  <c:y val="1.2043035419342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9E-4BA6-8239-09F01AFD47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Graphs!$Q$4:$Q$14</c:f>
              <c:numCache>
                <c:formatCode>[$-409]dd\-mmm\-yy;@</c:formatCode>
                <c:ptCount val="11"/>
                <c:pt idx="0">
                  <c:v>45929</c:v>
                </c:pt>
                <c:pt idx="1">
                  <c:v>45926</c:v>
                </c:pt>
                <c:pt idx="2">
                  <c:v>45925</c:v>
                </c:pt>
                <c:pt idx="3">
                  <c:v>45924</c:v>
                </c:pt>
                <c:pt idx="4">
                  <c:v>45923</c:v>
                </c:pt>
                <c:pt idx="5">
                  <c:v>45922</c:v>
                </c:pt>
                <c:pt idx="6">
                  <c:v>45919</c:v>
                </c:pt>
                <c:pt idx="7">
                  <c:v>45918</c:v>
                </c:pt>
                <c:pt idx="8">
                  <c:v>45917</c:v>
                </c:pt>
                <c:pt idx="9">
                  <c:v>45916</c:v>
                </c:pt>
                <c:pt idx="10">
                  <c:v>45915</c:v>
                </c:pt>
              </c:numCache>
            </c:numRef>
          </c:cat>
          <c:val>
            <c:numRef>
              <c:f>Graphs!$T$4:$T$14</c:f>
              <c:numCache>
                <c:formatCode>#,##0.00</c:formatCode>
                <c:ptCount val="11"/>
                <c:pt idx="0">
                  <c:v>4254.1893099999998</c:v>
                </c:pt>
                <c:pt idx="1">
                  <c:v>6024.3343000000004</c:v>
                </c:pt>
                <c:pt idx="2">
                  <c:v>9298.7945</c:v>
                </c:pt>
                <c:pt idx="3">
                  <c:v>5568.0460999999996</c:v>
                </c:pt>
                <c:pt idx="4">
                  <c:v>6563.6397999999999</c:v>
                </c:pt>
                <c:pt idx="5">
                  <c:v>8076.3703999999998</c:v>
                </c:pt>
                <c:pt idx="6">
                  <c:v>6509.6899000000003</c:v>
                </c:pt>
                <c:pt idx="7">
                  <c:v>6864.2959000000001</c:v>
                </c:pt>
                <c:pt idx="8">
                  <c:v>6611.7105000000001</c:v>
                </c:pt>
                <c:pt idx="9">
                  <c:v>6216.6368700000003</c:v>
                </c:pt>
                <c:pt idx="10">
                  <c:v>4060.8901099999998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9E-4BA6-8239-09F01AFD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1186410576"/>
        <c:axId val="1186408944"/>
        <c:axId val="0"/>
      </c:bar3DChart>
      <c:catAx>
        <c:axId val="1186410576"/>
        <c:scaling>
          <c:orientation val="maxMin"/>
        </c:scaling>
        <c:delete val="0"/>
        <c:axPos val="b"/>
        <c:numFmt formatCode="[$-409]dd\-mmm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408944"/>
        <c:crosses val="autoZero"/>
        <c:auto val="0"/>
        <c:lblAlgn val="ctr"/>
        <c:lblOffset val="100"/>
        <c:noMultiLvlLbl val="0"/>
      </c:catAx>
      <c:valAx>
        <c:axId val="1186408944"/>
        <c:scaling>
          <c:orientation val="minMax"/>
          <c:max val="15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410576"/>
        <c:crosses val="max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655" l="0.70000000000000062" r="0.70000000000000062" t="0.750000000000006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97092744454695"/>
          <c:y val="9.1696308203025115E-2"/>
          <c:w val="0.6733831557509139"/>
          <c:h val="0.776969541933923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C7-4A3E-9074-8586D1FB7D1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C7-4A3E-9074-8586D1FB7D1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C7-4A3E-9074-8586D1FB7D1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C7-4A3E-9074-8586D1FB7D1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C7-4A3E-9074-8586D1FB7D12}"/>
              </c:ext>
            </c:extLst>
          </c:dPt>
          <c:dLbls>
            <c:dLbl>
              <c:idx val="9"/>
              <c:layout>
                <c:manualLayout>
                  <c:x val="-4.4969257469184183E-3"/>
                  <c:y val="4.92239685239415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91880202231399"/>
                      <c:h val="0.109872856279366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0E8E-4C60-B590-B5D8E53A2C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FH!$A$16:$A$25</c:f>
              <c:strCache>
                <c:ptCount val="10"/>
                <c:pt idx="0">
                  <c:v>JKH </c:v>
                </c:pt>
                <c:pt idx="1">
                  <c:v>SAMP </c:v>
                </c:pt>
                <c:pt idx="2">
                  <c:v>BUKI </c:v>
                </c:pt>
                <c:pt idx="3">
                  <c:v>CARS </c:v>
                </c:pt>
                <c:pt idx="4">
                  <c:v>MASK </c:v>
                </c:pt>
                <c:pt idx="5">
                  <c:v>LFIN </c:v>
                </c:pt>
                <c:pt idx="6">
                  <c:v>HNB.X</c:v>
                </c:pt>
                <c:pt idx="7">
                  <c:v>TJL </c:v>
                </c:pt>
                <c:pt idx="8">
                  <c:v>HNB </c:v>
                </c:pt>
                <c:pt idx="9">
                  <c:v>WAPO </c:v>
                </c:pt>
              </c:strCache>
            </c:strRef>
          </c:cat>
          <c:val>
            <c:numRef>
              <c:f>FH!$B$16:$B$25</c:f>
              <c:numCache>
                <c:formatCode>0.0</c:formatCode>
                <c:ptCount val="10"/>
                <c:pt idx="0">
                  <c:v>-31.457763199999999</c:v>
                </c:pt>
                <c:pt idx="1">
                  <c:v>-8.1520314999999997</c:v>
                </c:pt>
                <c:pt idx="2">
                  <c:v>-4.9923570000000002</c:v>
                </c:pt>
                <c:pt idx="3">
                  <c:v>-4.2103200000000003</c:v>
                </c:pt>
                <c:pt idx="4">
                  <c:v>-4.1698519999999997</c:v>
                </c:pt>
                <c:pt idx="5">
                  <c:v>1.4568749999999999</c:v>
                </c:pt>
                <c:pt idx="6">
                  <c:v>2.3462999999999998</c:v>
                </c:pt>
                <c:pt idx="7">
                  <c:v>6.1271300000000002</c:v>
                </c:pt>
                <c:pt idx="8">
                  <c:v>15.812016</c:v>
                </c:pt>
                <c:pt idx="9">
                  <c:v>23.080539999999999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C7-4A3E-9074-8586D1FB7D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98692288"/>
        <c:axId val="1198681408"/>
      </c:barChart>
      <c:catAx>
        <c:axId val="1198692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681408"/>
        <c:crosses val="autoZero"/>
        <c:auto val="1"/>
        <c:lblAlgn val="ctr"/>
        <c:lblOffset val="1000"/>
        <c:noMultiLvlLbl val="0"/>
      </c:catAx>
      <c:valAx>
        <c:axId val="1198681408"/>
        <c:scaling>
          <c:orientation val="minMax"/>
          <c:max val="24"/>
          <c:min val="-32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</a:t>
                </a:r>
                <a:r>
                  <a:rPr lang="en-US" baseline="0"/>
                  <a:t> Value (LKR 'MN)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198692288"/>
        <c:crosses val="autoZero"/>
        <c:crossBetween val="between"/>
        <c:majorUnit val="1.0000000000000002E-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0372544896463748"/>
          <c:y val="0.26994234755534108"/>
          <c:w val="0.54010480758811663"/>
          <c:h val="0.5024042365859615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7A-4964-A812-36E0CFB7CCE4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7A-4964-A812-36E0CFB7CCE4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7A-4964-A812-36E0CFB7CCE4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7A-4964-A812-36E0CFB7CCE4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7A-4964-A812-36E0CFB7CCE4}"/>
              </c:ext>
            </c:extLst>
          </c:dPt>
          <c:dPt>
            <c:idx val="5"/>
            <c:bubble3D val="0"/>
            <c:spPr>
              <a:solidFill>
                <a:srgbClr val="F2C60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F7A-4964-A812-36E0CFB7CCE4}"/>
              </c:ext>
            </c:extLst>
          </c:dPt>
          <c:dLbls>
            <c:dLbl>
              <c:idx val="0"/>
              <c:layout>
                <c:manualLayout>
                  <c:x val="5.2133702073407895E-2"/>
                  <c:y val="-0.14957564204163934"/>
                </c:manualLayout>
              </c:layout>
              <c:spPr>
                <a:xfrm>
                  <a:off x="1853080" y="561010"/>
                  <a:ext cx="656415" cy="489632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7868"/>
                        <a:gd name="adj2" fmla="val 111716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700372529461111"/>
                      <c:h val="0.1214089684762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F7A-4964-A812-36E0CFB7CCE4}"/>
                </c:ext>
              </c:extLst>
            </c:dLbl>
            <c:dLbl>
              <c:idx val="1"/>
              <c:layout>
                <c:manualLayout>
                  <c:x val="0.13972340179976508"/>
                  <c:y val="-0.14632675215650415"/>
                </c:manualLayout>
              </c:layout>
              <c:spPr>
                <a:xfrm>
                  <a:off x="2613689" y="758324"/>
                  <a:ext cx="581411" cy="522389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0613"/>
                        <a:gd name="adj2" fmla="val 109352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573247520488048"/>
                      <c:h val="0.1265919717731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F7A-4964-A812-36E0CFB7CCE4}"/>
                </c:ext>
              </c:extLst>
            </c:dLbl>
            <c:dLbl>
              <c:idx val="2"/>
              <c:layout>
                <c:manualLayout>
                  <c:x val="0.19527629079699413"/>
                  <c:y val="5.4377775287161943E-2"/>
                </c:manualLayout>
              </c:layout>
              <c:spPr>
                <a:xfrm>
                  <a:off x="2937575" y="2024177"/>
                  <a:ext cx="615043" cy="512066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3640"/>
                        <a:gd name="adj2" fmla="val -149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58476625570928"/>
                      <c:h val="0.126971706491961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F7A-4964-A812-36E0CFB7CCE4}"/>
                </c:ext>
              </c:extLst>
            </c:dLbl>
            <c:dLbl>
              <c:idx val="3"/>
              <c:layout>
                <c:manualLayout>
                  <c:x val="0.20635318906593639"/>
                  <c:y val="-0.13632703978957167"/>
                </c:manualLayout>
              </c:layout>
              <c:spPr>
                <a:xfrm>
                  <a:off x="3060256" y="1407019"/>
                  <a:ext cx="522315" cy="553860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23172"/>
                        <a:gd name="adj2" fmla="val 56831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990372304464888"/>
                      <c:h val="0.13421816934908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F7A-4964-A812-36E0CFB7CCE4}"/>
                </c:ext>
              </c:extLst>
            </c:dLbl>
            <c:dLbl>
              <c:idx val="4"/>
              <c:layout>
                <c:manualLayout>
                  <c:x val="0.16857616878746615"/>
                  <c:y val="0.10451163595145643"/>
                </c:manualLayout>
              </c:layout>
              <c:spPr>
                <a:xfrm>
                  <a:off x="2782759" y="2576659"/>
                  <a:ext cx="613645" cy="395024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5172"/>
                        <a:gd name="adj2" fmla="val -94312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559596779134944"/>
                      <c:h val="9.7742448361851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F7A-4964-A812-36E0CFB7CCE4}"/>
                </c:ext>
              </c:extLst>
            </c:dLbl>
            <c:dLbl>
              <c:idx val="5"/>
              <c:layout>
                <c:manualLayout>
                  <c:x val="-8.7278251706087995E-3"/>
                  <c:y val="-0.4438086486304203"/>
                </c:manualLayout>
              </c:layout>
              <c:spPr>
                <a:xfrm>
                  <a:off x="1060956" y="534463"/>
                  <a:ext cx="594279" cy="464764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35458"/>
                        <a:gd name="adj2" fmla="val 11519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478407326734159"/>
                      <c:h val="0.11389327443042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F7A-4964-A812-36E0CFB7CCE4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508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 5 T&amp;V'!$B$28:$B$33</c:f>
              <c:strCache>
                <c:ptCount val="6"/>
                <c:pt idx="0">
                  <c:v>KOTA </c:v>
                </c:pt>
                <c:pt idx="1">
                  <c:v>SEMB.X</c:v>
                </c:pt>
                <c:pt idx="2">
                  <c:v>COCO </c:v>
                </c:pt>
                <c:pt idx="3">
                  <c:v>PLR </c:v>
                </c:pt>
                <c:pt idx="4">
                  <c:v>LVEF </c:v>
                </c:pt>
                <c:pt idx="5">
                  <c:v>Others</c:v>
                </c:pt>
              </c:strCache>
            </c:strRef>
          </c:cat>
          <c:val>
            <c:numRef>
              <c:f>'Top 5 T&amp;V'!$C$28:$C$33</c:f>
              <c:numCache>
                <c:formatCode>_(* #,##0_);_(* \(#,##0\);_(* "-"??_);_(@_)</c:formatCode>
                <c:ptCount val="6"/>
                <c:pt idx="0">
                  <c:v>14.430232999999999</c:v>
                </c:pt>
                <c:pt idx="1">
                  <c:v>12.44139</c:v>
                </c:pt>
                <c:pt idx="2">
                  <c:v>6.0497120000000004</c:v>
                </c:pt>
                <c:pt idx="3">
                  <c:v>5.0608110000000002</c:v>
                </c:pt>
                <c:pt idx="4">
                  <c:v>3.8478669999999999</c:v>
                </c:pt>
                <c:pt idx="5">
                  <c:v>89.848939000000001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7A-4964-A812-36E0CFB7C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rotY val="0"/>
      <c:depthPercent val="100"/>
      <c:rAngAx val="0"/>
      <c:perspective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576055610504108"/>
          <c:y val="0.18661699519004057"/>
          <c:w val="0.7156060612209435"/>
          <c:h val="0.81154294571158569"/>
        </c:manualLayout>
      </c:layout>
      <c:bar3DChart>
        <c:barDir val="bar"/>
        <c:grouping val="clustered"/>
        <c:varyColors val="1"/>
        <c:ser>
          <c:idx val="1"/>
          <c:order val="0"/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>
                    <a:shade val="53000"/>
                  </a:schemeClr>
                </a:solidFill>
              </a:ln>
              <a:effectLst/>
              <a:sp3d>
                <a:contourClr>
                  <a:schemeClr val="accent1">
                    <a:shade val="53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CD5-46F8-BCF6-D065142ABF24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>
                    <a:shade val="76000"/>
                  </a:schemeClr>
                </a:solidFill>
              </a:ln>
              <a:effectLst/>
              <a:sp3d>
                <a:contourClr>
                  <a:schemeClr val="accent1">
                    <a:shade val="76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CD5-46F8-BCF6-D065142ABF24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CD5-46F8-BCF6-D065142ABF24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>
                    <a:tint val="77000"/>
                  </a:schemeClr>
                </a:solidFill>
              </a:ln>
              <a:effectLst/>
              <a:sp3d>
                <a:contourClr>
                  <a:schemeClr val="accent1">
                    <a:tint val="77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CD5-46F8-BCF6-D065142ABF24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1">
                    <a:tint val="54000"/>
                  </a:schemeClr>
                </a:solidFill>
              </a:ln>
              <a:effectLst/>
              <a:sp3d>
                <a:contourClr>
                  <a:schemeClr val="accent1">
                    <a:tint val="54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CD5-46F8-BCF6-D065142ABF24}"/>
              </c:ext>
            </c:extLst>
          </c:dPt>
          <c:dLbls>
            <c:dLbl>
              <c:idx val="1"/>
              <c:layout>
                <c:manualLayout>
                  <c:x val="3.8461538461538464E-2"/>
                  <c:y val="-4.3316827461912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D5-46F8-BCF6-D065142ABF24}"/>
                </c:ext>
              </c:extLst>
            </c:dLbl>
            <c:dLbl>
              <c:idx val="2"/>
              <c:layout>
                <c:manualLayout>
                  <c:x val="4.273504273504266E-2"/>
                  <c:y val="-8.6633654923827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D5-46F8-BCF6-D065142ABF24}"/>
                </c:ext>
              </c:extLst>
            </c:dLbl>
            <c:dLbl>
              <c:idx val="3"/>
              <c:layout>
                <c:manualLayout>
                  <c:x val="6.83760683760683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D5-46F8-BCF6-D065142ABF24}"/>
                </c:ext>
              </c:extLst>
            </c:dLbl>
            <c:dLbl>
              <c:idx val="4"/>
              <c:layout>
                <c:manualLayout>
                  <c:x val="6.8376068376068383E-2"/>
                  <c:y val="-1.2995048238574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D5-46F8-BCF6-D065142AB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'Top 5 G&amp;L'!$B$20:$B$24</c:f>
              <c:strCache>
                <c:ptCount val="5"/>
                <c:pt idx="0">
                  <c:v>ASPH </c:v>
                </c:pt>
                <c:pt idx="1">
                  <c:v>MSL </c:v>
                </c:pt>
                <c:pt idx="2">
                  <c:v>CPRT </c:v>
                </c:pt>
                <c:pt idx="3">
                  <c:v>HAPU </c:v>
                </c:pt>
                <c:pt idx="4">
                  <c:v>NAMU </c:v>
                </c:pt>
              </c:strCache>
            </c:strRef>
          </c:cat>
          <c:val>
            <c:numRef>
              <c:f>'Top 5 G&amp;L'!$C$20:$C$24</c:f>
              <c:numCache>
                <c:formatCode>0%</c:formatCode>
                <c:ptCount val="5"/>
                <c:pt idx="0">
                  <c:v>0.25</c:v>
                </c:pt>
                <c:pt idx="1">
                  <c:v>0.24988100904331279</c:v>
                </c:pt>
                <c:pt idx="2">
                  <c:v>0.19313593539703899</c:v>
                </c:pt>
                <c:pt idx="3">
                  <c:v>0.18840579710144945</c:v>
                </c:pt>
                <c:pt idx="4">
                  <c:v>0.1688606445755787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D5-46F8-BCF6-D065142ABF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1188083408"/>
        <c:axId val="1188087760"/>
        <c:axId val="0"/>
      </c:bar3DChart>
      <c:catAx>
        <c:axId val="1188083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087760"/>
        <c:crosses val="autoZero"/>
        <c:auto val="0"/>
        <c:lblAlgn val="ctr"/>
        <c:lblOffset val="50"/>
        <c:noMultiLvlLbl val="0"/>
      </c:catAx>
      <c:valAx>
        <c:axId val="1188087760"/>
        <c:scaling>
          <c:orientation val="minMax"/>
          <c:max val="0.26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188083408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220264858807768E-2"/>
          <c:y val="0.30047426723005821"/>
          <c:w val="0.4576612295729629"/>
          <c:h val="0.596006749331009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5B-4B4B-9FB0-26A0ABA9FD20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5B-4B4B-9FB0-26A0ABA9FD20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5B-4B4B-9FB0-26A0ABA9FD20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5B-4B4B-9FB0-26A0ABA9FD20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5B-4B4B-9FB0-26A0ABA9FD20}"/>
              </c:ext>
            </c:extLst>
          </c:dPt>
          <c:dPt>
            <c:idx val="5"/>
            <c:bubble3D val="0"/>
            <c:spPr>
              <a:solidFill>
                <a:srgbClr val="F2C60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5B-4B4B-9FB0-26A0ABA9FD20}"/>
              </c:ext>
            </c:extLst>
          </c:dPt>
          <c:dLbls>
            <c:dLbl>
              <c:idx val="0"/>
              <c:layout>
                <c:manualLayout>
                  <c:x val="-4.3060748847889019E-2"/>
                  <c:y val="-0.19269352568208314"/>
                </c:manualLayout>
              </c:layout>
              <c:spPr>
                <a:xfrm>
                  <a:off x="986409" y="525132"/>
                  <a:ext cx="764337" cy="431323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5811"/>
                        <a:gd name="adj2" fmla="val 12809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486804804959945"/>
                      <c:h val="0.12421833819150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D5B-4B4B-9FB0-26A0ABA9FD20}"/>
                </c:ext>
              </c:extLst>
            </c:dLbl>
            <c:dLbl>
              <c:idx val="1"/>
              <c:layout>
                <c:manualLayout>
                  <c:x val="0.11477783802337405"/>
                  <c:y val="-0.20332896869548303"/>
                </c:manualLayout>
              </c:layout>
              <c:spPr>
                <a:xfrm>
                  <a:off x="1835549" y="431422"/>
                  <a:ext cx="901543" cy="410145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54349"/>
                        <a:gd name="adj2" fmla="val 152255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9413262922070287"/>
                      <c:h val="0.115294185773904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D5B-4B4B-9FB0-26A0ABA9FD20}"/>
                </c:ext>
              </c:extLst>
            </c:dLbl>
            <c:dLbl>
              <c:idx val="2"/>
              <c:layout>
                <c:manualLayout>
                  <c:x val="0.17049867419014056"/>
                  <c:y val="-0.10298961763411142"/>
                </c:manualLayout>
              </c:layout>
              <c:spPr>
                <a:xfrm>
                  <a:off x="2313827" y="907418"/>
                  <a:ext cx="756837" cy="370445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8737"/>
                        <a:gd name="adj2" fmla="val 71215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297254451702148"/>
                      <c:h val="0.104134280922634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D5B-4B4B-9FB0-26A0ABA9FD20}"/>
                </c:ext>
              </c:extLst>
            </c:dLbl>
            <c:dLbl>
              <c:idx val="3"/>
              <c:layout>
                <c:manualLayout>
                  <c:x val="0.18608862189418759"/>
                  <c:y val="-1.8420027334739238E-2"/>
                </c:manualLayout>
              </c:layout>
              <c:spPr>
                <a:xfrm>
                  <a:off x="2506875" y="1319114"/>
                  <a:ext cx="684652" cy="367256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9463"/>
                        <a:gd name="adj2" fmla="val -1396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742867823410827"/>
                      <c:h val="0.103237834157629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D5B-4B4B-9FB0-26A0ABA9FD20}"/>
                </c:ext>
              </c:extLst>
            </c:dLbl>
            <c:dLbl>
              <c:idx val="4"/>
              <c:layout>
                <c:manualLayout>
                  <c:x val="0.18010870885481495"/>
                  <c:y val="7.5617730699539004E-2"/>
                </c:manualLayout>
              </c:layout>
              <c:spPr>
                <a:xfrm>
                  <a:off x="2565056" y="1724073"/>
                  <a:ext cx="784376" cy="427750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9047"/>
                        <a:gd name="adj2" fmla="val -89845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890262048245955"/>
                      <c:h val="0.12024333652482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D5B-4B4B-9FB0-26A0ABA9FD20}"/>
                </c:ext>
              </c:extLst>
            </c:dLbl>
            <c:dLbl>
              <c:idx val="5"/>
              <c:layout>
                <c:manualLayout>
                  <c:x val="-0.11212442475337329"/>
                  <c:y val="-0.59991651076633845"/>
                </c:manualLayout>
              </c:layout>
              <c:spPr>
                <a:xfrm>
                  <a:off x="200592" y="423950"/>
                  <a:ext cx="723615" cy="486737"/>
                </a:xfrm>
                <a:noFill/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>
                  <a:outerShdw blurRad="50800" dist="50800" algn="ctr" rotWithShape="0">
                    <a:srgbClr val="000000">
                      <a:alpha val="43137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4859"/>
                        <a:gd name="adj2" fmla="val 126511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608421384129395"/>
                      <c:h val="0.1401772425455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D5B-4B4B-9FB0-26A0ABA9FD20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508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 5 T&amp;V'!$B$20:$B$25</c:f>
              <c:strCache>
                <c:ptCount val="6"/>
                <c:pt idx="0">
                  <c:v>PLR </c:v>
                </c:pt>
                <c:pt idx="1">
                  <c:v>KOTA </c:v>
                </c:pt>
                <c:pt idx="2">
                  <c:v>AMF </c:v>
                </c:pt>
                <c:pt idx="3">
                  <c:v>LFIN </c:v>
                </c:pt>
                <c:pt idx="4">
                  <c:v>WAPO </c:v>
                </c:pt>
                <c:pt idx="5">
                  <c:v>Others</c:v>
                </c:pt>
              </c:strCache>
            </c:strRef>
          </c:cat>
          <c:val>
            <c:numRef>
              <c:f>'Top 5 T&amp;V'!$C$20:$C$25</c:f>
              <c:numCache>
                <c:formatCode>_(* #,##0_);_(* \(#,##0\);_(* "-"??_);_(@_)</c:formatCode>
                <c:ptCount val="6"/>
                <c:pt idx="0">
                  <c:v>172.06540530000001</c:v>
                </c:pt>
                <c:pt idx="1">
                  <c:v>144.8965096</c:v>
                </c:pt>
                <c:pt idx="2">
                  <c:v>135.9965603</c:v>
                </c:pt>
                <c:pt idx="3">
                  <c:v>130.29263725000001</c:v>
                </c:pt>
                <c:pt idx="4">
                  <c:v>125.0048185</c:v>
                </c:pt>
                <c:pt idx="5">
                  <c:v>3545.9333790499995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5B-4B4B-9FB0-26A0ABA9F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9.xml"/><Relationship Id="rId5" Type="http://schemas.openxmlformats.org/officeDocument/2006/relationships/chart" Target="../charts/chart4.xml"/><Relationship Id="rId10" Type="http://schemas.openxmlformats.org/officeDocument/2006/relationships/chart" Target="../charts/chart8.xml"/><Relationship Id="rId4" Type="http://schemas.openxmlformats.org/officeDocument/2006/relationships/chart" Target="../charts/chart3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www.firstcapital.lk/" TargetMode="External"/><Relationship Id="rId1" Type="http://schemas.openxmlformats.org/officeDocument/2006/relationships/chart" Target="../charts/chart20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53167</xdr:colOff>
      <xdr:row>50</xdr:row>
      <xdr:rowOff>100496</xdr:rowOff>
    </xdr:from>
    <xdr:to>
      <xdr:col>30</xdr:col>
      <xdr:colOff>580838</xdr:colOff>
      <xdr:row>67</xdr:row>
      <xdr:rowOff>118156</xdr:rowOff>
    </xdr:to>
    <xdr:graphicFrame macro="">
      <xdr:nvGraphicFramePr>
        <xdr:cNvPr id="918" name="Chart 55">
          <a:extLst>
            <a:ext uri="{FF2B5EF4-FFF2-40B4-BE49-F238E27FC236}">
              <a16:creationId xmlns:a16="http://schemas.microsoft.com/office/drawing/2014/main" id="{18B1D771-2F4D-4E92-A841-0279658FB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410326</xdr:colOff>
      <xdr:row>2</xdr:row>
      <xdr:rowOff>64409</xdr:rowOff>
    </xdr:from>
    <xdr:to>
      <xdr:col>7</xdr:col>
      <xdr:colOff>73595</xdr:colOff>
      <xdr:row>30</xdr:row>
      <xdr:rowOff>60494</xdr:rowOff>
    </xdr:to>
    <xdr:pic>
      <xdr:nvPicPr>
        <xdr:cNvPr id="913" name="Picture 12">
          <a:extLst>
            <a:ext uri="{FF2B5EF4-FFF2-40B4-BE49-F238E27FC236}">
              <a16:creationId xmlns:a16="http://schemas.microsoft.com/office/drawing/2014/main" id="{0D70A1BD-3B41-460F-8A6C-0F83020D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81" y="356304"/>
          <a:ext cx="3457906" cy="5158021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</xdr:pic>
    <xdr:clientData/>
  </xdr:twoCellAnchor>
  <xdr:twoCellAnchor>
    <xdr:from>
      <xdr:col>8</xdr:col>
      <xdr:colOff>310176</xdr:colOff>
      <xdr:row>8</xdr:row>
      <xdr:rowOff>22468</xdr:rowOff>
    </xdr:from>
    <xdr:to>
      <xdr:col>11</xdr:col>
      <xdr:colOff>554710</xdr:colOff>
      <xdr:row>10</xdr:row>
      <xdr:rowOff>34442</xdr:rowOff>
    </xdr:to>
    <xdr:sp macro="" textlink="">
      <xdr:nvSpPr>
        <xdr:cNvPr id="17" name="Rectangle: Rounded Corners 12">
          <a:extLst>
            <a:ext uri="{FF2B5EF4-FFF2-40B4-BE49-F238E27FC236}">
              <a16:creationId xmlns:a16="http://schemas.microsoft.com/office/drawing/2014/main" id="{0F78CFE0-A291-4AA4-90AA-A370B4071F89}"/>
            </a:ext>
          </a:extLst>
        </xdr:cNvPr>
        <xdr:cNvSpPr/>
      </xdr:nvSpPr>
      <xdr:spPr>
        <a:xfrm>
          <a:off x="4577376" y="1317868"/>
          <a:ext cx="2073334" cy="382088"/>
        </a:xfrm>
        <a:prstGeom prst="homePlate">
          <a:avLst/>
        </a:prstGeom>
        <a:solidFill>
          <a:srgbClr val="002060"/>
        </a:solidFill>
        <a:ln w="38100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n-US" sz="14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MARKET CAP. (Bn)</a:t>
          </a:r>
        </a:p>
      </xdr:txBody>
    </xdr:sp>
    <xdr:clientData/>
  </xdr:twoCellAnchor>
  <xdr:twoCellAnchor>
    <xdr:from>
      <xdr:col>8</xdr:col>
      <xdr:colOff>315682</xdr:colOff>
      <xdr:row>5</xdr:row>
      <xdr:rowOff>32657</xdr:rowOff>
    </xdr:from>
    <xdr:to>
      <xdr:col>11</xdr:col>
      <xdr:colOff>592842</xdr:colOff>
      <xdr:row>7</xdr:row>
      <xdr:rowOff>14696</xdr:rowOff>
    </xdr:to>
    <xdr:sp macro="" textlink="">
      <xdr:nvSpPr>
        <xdr:cNvPr id="18" name="Rectangle: Rounded Corners 12">
          <a:extLst>
            <a:ext uri="{FF2B5EF4-FFF2-40B4-BE49-F238E27FC236}">
              <a16:creationId xmlns:a16="http://schemas.microsoft.com/office/drawing/2014/main" id="{52571B1A-F215-4129-B398-43CA91C52EBC}"/>
            </a:ext>
          </a:extLst>
        </xdr:cNvPr>
        <xdr:cNvSpPr/>
      </xdr:nvSpPr>
      <xdr:spPr>
        <a:xfrm>
          <a:off x="4516451" y="784888"/>
          <a:ext cx="2260314" cy="353270"/>
        </a:xfrm>
        <a:prstGeom prst="homePlate">
          <a:avLst/>
        </a:prstGeom>
        <a:solidFill>
          <a:srgbClr val="002060"/>
        </a:solidFill>
        <a:ln w="38100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n-US" sz="14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TURNOVER (Mn)</a:t>
          </a:r>
        </a:p>
      </xdr:txBody>
    </xdr:sp>
    <xdr:clientData/>
  </xdr:twoCellAnchor>
  <xdr:twoCellAnchor>
    <xdr:from>
      <xdr:col>8</xdr:col>
      <xdr:colOff>308710</xdr:colOff>
      <xdr:row>11</xdr:row>
      <xdr:rowOff>48591</xdr:rowOff>
    </xdr:from>
    <xdr:to>
      <xdr:col>11</xdr:col>
      <xdr:colOff>568088</xdr:colOff>
      <xdr:row>13</xdr:row>
      <xdr:rowOff>32658</xdr:rowOff>
    </xdr:to>
    <xdr:sp macro="" textlink="">
      <xdr:nvSpPr>
        <xdr:cNvPr id="19" name="Rectangle: Rounded Corners 12">
          <a:extLst>
            <a:ext uri="{FF2B5EF4-FFF2-40B4-BE49-F238E27FC236}">
              <a16:creationId xmlns:a16="http://schemas.microsoft.com/office/drawing/2014/main" id="{B6323696-4F3A-49ED-81F9-3C69D6632F5B}"/>
            </a:ext>
          </a:extLst>
        </xdr:cNvPr>
        <xdr:cNvSpPr/>
      </xdr:nvSpPr>
      <xdr:spPr>
        <a:xfrm>
          <a:off x="4575910" y="1899162"/>
          <a:ext cx="2088178" cy="354182"/>
        </a:xfrm>
        <a:prstGeom prst="homePlate">
          <a:avLst/>
        </a:prstGeom>
        <a:solidFill>
          <a:srgbClr val="002060"/>
        </a:solidFill>
        <a:ln w="38100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n-US" sz="14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VOLUME</a:t>
          </a:r>
          <a:r>
            <a:rPr lang="en-US" sz="1400" b="1" kern="1200" baseline="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  <a:r>
            <a:rPr lang="en-US" sz="14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(Mn)  </a:t>
          </a:r>
        </a:p>
      </xdr:txBody>
    </xdr:sp>
    <xdr:clientData/>
  </xdr:twoCellAnchor>
  <xdr:twoCellAnchor>
    <xdr:from>
      <xdr:col>8</xdr:col>
      <xdr:colOff>326506</xdr:colOff>
      <xdr:row>16</xdr:row>
      <xdr:rowOff>41512</xdr:rowOff>
    </xdr:from>
    <xdr:to>
      <xdr:col>11</xdr:col>
      <xdr:colOff>538338</xdr:colOff>
      <xdr:row>18</xdr:row>
      <xdr:rowOff>48044</xdr:rowOff>
    </xdr:to>
    <xdr:sp macro="" textlink="">
      <xdr:nvSpPr>
        <xdr:cNvPr id="20" name="Rectangle: Rounded Corners 12">
          <a:extLst>
            <a:ext uri="{FF2B5EF4-FFF2-40B4-BE49-F238E27FC236}">
              <a16:creationId xmlns:a16="http://schemas.microsoft.com/office/drawing/2014/main" id="{E08E151F-CBF9-4BFC-8C08-498DBA2CD933}"/>
            </a:ext>
          </a:extLst>
        </xdr:cNvPr>
        <xdr:cNvSpPr/>
      </xdr:nvSpPr>
      <xdr:spPr>
        <a:xfrm>
          <a:off x="4696800" y="3025078"/>
          <a:ext cx="2354957" cy="370723"/>
        </a:xfrm>
        <a:prstGeom prst="homePlate">
          <a:avLst/>
        </a:prstGeom>
        <a:solidFill>
          <a:srgbClr val="002060"/>
        </a:solidFill>
        <a:ln w="38100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n-US" sz="14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FOREIGN</a:t>
          </a:r>
          <a:r>
            <a:rPr lang="en-US" sz="1400" b="1" kern="1200" baseline="0">
              <a:solidFill>
                <a:schemeClr val="bg1"/>
              </a:solidFill>
              <a:latin typeface="+mn-lt"/>
              <a:ea typeface="+mn-ea"/>
              <a:cs typeface="+mn-cs"/>
            </a:rPr>
            <a:t> (LKR Mn)</a:t>
          </a:r>
          <a:r>
            <a:rPr lang="en-US" sz="14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8</xdr:col>
      <xdr:colOff>329227</xdr:colOff>
      <xdr:row>19</xdr:row>
      <xdr:rowOff>11577</xdr:rowOff>
    </xdr:from>
    <xdr:to>
      <xdr:col>11</xdr:col>
      <xdr:colOff>511628</xdr:colOff>
      <xdr:row>21</xdr:row>
      <xdr:rowOff>15929</xdr:rowOff>
    </xdr:to>
    <xdr:sp macro="" textlink="">
      <xdr:nvSpPr>
        <xdr:cNvPr id="21" name="Rectangle: Rounded Corners 12">
          <a:extLst>
            <a:ext uri="{FF2B5EF4-FFF2-40B4-BE49-F238E27FC236}">
              <a16:creationId xmlns:a16="http://schemas.microsoft.com/office/drawing/2014/main" id="{DC683C5E-1471-4EB3-BFDE-C5E16CADCAB9}"/>
            </a:ext>
          </a:extLst>
        </xdr:cNvPr>
        <xdr:cNvSpPr/>
      </xdr:nvSpPr>
      <xdr:spPr>
        <a:xfrm>
          <a:off x="4596427" y="3342606"/>
          <a:ext cx="2011201" cy="374466"/>
        </a:xfrm>
        <a:prstGeom prst="homePlate">
          <a:avLst/>
        </a:prstGeom>
        <a:solidFill>
          <a:srgbClr val="002060"/>
        </a:solidFill>
        <a:ln w="38100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n-US" sz="14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VALUATIONS </a:t>
          </a:r>
        </a:p>
      </xdr:txBody>
    </xdr:sp>
    <xdr:clientData/>
  </xdr:twoCellAnchor>
  <xdr:twoCellAnchor>
    <xdr:from>
      <xdr:col>15</xdr:col>
      <xdr:colOff>147617</xdr:colOff>
      <xdr:row>2</xdr:row>
      <xdr:rowOff>97975</xdr:rowOff>
    </xdr:from>
    <xdr:to>
      <xdr:col>16</xdr:col>
      <xdr:colOff>672353</xdr:colOff>
      <xdr:row>4</xdr:row>
      <xdr:rowOff>96343</xdr:rowOff>
    </xdr:to>
    <xdr:sp macro="" textlink="">
      <xdr:nvSpPr>
        <xdr:cNvPr id="22" name="Rounded Rectangle 56">
          <a:extLst>
            <a:ext uri="{FF2B5EF4-FFF2-40B4-BE49-F238E27FC236}">
              <a16:creationId xmlns:a16="http://schemas.microsoft.com/office/drawing/2014/main" id="{94971BE3-3405-4F0A-8613-EA722AFFD991}"/>
            </a:ext>
          </a:extLst>
        </xdr:cNvPr>
        <xdr:cNvSpPr/>
      </xdr:nvSpPr>
      <xdr:spPr>
        <a:xfrm>
          <a:off x="8708911" y="277269"/>
          <a:ext cx="811607" cy="365921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USD</a:t>
          </a:r>
        </a:p>
      </xdr:txBody>
    </xdr:sp>
    <xdr:clientData/>
  </xdr:twoCellAnchor>
  <xdr:twoCellAnchor>
    <xdr:from>
      <xdr:col>12</xdr:col>
      <xdr:colOff>458519</xdr:colOff>
      <xdr:row>2</xdr:row>
      <xdr:rowOff>87087</xdr:rowOff>
    </xdr:from>
    <xdr:to>
      <xdr:col>14</xdr:col>
      <xdr:colOff>183656</xdr:colOff>
      <xdr:row>4</xdr:row>
      <xdr:rowOff>85455</xdr:rowOff>
    </xdr:to>
    <xdr:sp macro="" textlink="">
      <xdr:nvSpPr>
        <xdr:cNvPr id="23" name="Rounded Rectangle 56">
          <a:extLst>
            <a:ext uri="{FF2B5EF4-FFF2-40B4-BE49-F238E27FC236}">
              <a16:creationId xmlns:a16="http://schemas.microsoft.com/office/drawing/2014/main" id="{0A58C8E7-F5D9-4D85-845C-B45B5F4678A6}"/>
            </a:ext>
          </a:extLst>
        </xdr:cNvPr>
        <xdr:cNvSpPr/>
      </xdr:nvSpPr>
      <xdr:spPr>
        <a:xfrm>
          <a:off x="7281883" y="271814"/>
          <a:ext cx="1087500" cy="37936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LKR	</a:t>
          </a:r>
        </a:p>
      </xdr:txBody>
    </xdr:sp>
    <xdr:clientData/>
  </xdr:twoCellAnchor>
  <xdr:twoCellAnchor>
    <xdr:from>
      <xdr:col>12</xdr:col>
      <xdr:colOff>447412</xdr:colOff>
      <xdr:row>13</xdr:row>
      <xdr:rowOff>175230</xdr:rowOff>
    </xdr:from>
    <xdr:to>
      <xdr:col>14</xdr:col>
      <xdr:colOff>156220</xdr:colOff>
      <xdr:row>16</xdr:row>
      <xdr:rowOff>0</xdr:rowOff>
    </xdr:to>
    <xdr:sp macro="" textlink="">
      <xdr:nvSpPr>
        <xdr:cNvPr id="25" name="Rounded Rectangle 56">
          <a:extLst>
            <a:ext uri="{FF2B5EF4-FFF2-40B4-BE49-F238E27FC236}">
              <a16:creationId xmlns:a16="http://schemas.microsoft.com/office/drawing/2014/main" id="{5E093BF8-4A1B-4D8E-A972-5865B2D55739}"/>
            </a:ext>
          </a:extLst>
        </xdr:cNvPr>
        <xdr:cNvSpPr/>
      </xdr:nvSpPr>
      <xdr:spPr>
        <a:xfrm>
          <a:off x="7249485" y="2370349"/>
          <a:ext cx="1065029" cy="370055"/>
        </a:xfrm>
        <a:prstGeom prst="round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Inflow</a:t>
          </a:r>
        </a:p>
      </xdr:txBody>
    </xdr:sp>
    <xdr:clientData/>
  </xdr:twoCellAnchor>
  <xdr:twoCellAnchor>
    <xdr:from>
      <xdr:col>15</xdr:col>
      <xdr:colOff>48845</xdr:colOff>
      <xdr:row>14</xdr:row>
      <xdr:rowOff>290</xdr:rowOff>
    </xdr:from>
    <xdr:to>
      <xdr:col>16</xdr:col>
      <xdr:colOff>704020</xdr:colOff>
      <xdr:row>16</xdr:row>
      <xdr:rowOff>0</xdr:rowOff>
    </xdr:to>
    <xdr:sp macro="" textlink="">
      <xdr:nvSpPr>
        <xdr:cNvPr id="26" name="Rounded Rectangle 74">
          <a:extLst>
            <a:ext uri="{FF2B5EF4-FFF2-40B4-BE49-F238E27FC236}">
              <a16:creationId xmlns:a16="http://schemas.microsoft.com/office/drawing/2014/main" id="{35929989-50AD-4A7C-9F01-3E79EF32329E}"/>
            </a:ext>
          </a:extLst>
        </xdr:cNvPr>
        <xdr:cNvSpPr/>
      </xdr:nvSpPr>
      <xdr:spPr>
        <a:xfrm>
          <a:off x="8629628" y="2385681"/>
          <a:ext cx="953349" cy="364145"/>
        </a:xfrm>
        <a:prstGeom prst="roundRect">
          <a:avLst/>
        </a:prstGeom>
        <a:solidFill>
          <a:srgbClr val="F2C60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Outflow</a:t>
          </a:r>
        </a:p>
      </xdr:txBody>
    </xdr:sp>
    <xdr:clientData/>
  </xdr:twoCellAnchor>
  <xdr:twoCellAnchor>
    <xdr:from>
      <xdr:col>17</xdr:col>
      <xdr:colOff>181765</xdr:colOff>
      <xdr:row>14</xdr:row>
      <xdr:rowOff>0</xdr:rowOff>
    </xdr:from>
    <xdr:to>
      <xdr:col>19</xdr:col>
      <xdr:colOff>264395</xdr:colOff>
      <xdr:row>15</xdr:row>
      <xdr:rowOff>174771</xdr:rowOff>
    </xdr:to>
    <xdr:sp macro="" textlink="">
      <xdr:nvSpPr>
        <xdr:cNvPr id="27" name="Rounded Rectangle 73">
          <a:extLst>
            <a:ext uri="{FF2B5EF4-FFF2-40B4-BE49-F238E27FC236}">
              <a16:creationId xmlns:a16="http://schemas.microsoft.com/office/drawing/2014/main" id="{34F7C845-7297-4DC5-A2D7-440883FD7E03}"/>
            </a:ext>
          </a:extLst>
        </xdr:cNvPr>
        <xdr:cNvSpPr/>
      </xdr:nvSpPr>
      <xdr:spPr>
        <a:xfrm>
          <a:off x="10157673" y="2376881"/>
          <a:ext cx="1424869" cy="35653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Net flow</a:t>
          </a:r>
        </a:p>
      </xdr:txBody>
    </xdr:sp>
    <xdr:clientData/>
  </xdr:twoCellAnchor>
  <xdr:twoCellAnchor>
    <xdr:from>
      <xdr:col>12</xdr:col>
      <xdr:colOff>471715</xdr:colOff>
      <xdr:row>18</xdr:row>
      <xdr:rowOff>72571</xdr:rowOff>
    </xdr:from>
    <xdr:to>
      <xdr:col>14</xdr:col>
      <xdr:colOff>245835</xdr:colOff>
      <xdr:row>21</xdr:row>
      <xdr:rowOff>121557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BD4F1C4-5763-4EF2-85B0-F88734B029FE}"/>
            </a:ext>
          </a:extLst>
        </xdr:cNvPr>
        <xdr:cNvSpPr txBox="1"/>
      </xdr:nvSpPr>
      <xdr:spPr>
        <a:xfrm>
          <a:off x="7245048" y="3181047"/>
          <a:ext cx="1128787" cy="593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tx1"/>
              </a:solidFill>
            </a:rPr>
            <a:t>PER</a:t>
          </a:r>
        </a:p>
      </xdr:txBody>
    </xdr:sp>
    <xdr:clientData/>
  </xdr:twoCellAnchor>
  <xdr:twoCellAnchor>
    <xdr:from>
      <xdr:col>16</xdr:col>
      <xdr:colOff>90453</xdr:colOff>
      <xdr:row>18</xdr:row>
      <xdr:rowOff>72570</xdr:rowOff>
    </xdr:from>
    <xdr:to>
      <xdr:col>16</xdr:col>
      <xdr:colOff>728993</xdr:colOff>
      <xdr:row>21</xdr:row>
      <xdr:rowOff>121556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1E79E48-5D19-469D-8341-3A7D6C477A3E}"/>
            </a:ext>
          </a:extLst>
        </xdr:cNvPr>
        <xdr:cNvSpPr txBox="1"/>
      </xdr:nvSpPr>
      <xdr:spPr>
        <a:xfrm>
          <a:off x="8938618" y="3138499"/>
          <a:ext cx="638540" cy="586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tx1"/>
              </a:solidFill>
            </a:rPr>
            <a:t>PBV</a:t>
          </a:r>
        </a:p>
      </xdr:txBody>
    </xdr:sp>
    <xdr:clientData/>
  </xdr:twoCellAnchor>
  <xdr:twoCellAnchor>
    <xdr:from>
      <xdr:col>19</xdr:col>
      <xdr:colOff>556129</xdr:colOff>
      <xdr:row>2</xdr:row>
      <xdr:rowOff>52795</xdr:rowOff>
    </xdr:from>
    <xdr:to>
      <xdr:col>25</xdr:col>
      <xdr:colOff>240445</xdr:colOff>
      <xdr:row>5</xdr:row>
      <xdr:rowOff>96339</xdr:rowOff>
    </xdr:to>
    <xdr:sp macro="" textlink="">
      <xdr:nvSpPr>
        <xdr:cNvPr id="141" name="TextBox 29">
          <a:extLst>
            <a:ext uri="{FF2B5EF4-FFF2-40B4-BE49-F238E27FC236}">
              <a16:creationId xmlns:a16="http://schemas.microsoft.com/office/drawing/2014/main" id="{7731580A-CE32-4EB0-BD9D-F3A8A65B2EEB}"/>
            </a:ext>
          </a:extLst>
        </xdr:cNvPr>
        <xdr:cNvSpPr txBox="1"/>
      </xdr:nvSpPr>
      <xdr:spPr>
        <a:xfrm>
          <a:off x="12038681" y="354967"/>
          <a:ext cx="3152730" cy="60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060"/>
              </a:solidFill>
            </a:rPr>
            <a:t>TOP TURNOVER CONTRIBUTORS 	(LKR</a:t>
          </a:r>
          <a:r>
            <a:rPr lang="en-US" sz="1600" b="1" baseline="0">
              <a:solidFill>
                <a:srgbClr val="002060"/>
              </a:solidFill>
            </a:rPr>
            <a:t>'Mn)</a:t>
          </a:r>
          <a:endParaRPr lang="en-US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25</xdr:col>
      <xdr:colOff>415302</xdr:colOff>
      <xdr:row>2</xdr:row>
      <xdr:rowOff>65315</xdr:rowOff>
    </xdr:from>
    <xdr:to>
      <xdr:col>30</xdr:col>
      <xdr:colOff>393530</xdr:colOff>
      <xdr:row>4</xdr:row>
      <xdr:rowOff>56444</xdr:rowOff>
    </xdr:to>
    <xdr:sp macro="" textlink="">
      <xdr:nvSpPr>
        <xdr:cNvPr id="155" name="TextBox 33">
          <a:extLst>
            <a:ext uri="{FF2B5EF4-FFF2-40B4-BE49-F238E27FC236}">
              <a16:creationId xmlns:a16="http://schemas.microsoft.com/office/drawing/2014/main" id="{604DDC60-6487-4C36-8717-AA79D7C8BBF0}"/>
            </a:ext>
          </a:extLst>
        </xdr:cNvPr>
        <xdr:cNvSpPr txBox="1"/>
      </xdr:nvSpPr>
      <xdr:spPr>
        <a:xfrm>
          <a:off x="14968429" y="247766"/>
          <a:ext cx="2940369" cy="3667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002060"/>
              </a:solidFill>
            </a:rPr>
            <a:t>TOP VOLUME CONTRIBUTORS</a:t>
          </a:r>
        </a:p>
      </xdr:txBody>
    </xdr:sp>
    <xdr:clientData/>
  </xdr:twoCellAnchor>
  <xdr:twoCellAnchor>
    <xdr:from>
      <xdr:col>17</xdr:col>
      <xdr:colOff>174172</xdr:colOff>
      <xdr:row>25</xdr:row>
      <xdr:rowOff>119742</xdr:rowOff>
    </xdr:from>
    <xdr:to>
      <xdr:col>21</xdr:col>
      <xdr:colOff>261255</xdr:colOff>
      <xdr:row>27</xdr:row>
      <xdr:rowOff>32657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65B29EB-3005-484C-93C7-1EFB6B5BA8CA}"/>
            </a:ext>
          </a:extLst>
        </xdr:cNvPr>
        <xdr:cNvSpPr txBox="1"/>
      </xdr:nvSpPr>
      <xdr:spPr>
        <a:xfrm>
          <a:off x="9927772" y="4582885"/>
          <a:ext cx="252548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060"/>
              </a:solidFill>
            </a:rPr>
            <a:t>MARKET INDICES</a:t>
          </a:r>
        </a:p>
      </xdr:txBody>
    </xdr:sp>
    <xdr:clientData/>
  </xdr:twoCellAnchor>
  <xdr:twoCellAnchor>
    <xdr:from>
      <xdr:col>8</xdr:col>
      <xdr:colOff>195943</xdr:colOff>
      <xdr:row>25</xdr:row>
      <xdr:rowOff>119745</xdr:rowOff>
    </xdr:from>
    <xdr:to>
      <xdr:col>13</xdr:col>
      <xdr:colOff>108855</xdr:colOff>
      <xdr:row>27</xdr:row>
      <xdr:rowOff>141518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709DA84-7925-4F7D-BD6A-40434CC1A173}"/>
            </a:ext>
          </a:extLst>
        </xdr:cNvPr>
        <xdr:cNvSpPr txBox="1"/>
      </xdr:nvSpPr>
      <xdr:spPr>
        <a:xfrm>
          <a:off x="4463143" y="4582888"/>
          <a:ext cx="2960912" cy="3918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060"/>
              </a:solidFill>
            </a:rPr>
            <a:t>MARKET TURNOVER (LKR'</a:t>
          </a:r>
          <a:r>
            <a:rPr lang="en-US" sz="1600" b="1" baseline="0">
              <a:solidFill>
                <a:srgbClr val="002060"/>
              </a:solidFill>
            </a:rPr>
            <a:t> Mn)</a:t>
          </a:r>
          <a:endParaRPr lang="en-US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316478</xdr:colOff>
      <xdr:row>37</xdr:row>
      <xdr:rowOff>63500</xdr:rowOff>
    </xdr:from>
    <xdr:to>
      <xdr:col>16</xdr:col>
      <xdr:colOff>571499</xdr:colOff>
      <xdr:row>54</xdr:row>
      <xdr:rowOff>1718</xdr:rowOff>
    </xdr:to>
    <xdr:graphicFrame macro="">
      <xdr:nvGraphicFramePr>
        <xdr:cNvPr id="39" name="Chart 37">
          <a:extLst>
            <a:ext uri="{FF2B5EF4-FFF2-40B4-BE49-F238E27FC236}">
              <a16:creationId xmlns:a16="http://schemas.microsoft.com/office/drawing/2014/main" id="{27C108B9-336C-43BB-A29B-F834178C3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185057</xdr:colOff>
      <xdr:row>37</xdr:row>
      <xdr:rowOff>65867</xdr:rowOff>
    </xdr:from>
    <xdr:to>
      <xdr:col>13</xdr:col>
      <xdr:colOff>97969</xdr:colOff>
      <xdr:row>39</xdr:row>
      <xdr:rowOff>91884</xdr:rowOff>
    </xdr:to>
    <xdr:sp macro="" textlink="">
      <xdr:nvSpPr>
        <xdr:cNvPr id="33" name="TextBox 38">
          <a:extLst>
            <a:ext uri="{FF2B5EF4-FFF2-40B4-BE49-F238E27FC236}">
              <a16:creationId xmlns:a16="http://schemas.microsoft.com/office/drawing/2014/main" id="{FDCE810E-D3DB-4D3D-9E73-24FAE35D6FD2}"/>
            </a:ext>
          </a:extLst>
        </xdr:cNvPr>
        <xdr:cNvSpPr txBox="1"/>
      </xdr:nvSpPr>
      <xdr:spPr>
        <a:xfrm>
          <a:off x="4408714" y="6749696"/>
          <a:ext cx="3254826" cy="396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060"/>
              </a:solidFill>
            </a:rPr>
            <a:t>MARKET VOLUME (LKR'</a:t>
          </a:r>
          <a:r>
            <a:rPr lang="en-US" sz="1600" b="1" baseline="0">
              <a:solidFill>
                <a:srgbClr val="002060"/>
              </a:solidFill>
            </a:rPr>
            <a:t> Mn)</a:t>
          </a:r>
          <a:endParaRPr lang="en-US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25</xdr:col>
      <xdr:colOff>592451</xdr:colOff>
      <xdr:row>27</xdr:row>
      <xdr:rowOff>168361</xdr:rowOff>
    </xdr:from>
    <xdr:to>
      <xdr:col>28</xdr:col>
      <xdr:colOff>52716</xdr:colOff>
      <xdr:row>31</xdr:row>
      <xdr:rowOff>5224</xdr:rowOff>
    </xdr:to>
    <xdr:sp macro="" textlink="">
      <xdr:nvSpPr>
        <xdr:cNvPr id="9" name="Rectangle: Rounded Corners 42">
          <a:extLst>
            <a:ext uri="{FF2B5EF4-FFF2-40B4-BE49-F238E27FC236}">
              <a16:creationId xmlns:a16="http://schemas.microsoft.com/office/drawing/2014/main" id="{5E6330D0-10DD-4EFC-86D0-CC148921FD99}"/>
            </a:ext>
          </a:extLst>
        </xdr:cNvPr>
        <xdr:cNvSpPr/>
      </xdr:nvSpPr>
      <xdr:spPr>
        <a:xfrm>
          <a:off x="15672677" y="5096780"/>
          <a:ext cx="1279233" cy="574283"/>
        </a:xfrm>
        <a:prstGeom prst="roundRect">
          <a:avLst>
            <a:gd name="adj" fmla="val 27193"/>
          </a:avLst>
        </a:prstGeom>
        <a:noFill/>
        <a:ln w="76200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26</xdr:col>
      <xdr:colOff>10886</xdr:colOff>
      <xdr:row>36</xdr:row>
      <xdr:rowOff>10886</xdr:rowOff>
    </xdr:from>
    <xdr:to>
      <xdr:col>30</xdr:col>
      <xdr:colOff>313510</xdr:colOff>
      <xdr:row>36</xdr:row>
      <xdr:rowOff>10886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96F7DA8-A0C4-4474-9DAC-5AF8F7E686C7}"/>
            </a:ext>
          </a:extLst>
        </xdr:cNvPr>
        <xdr:cNvCxnSpPr/>
      </xdr:nvCxnSpPr>
      <xdr:spPr>
        <a:xfrm>
          <a:off x="15250886" y="6509657"/>
          <a:ext cx="2741024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526535</xdr:colOff>
      <xdr:row>31</xdr:row>
      <xdr:rowOff>43543</xdr:rowOff>
    </xdr:from>
    <xdr:to>
      <xdr:col>28</xdr:col>
      <xdr:colOff>149259</xdr:colOff>
      <xdr:row>33</xdr:row>
      <xdr:rowOff>70756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3E68A06-3524-4BF2-9CF4-C65C7171DBFF}"/>
            </a:ext>
          </a:extLst>
        </xdr:cNvPr>
        <xdr:cNvSpPr txBox="1"/>
      </xdr:nvSpPr>
      <xdr:spPr>
        <a:xfrm>
          <a:off x="15568359" y="5581301"/>
          <a:ext cx="1428636" cy="395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 i="1"/>
            <a:t>Intraday Points</a:t>
          </a:r>
        </a:p>
      </xdr:txBody>
    </xdr:sp>
    <xdr:clientData/>
  </xdr:twoCellAnchor>
  <xdr:twoCellAnchor>
    <xdr:from>
      <xdr:col>25</xdr:col>
      <xdr:colOff>493209</xdr:colOff>
      <xdr:row>40</xdr:row>
      <xdr:rowOff>34612</xdr:rowOff>
    </xdr:from>
    <xdr:to>
      <xdr:col>28</xdr:col>
      <xdr:colOff>155750</xdr:colOff>
      <xdr:row>42</xdr:row>
      <xdr:rowOff>61825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668E2F9-63C7-486F-BEE2-BEDE7C6FD3AF}"/>
            </a:ext>
          </a:extLst>
        </xdr:cNvPr>
        <xdr:cNvSpPr txBox="1"/>
      </xdr:nvSpPr>
      <xdr:spPr>
        <a:xfrm>
          <a:off x="15535033" y="7230348"/>
          <a:ext cx="1468453" cy="395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 i="1"/>
            <a:t>Intraday Points</a:t>
          </a:r>
        </a:p>
      </xdr:txBody>
    </xdr:sp>
    <xdr:clientData/>
  </xdr:twoCellAnchor>
  <xdr:twoCellAnchor>
    <xdr:from>
      <xdr:col>9</xdr:col>
      <xdr:colOff>471512</xdr:colOff>
      <xdr:row>50</xdr:row>
      <xdr:rowOff>87088</xdr:rowOff>
    </xdr:from>
    <xdr:to>
      <xdr:col>12</xdr:col>
      <xdr:colOff>645681</xdr:colOff>
      <xdr:row>52</xdr:row>
      <xdr:rowOff>76199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64E2882-CA2D-48C0-B2D8-1093396BD653}"/>
            </a:ext>
          </a:extLst>
        </xdr:cNvPr>
        <xdr:cNvSpPr txBox="1"/>
      </xdr:nvSpPr>
      <xdr:spPr>
        <a:xfrm>
          <a:off x="5716612" y="8938988"/>
          <a:ext cx="2155369" cy="344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002060"/>
              </a:solidFill>
            </a:rPr>
            <a:t>NET FOREIGN FLOW </a:t>
          </a:r>
        </a:p>
      </xdr:txBody>
    </xdr:sp>
    <xdr:clientData/>
  </xdr:twoCellAnchor>
  <xdr:twoCellAnchor>
    <xdr:from>
      <xdr:col>8</xdr:col>
      <xdr:colOff>163453</xdr:colOff>
      <xdr:row>54</xdr:row>
      <xdr:rowOff>101600</xdr:rowOff>
    </xdr:from>
    <xdr:to>
      <xdr:col>14</xdr:col>
      <xdr:colOff>114466</xdr:colOff>
      <xdr:row>68</xdr:row>
      <xdr:rowOff>16641</xdr:rowOff>
    </xdr:to>
    <xdr:graphicFrame macro="">
      <xdr:nvGraphicFramePr>
        <xdr:cNvPr id="2" name="Chart 50">
          <a:extLst>
            <a:ext uri="{FF2B5EF4-FFF2-40B4-BE49-F238E27FC236}">
              <a16:creationId xmlns:a16="http://schemas.microsoft.com/office/drawing/2014/main" id="{96FD1092-53EB-45A9-A5AC-F5C882EAD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493081</xdr:colOff>
      <xdr:row>27</xdr:row>
      <xdr:rowOff>87825</xdr:rowOff>
    </xdr:from>
    <xdr:to>
      <xdr:col>25</xdr:col>
      <xdr:colOff>445297</xdr:colOff>
      <xdr:row>49</xdr:row>
      <xdr:rowOff>143966</xdr:rowOff>
    </xdr:to>
    <xdr:graphicFrame macro="">
      <xdr:nvGraphicFramePr>
        <xdr:cNvPr id="10" name="Chart 15">
          <a:extLst>
            <a:ext uri="{FF2B5EF4-FFF2-40B4-BE49-F238E27FC236}">
              <a16:creationId xmlns:a16="http://schemas.microsoft.com/office/drawing/2014/main" id="{6128BE4C-E5BA-4277-9666-7E2435637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273957</xdr:colOff>
      <xdr:row>26</xdr:row>
      <xdr:rowOff>34472</xdr:rowOff>
    </xdr:from>
    <xdr:to>
      <xdr:col>17</xdr:col>
      <xdr:colOff>251823</xdr:colOff>
      <xdr:row>38</xdr:row>
      <xdr:rowOff>1814</xdr:rowOff>
    </xdr:to>
    <xdr:graphicFrame macro="">
      <xdr:nvGraphicFramePr>
        <xdr:cNvPr id="929" name="Chart 32">
          <a:extLst>
            <a:ext uri="{FF2B5EF4-FFF2-40B4-BE49-F238E27FC236}">
              <a16:creationId xmlns:a16="http://schemas.microsoft.com/office/drawing/2014/main" id="{90402BAF-FF27-4EAB-9885-001AB5E78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99393</xdr:colOff>
      <xdr:row>5</xdr:row>
      <xdr:rowOff>98843</xdr:rowOff>
    </xdr:from>
    <xdr:to>
      <xdr:col>8</xdr:col>
      <xdr:colOff>126825</xdr:colOff>
      <xdr:row>64</xdr:row>
      <xdr:rowOff>36832</xdr:rowOff>
    </xdr:to>
    <xdr:sp macro="" textlink="">
      <xdr:nvSpPr>
        <xdr:cNvPr id="42" name="Flowchart: Alternate Process 41">
          <a:extLst>
            <a:ext uri="{FF2B5EF4-FFF2-40B4-BE49-F238E27FC236}">
              <a16:creationId xmlns:a16="http://schemas.microsoft.com/office/drawing/2014/main" id="{A105ECCE-0890-63BF-620C-E71788500640}"/>
            </a:ext>
          </a:extLst>
        </xdr:cNvPr>
        <xdr:cNvSpPr/>
      </xdr:nvSpPr>
      <xdr:spPr>
        <a:xfrm>
          <a:off x="4518993" y="969700"/>
          <a:ext cx="27432" cy="10867246"/>
        </a:xfrm>
        <a:prstGeom prst="flowChartAlternateProcess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253866</xdr:colOff>
      <xdr:row>24</xdr:row>
      <xdr:rowOff>23225</xdr:rowOff>
    </xdr:from>
    <xdr:to>
      <xdr:col>29</xdr:col>
      <xdr:colOff>430061</xdr:colOff>
      <xdr:row>24</xdr:row>
      <xdr:rowOff>50657</xdr:rowOff>
    </xdr:to>
    <xdr:sp macro="" textlink="">
      <xdr:nvSpPr>
        <xdr:cNvPr id="51" name="Flowchart: Alternate Process 50">
          <a:extLst>
            <a:ext uri="{FF2B5EF4-FFF2-40B4-BE49-F238E27FC236}">
              <a16:creationId xmlns:a16="http://schemas.microsoft.com/office/drawing/2014/main" id="{23956AC2-19F6-059D-44C6-DEB65F891D29}"/>
            </a:ext>
          </a:extLst>
        </xdr:cNvPr>
        <xdr:cNvSpPr/>
      </xdr:nvSpPr>
      <xdr:spPr>
        <a:xfrm rot="16200000">
          <a:off x="11377248" y="-1775683"/>
          <a:ext cx="27432" cy="12187721"/>
        </a:xfrm>
        <a:prstGeom prst="flowChartAlternateProcess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702496</xdr:colOff>
      <xdr:row>26</xdr:row>
      <xdr:rowOff>156115</xdr:rowOff>
    </xdr:from>
    <xdr:to>
      <xdr:col>16</xdr:col>
      <xdr:colOff>702497</xdr:colOff>
      <xdr:row>47</xdr:row>
      <xdr:rowOff>97535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F354DC48-3632-3AC5-FD58-C58A484B080A}"/>
            </a:ext>
          </a:extLst>
        </xdr:cNvPr>
        <xdr:cNvCxnSpPr/>
      </xdr:nvCxnSpPr>
      <xdr:spPr>
        <a:xfrm>
          <a:off x="9587092" y="4647051"/>
          <a:ext cx="1" cy="3686569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321586</xdr:colOff>
      <xdr:row>4</xdr:row>
      <xdr:rowOff>163836</xdr:rowOff>
    </xdr:from>
    <xdr:to>
      <xdr:col>19</xdr:col>
      <xdr:colOff>347862</xdr:colOff>
      <xdr:row>22</xdr:row>
      <xdr:rowOff>176974</xdr:rowOff>
    </xdr:to>
    <xdr:cxnSp macro="">
      <xdr:nvCxnSpPr>
        <xdr:cNvPr id="7" name="Straight Connector 143">
          <a:extLst>
            <a:ext uri="{FF2B5EF4-FFF2-40B4-BE49-F238E27FC236}">
              <a16:creationId xmlns:a16="http://schemas.microsoft.com/office/drawing/2014/main" id="{39B8C7B6-4F0C-11BA-5AC5-D2D03BA46EDB}"/>
            </a:ext>
          </a:extLst>
        </xdr:cNvPr>
        <xdr:cNvCxnSpPr/>
      </xdr:nvCxnSpPr>
      <xdr:spPr>
        <a:xfrm>
          <a:off x="11851849" y="832257"/>
          <a:ext cx="26276" cy="3321822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159404</xdr:colOff>
      <xdr:row>4</xdr:row>
      <xdr:rowOff>147906</xdr:rowOff>
    </xdr:from>
    <xdr:to>
      <xdr:col>25</xdr:col>
      <xdr:colOff>185680</xdr:colOff>
      <xdr:row>22</xdr:row>
      <xdr:rowOff>154389</xdr:rowOff>
    </xdr:to>
    <xdr:cxnSp macro="">
      <xdr:nvCxnSpPr>
        <xdr:cNvPr id="909" name="Straight Connector 146">
          <a:extLst>
            <a:ext uri="{FF2B5EF4-FFF2-40B4-BE49-F238E27FC236}">
              <a16:creationId xmlns:a16="http://schemas.microsoft.com/office/drawing/2014/main" id="{C7C7C9EA-C17F-44B2-05FC-4B421CFDB58A}"/>
            </a:ext>
          </a:extLst>
        </xdr:cNvPr>
        <xdr:cNvCxnSpPr/>
      </xdr:nvCxnSpPr>
      <xdr:spPr>
        <a:xfrm>
          <a:off x="15533088" y="829695"/>
          <a:ext cx="26276" cy="3375326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155938</xdr:colOff>
      <xdr:row>52</xdr:row>
      <xdr:rowOff>147287</xdr:rowOff>
    </xdr:from>
    <xdr:to>
      <xdr:col>14</xdr:col>
      <xdr:colOff>157671</xdr:colOff>
      <xdr:row>65</xdr:row>
      <xdr:rowOff>38338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D071B76D-C77F-4CDA-B99A-E0E162A2242C}"/>
            </a:ext>
          </a:extLst>
        </xdr:cNvPr>
        <xdr:cNvCxnSpPr/>
      </xdr:nvCxnSpPr>
      <xdr:spPr>
        <a:xfrm flipH="1">
          <a:off x="8336084" y="9432585"/>
          <a:ext cx="1733" cy="2252746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260686</xdr:colOff>
      <xdr:row>49</xdr:row>
      <xdr:rowOff>130048</xdr:rowOff>
    </xdr:from>
    <xdr:to>
      <xdr:col>29</xdr:col>
      <xdr:colOff>436881</xdr:colOff>
      <xdr:row>49</xdr:row>
      <xdr:rowOff>157480</xdr:rowOff>
    </xdr:to>
    <xdr:sp macro="" textlink="">
      <xdr:nvSpPr>
        <xdr:cNvPr id="161" name="Flowchart: Alternate Process 160">
          <a:extLst>
            <a:ext uri="{FF2B5EF4-FFF2-40B4-BE49-F238E27FC236}">
              <a16:creationId xmlns:a16="http://schemas.microsoft.com/office/drawing/2014/main" id="{6735FD54-E637-CDC0-2EF8-194DDE88AB98}"/>
            </a:ext>
          </a:extLst>
        </xdr:cNvPr>
        <xdr:cNvSpPr/>
      </xdr:nvSpPr>
      <xdr:spPr>
        <a:xfrm rot="16200000">
          <a:off x="11492925" y="2523095"/>
          <a:ext cx="27432" cy="12731052"/>
        </a:xfrm>
        <a:prstGeom prst="flowChartAlternateProcess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78568</xdr:colOff>
      <xdr:row>1</xdr:row>
      <xdr:rowOff>97792</xdr:rowOff>
    </xdr:from>
    <xdr:to>
      <xdr:col>31</xdr:col>
      <xdr:colOff>164941</xdr:colOff>
      <xdr:row>67</xdr:row>
      <xdr:rowOff>55097</xdr:rowOff>
    </xdr:to>
    <xdr:sp macro="" textlink="">
      <xdr:nvSpPr>
        <xdr:cNvPr id="956" name="Rectangle 168">
          <a:extLst>
            <a:ext uri="{FF2B5EF4-FFF2-40B4-BE49-F238E27FC236}">
              <a16:creationId xmlns:a16="http://schemas.microsoft.com/office/drawing/2014/main" id="{CEE06877-B682-FED1-6BDF-A093D4FA01A4}"/>
            </a:ext>
          </a:extLst>
        </xdr:cNvPr>
        <xdr:cNvSpPr/>
      </xdr:nvSpPr>
      <xdr:spPr>
        <a:xfrm>
          <a:off x="272596" y="203625"/>
          <a:ext cx="18554289" cy="12198694"/>
        </a:xfrm>
        <a:prstGeom prst="rect">
          <a:avLst/>
        </a:prstGeom>
        <a:noFill/>
        <a:ln w="1206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467921</xdr:colOff>
      <xdr:row>31</xdr:row>
      <xdr:rowOff>32990</xdr:rowOff>
    </xdr:from>
    <xdr:to>
      <xdr:col>7</xdr:col>
      <xdr:colOff>20661</xdr:colOff>
      <xdr:row>34</xdr:row>
      <xdr:rowOff>77336</xdr:rowOff>
    </xdr:to>
    <xdr:sp macro="" textlink="">
      <xdr:nvSpPr>
        <xdr:cNvPr id="167" name="Rectangle: Rounded Corners 2">
          <a:extLst>
            <a:ext uri="{FF2B5EF4-FFF2-40B4-BE49-F238E27FC236}">
              <a16:creationId xmlns:a16="http://schemas.microsoft.com/office/drawing/2014/main" id="{7B39F6D7-79B5-4FD6-2C8E-B3B95C2033A3}"/>
            </a:ext>
          </a:extLst>
        </xdr:cNvPr>
        <xdr:cNvSpPr/>
      </xdr:nvSpPr>
      <xdr:spPr>
        <a:xfrm>
          <a:off x="661445" y="5608895"/>
          <a:ext cx="3374835" cy="588631"/>
        </a:xfrm>
        <a:prstGeom prst="roundRect">
          <a:avLst>
            <a:gd name="adj" fmla="val 27193"/>
          </a:avLst>
        </a:prstGeom>
        <a:noFill/>
        <a:ln w="76200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 i="0"/>
        </a:p>
      </xdr:txBody>
    </xdr:sp>
    <xdr:clientData/>
  </xdr:twoCellAnchor>
  <xdr:twoCellAnchor>
    <xdr:from>
      <xdr:col>1</xdr:col>
      <xdr:colOff>174206</xdr:colOff>
      <xdr:row>37</xdr:row>
      <xdr:rowOff>88197</xdr:rowOff>
    </xdr:from>
    <xdr:to>
      <xdr:col>8</xdr:col>
      <xdr:colOff>52918</xdr:colOff>
      <xdr:row>98</xdr:row>
      <xdr:rowOff>36701</xdr:rowOff>
    </xdr:to>
    <xdr:sp macro="" textlink="">
      <xdr:nvSpPr>
        <xdr:cNvPr id="925" name="TextBox 15">
          <a:extLst>
            <a:ext uri="{FF2B5EF4-FFF2-40B4-BE49-F238E27FC236}">
              <a16:creationId xmlns:a16="http://schemas.microsoft.com/office/drawing/2014/main" id="{05DDD8ED-F2CD-8D4A-8AF2-4F2252779545}"/>
            </a:ext>
          </a:extLst>
        </xdr:cNvPr>
        <xdr:cNvSpPr txBox="1"/>
      </xdr:nvSpPr>
      <xdr:spPr>
        <a:xfrm>
          <a:off x="368234" y="6861530"/>
          <a:ext cx="4059128" cy="1153725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Colombo Bourse kicked off the week on a positive note, marked by a wave of bullish sentiment. The ASPI posted a gain of 77 points and closed at 21,676, strengthened by plantation sector counters and conglomerates. CARS, MELS, JKH, NAMU and WATA were the top positive contributors to the index.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Moderate retail participation was chiefly observed on plantation sector counters, whereas HNW participation was lower during the session. Turnover for the day stood at LKR 4.3Bn, reflecting a decrease of 41% compared to the monthly average that stands at around LKR 7.2Bn. Food, beverage &amp; Tobacco sector took the lead with a share of 26%, while Diversified Financials sector and Capital Goods sector jointly contributed to 31% of the total turnover. Additionally, buying sentiment towards Banking sector has been lowered. Foreign investors remained net sellers, recording a net outflow of LKR 15.6Mn. </a:t>
          </a:r>
        </a:p>
      </xdr:txBody>
    </xdr:sp>
    <xdr:clientData/>
  </xdr:twoCellAnchor>
  <xdr:twoCellAnchor>
    <xdr:from>
      <xdr:col>25</xdr:col>
      <xdr:colOff>573485</xdr:colOff>
      <xdr:row>36</xdr:row>
      <xdr:rowOff>178141</xdr:rowOff>
    </xdr:from>
    <xdr:to>
      <xdr:col>28</xdr:col>
      <xdr:colOff>33750</xdr:colOff>
      <xdr:row>40</xdr:row>
      <xdr:rowOff>16520</xdr:rowOff>
    </xdr:to>
    <xdr:sp macro="" textlink="">
      <xdr:nvSpPr>
        <xdr:cNvPr id="8" name="Rectangle: Rounded Corners 42">
          <a:extLst>
            <a:ext uri="{FF2B5EF4-FFF2-40B4-BE49-F238E27FC236}">
              <a16:creationId xmlns:a16="http://schemas.microsoft.com/office/drawing/2014/main" id="{6635154C-8015-4B14-9567-F5DE041C8D9F}"/>
            </a:ext>
          </a:extLst>
        </xdr:cNvPr>
        <xdr:cNvSpPr/>
      </xdr:nvSpPr>
      <xdr:spPr>
        <a:xfrm>
          <a:off x="15386303" y="6782141"/>
          <a:ext cx="1261356" cy="577288"/>
        </a:xfrm>
        <a:prstGeom prst="roundRect">
          <a:avLst>
            <a:gd name="adj" fmla="val 27193"/>
          </a:avLst>
        </a:prstGeom>
        <a:noFill/>
        <a:ln w="76200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184393</xdr:colOff>
      <xdr:row>32</xdr:row>
      <xdr:rowOff>76089</xdr:rowOff>
    </xdr:from>
    <xdr:to>
      <xdr:col>8</xdr:col>
      <xdr:colOff>32374</xdr:colOff>
      <xdr:row>39</xdr:row>
      <xdr:rowOff>50694</xdr:rowOff>
    </xdr:to>
    <xdr:sp macro="" textlink="">
      <xdr:nvSpPr>
        <xdr:cNvPr id="4" name="TextBox 14">
          <a:extLst>
            <a:ext uri="{FF2B5EF4-FFF2-40B4-BE49-F238E27FC236}">
              <a16:creationId xmlns:a16="http://schemas.microsoft.com/office/drawing/2014/main" id="{0FFC70CB-26E5-4C30-8916-DE4D531ECFD7}"/>
            </a:ext>
          </a:extLst>
        </xdr:cNvPr>
        <xdr:cNvSpPr txBox="1"/>
      </xdr:nvSpPr>
      <xdr:spPr>
        <a:xfrm rot="10800000" flipV="1">
          <a:off x="378421" y="5967478"/>
          <a:ext cx="4028397" cy="120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“Plantation sector makes a strong show to the index”</a:t>
          </a:r>
        </a:p>
      </xdr:txBody>
    </xdr:sp>
    <xdr:clientData/>
  </xdr:twoCellAnchor>
  <xdr:twoCellAnchor>
    <xdr:from>
      <xdr:col>26</xdr:col>
      <xdr:colOff>285508</xdr:colOff>
      <xdr:row>50</xdr:row>
      <xdr:rowOff>60476</xdr:rowOff>
    </xdr:from>
    <xdr:to>
      <xdr:col>30</xdr:col>
      <xdr:colOff>514631</xdr:colOff>
      <xdr:row>51</xdr:row>
      <xdr:rowOff>165774</xdr:rowOff>
    </xdr:to>
    <xdr:sp macro="" textlink="">
      <xdr:nvSpPr>
        <xdr:cNvPr id="1049" name="TextBox 31">
          <a:extLst>
            <a:ext uri="{FF2B5EF4-FFF2-40B4-BE49-F238E27FC236}">
              <a16:creationId xmlns:a16="http://schemas.microsoft.com/office/drawing/2014/main" id="{9A4318CE-4B16-442E-9C92-4651211ECDA3}"/>
            </a:ext>
          </a:extLst>
        </xdr:cNvPr>
        <xdr:cNvSpPr txBox="1"/>
      </xdr:nvSpPr>
      <xdr:spPr>
        <a:xfrm>
          <a:off x="15839984" y="9083524"/>
          <a:ext cx="2575599" cy="286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002060"/>
              </a:solidFill>
            </a:rPr>
            <a:t>TOP 5 LOSERS</a:t>
          </a:r>
        </a:p>
      </xdr:txBody>
    </xdr:sp>
    <xdr:clientData/>
  </xdr:twoCellAnchor>
  <xdr:twoCellAnchor>
    <xdr:from>
      <xdr:col>21</xdr:col>
      <xdr:colOff>563128</xdr:colOff>
      <xdr:row>50</xdr:row>
      <xdr:rowOff>61158</xdr:rowOff>
    </xdr:from>
    <xdr:to>
      <xdr:col>25</xdr:col>
      <xdr:colOff>351733</xdr:colOff>
      <xdr:row>51</xdr:row>
      <xdr:rowOff>166456</xdr:rowOff>
    </xdr:to>
    <xdr:sp macro="" textlink="">
      <xdr:nvSpPr>
        <xdr:cNvPr id="1050" name="TextBox 33">
          <a:extLst>
            <a:ext uri="{FF2B5EF4-FFF2-40B4-BE49-F238E27FC236}">
              <a16:creationId xmlns:a16="http://schemas.microsoft.com/office/drawing/2014/main" id="{E7A15BDD-4FD9-40EF-AFF8-00A964808724}"/>
            </a:ext>
          </a:extLst>
        </xdr:cNvPr>
        <xdr:cNvSpPr txBox="1"/>
      </xdr:nvSpPr>
      <xdr:spPr>
        <a:xfrm>
          <a:off x="13251033" y="9084206"/>
          <a:ext cx="2050414" cy="286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002060"/>
              </a:solidFill>
            </a:rPr>
            <a:t>TOP 5 GAINERS</a:t>
          </a:r>
        </a:p>
      </xdr:txBody>
    </xdr:sp>
    <xdr:clientData/>
  </xdr:twoCellAnchor>
  <xdr:twoCellAnchor>
    <xdr:from>
      <xdr:col>15</xdr:col>
      <xdr:colOff>85526</xdr:colOff>
      <xdr:row>50</xdr:row>
      <xdr:rowOff>63204</xdr:rowOff>
    </xdr:from>
    <xdr:to>
      <xdr:col>21</xdr:col>
      <xdr:colOff>146871</xdr:colOff>
      <xdr:row>52</xdr:row>
      <xdr:rowOff>30613</xdr:rowOff>
    </xdr:to>
    <xdr:sp macro="" textlink="">
      <xdr:nvSpPr>
        <xdr:cNvPr id="1051" name="TextBox 48">
          <a:extLst>
            <a:ext uri="{FF2B5EF4-FFF2-40B4-BE49-F238E27FC236}">
              <a16:creationId xmlns:a16="http://schemas.microsoft.com/office/drawing/2014/main" id="{F43C6FEC-F17F-4924-8C52-7FD40B95B242}"/>
            </a:ext>
          </a:extLst>
        </xdr:cNvPr>
        <xdr:cNvSpPr txBox="1"/>
      </xdr:nvSpPr>
      <xdr:spPr>
        <a:xfrm>
          <a:off x="9023907" y="9086252"/>
          <a:ext cx="3810869" cy="330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060"/>
              </a:solidFill>
            </a:rPr>
            <a:t>LARGEST &amp; LOWEST NET FOREIGN FLOW</a:t>
          </a:r>
        </a:p>
      </xdr:txBody>
    </xdr:sp>
    <xdr:clientData/>
  </xdr:twoCellAnchor>
  <xdr:twoCellAnchor>
    <xdr:from>
      <xdr:col>21</xdr:col>
      <xdr:colOff>369899</xdr:colOff>
      <xdr:row>53</xdr:row>
      <xdr:rowOff>64193</xdr:rowOff>
    </xdr:from>
    <xdr:to>
      <xdr:col>21</xdr:col>
      <xdr:colOff>371632</xdr:colOff>
      <xdr:row>66</xdr:row>
      <xdr:rowOff>35087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8E580E50-CA47-469C-BA60-F855BB6B011F}"/>
            </a:ext>
          </a:extLst>
        </xdr:cNvPr>
        <xdr:cNvCxnSpPr/>
      </xdr:nvCxnSpPr>
      <xdr:spPr>
        <a:xfrm flipH="1">
          <a:off x="12752399" y="9935557"/>
          <a:ext cx="1733" cy="2409871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285</xdr:colOff>
      <xdr:row>53</xdr:row>
      <xdr:rowOff>76171</xdr:rowOff>
    </xdr:from>
    <xdr:to>
      <xdr:col>27</xdr:col>
      <xdr:colOff>2018</xdr:colOff>
      <xdr:row>66</xdr:row>
      <xdr:rowOff>42226</xdr:rowOff>
    </xdr:to>
    <xdr:cxnSp macro="">
      <xdr:nvCxnSpPr>
        <xdr:cNvPr id="34" name="Straight Connector 42">
          <a:extLst>
            <a:ext uri="{FF2B5EF4-FFF2-40B4-BE49-F238E27FC236}">
              <a16:creationId xmlns:a16="http://schemas.microsoft.com/office/drawing/2014/main" id="{19EE720F-B344-49E1-904A-44CEB1279CFA}"/>
            </a:ext>
          </a:extLst>
        </xdr:cNvPr>
        <xdr:cNvCxnSpPr/>
      </xdr:nvCxnSpPr>
      <xdr:spPr>
        <a:xfrm flipH="1">
          <a:off x="15965999" y="9643504"/>
          <a:ext cx="1733" cy="2324627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211172</xdr:colOff>
      <xdr:row>52</xdr:row>
      <xdr:rowOff>33131</xdr:rowOff>
    </xdr:from>
    <xdr:to>
      <xdr:col>21</xdr:col>
      <xdr:colOff>344129</xdr:colOff>
      <xdr:row>67</xdr:row>
      <xdr:rowOff>90986</xdr:rowOff>
    </xdr:to>
    <xdr:graphicFrame macro="">
      <xdr:nvGraphicFramePr>
        <xdr:cNvPr id="905" name="Chart 2">
          <a:extLst>
            <a:ext uri="{FF2B5EF4-FFF2-40B4-BE49-F238E27FC236}">
              <a16:creationId xmlns:a16="http://schemas.microsoft.com/office/drawing/2014/main" id="{5382CA46-F2A8-44EB-9944-CD8832207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27</xdr:col>
      <xdr:colOff>287563</xdr:colOff>
      <xdr:row>43</xdr:row>
      <xdr:rowOff>102913</xdr:rowOff>
    </xdr:from>
    <xdr:to>
      <xdr:col>29</xdr:col>
      <xdr:colOff>50798</xdr:colOff>
      <xdr:row>49</xdr:row>
      <xdr:rowOff>5850</xdr:rowOff>
    </xdr:to>
    <xdr:pic>
      <xdr:nvPicPr>
        <xdr:cNvPr id="38" name="Picture 36">
          <a:extLst>
            <a:ext uri="{FF2B5EF4-FFF2-40B4-BE49-F238E27FC236}">
              <a16:creationId xmlns:a16="http://schemas.microsoft.com/office/drawing/2014/main" id="{5268FD56-2E12-4CF8-AEB1-3DBAADA7C1C9}"/>
            </a:ext>
            <a:ext uri="{147F2762-F138-4A5C-976F-8EAC2B608ADB}">
              <a16:predDERef xmlns:a16="http://schemas.microsoft.com/office/drawing/2014/main" pred="{64F13885-9395-DBE9-CACF-622FBFE79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403863" y="7710213"/>
          <a:ext cx="969737" cy="969737"/>
        </a:xfrm>
        <a:prstGeom prst="rect">
          <a:avLst/>
        </a:prstGeom>
        <a:effectLst>
          <a:reflection stA="0" endPos="65000" dist="50800" dir="5400000" sy="-100000" algn="bl" rotWithShape="0"/>
        </a:effectLst>
      </xdr:spPr>
    </xdr:pic>
    <xdr:clientData/>
  </xdr:twoCellAnchor>
  <xdr:twoCellAnchor>
    <xdr:from>
      <xdr:col>24</xdr:col>
      <xdr:colOff>270873</xdr:colOff>
      <xdr:row>5</xdr:row>
      <xdr:rowOff>50454</xdr:rowOff>
    </xdr:from>
    <xdr:to>
      <xdr:col>30</xdr:col>
      <xdr:colOff>484051</xdr:colOff>
      <xdr:row>27</xdr:row>
      <xdr:rowOff>67158</xdr:rowOff>
    </xdr:to>
    <xdr:graphicFrame macro="">
      <xdr:nvGraphicFramePr>
        <xdr:cNvPr id="931" name="Chart 5">
          <a:extLst>
            <a:ext uri="{FF2B5EF4-FFF2-40B4-BE49-F238E27FC236}">
              <a16:creationId xmlns:a16="http://schemas.microsoft.com/office/drawing/2014/main" id="{5092F492-1AF7-4007-BCD2-55175A7FF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356414</xdr:colOff>
      <xdr:row>49</xdr:row>
      <xdr:rowOff>176578</xdr:rowOff>
    </xdr:from>
    <xdr:to>
      <xdr:col>26</xdr:col>
      <xdr:colOff>330286</xdr:colOff>
      <xdr:row>66</xdr:row>
      <xdr:rowOff>30350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54EF8944-59E9-403E-B6AF-356A8D1BC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239195</xdr:colOff>
      <xdr:row>5</xdr:row>
      <xdr:rowOff>22221</xdr:rowOff>
    </xdr:from>
    <xdr:to>
      <xdr:col>27</xdr:col>
      <xdr:colOff>289502</xdr:colOff>
      <xdr:row>24</xdr:row>
      <xdr:rowOff>38031</xdr:rowOff>
    </xdr:to>
    <xdr:graphicFrame macro="">
      <xdr:nvGraphicFramePr>
        <xdr:cNvPr id="924" name="Chart 7">
          <a:extLst>
            <a:ext uri="{FF2B5EF4-FFF2-40B4-BE49-F238E27FC236}">
              <a16:creationId xmlns:a16="http://schemas.microsoft.com/office/drawing/2014/main" id="{FE47A28F-3108-48F5-8AB3-B6E97E664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525780</xdr:colOff>
      <xdr:row>66</xdr:row>
      <xdr:rowOff>131445</xdr:rowOff>
    </xdr:from>
    <xdr:to>
      <xdr:col>50</xdr:col>
      <xdr:colOff>228600</xdr:colOff>
      <xdr:row>66</xdr:row>
      <xdr:rowOff>131445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095F0E5-971F-4021-B1E2-80DD6B2A0393}"/>
            </a:ext>
          </a:extLst>
        </xdr:cNvPr>
        <xdr:cNvCxnSpPr/>
      </xdr:nvCxnSpPr>
      <xdr:spPr>
        <a:xfrm>
          <a:off x="25565100" y="6913245"/>
          <a:ext cx="828294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301925</xdr:colOff>
      <xdr:row>32</xdr:row>
      <xdr:rowOff>79076</xdr:rowOff>
    </xdr:from>
    <xdr:to>
      <xdr:col>32</xdr:col>
      <xdr:colOff>21739</xdr:colOff>
      <xdr:row>45</xdr:row>
      <xdr:rowOff>30750</xdr:rowOff>
    </xdr:to>
    <xdr:graphicFrame macro="">
      <xdr:nvGraphicFramePr>
        <xdr:cNvPr id="5" name="Chart 50">
          <a:extLst>
            <a:ext uri="{FF2B5EF4-FFF2-40B4-BE49-F238E27FC236}">
              <a16:creationId xmlns:a16="http://schemas.microsoft.com/office/drawing/2014/main" id="{C484829C-CA7E-4B6F-BCF2-ECAC0B672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690113</xdr:colOff>
      <xdr:row>28</xdr:row>
      <xdr:rowOff>14377</xdr:rowOff>
    </xdr:from>
    <xdr:to>
      <xdr:col>27</xdr:col>
      <xdr:colOff>188918</xdr:colOff>
      <xdr:row>39</xdr:row>
      <xdr:rowOff>100049</xdr:rowOff>
    </xdr:to>
    <xdr:graphicFrame macro="">
      <xdr:nvGraphicFramePr>
        <xdr:cNvPr id="4" name="Chart 50">
          <a:extLst>
            <a:ext uri="{FF2B5EF4-FFF2-40B4-BE49-F238E27FC236}">
              <a16:creationId xmlns:a16="http://schemas.microsoft.com/office/drawing/2014/main" id="{93B17B20-7E9C-4BFF-99C4-CF2F5C1C5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134470</xdr:colOff>
      <xdr:row>39</xdr:row>
      <xdr:rowOff>98612</xdr:rowOff>
    </xdr:from>
    <xdr:to>
      <xdr:col>10</xdr:col>
      <xdr:colOff>604079</xdr:colOff>
      <xdr:row>61</xdr:row>
      <xdr:rowOff>330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A538A0E2-F4FE-41BE-9247-B9B6841F8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65291</xdr:colOff>
      <xdr:row>16</xdr:row>
      <xdr:rowOff>134057</xdr:rowOff>
    </xdr:from>
    <xdr:to>
      <xdr:col>17</xdr:col>
      <xdr:colOff>365040</xdr:colOff>
      <xdr:row>37</xdr:row>
      <xdr:rowOff>120017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41FBE5D-AFDA-43CB-B7C7-F6A52CC03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497898</xdr:colOff>
      <xdr:row>17</xdr:row>
      <xdr:rowOff>20766</xdr:rowOff>
    </xdr:from>
    <xdr:to>
      <xdr:col>9</xdr:col>
      <xdr:colOff>337835</xdr:colOff>
      <xdr:row>38</xdr:row>
      <xdr:rowOff>32289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C416155E-1624-41A7-B2F2-983B8F998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730640</xdr:colOff>
      <xdr:row>17</xdr:row>
      <xdr:rowOff>53789</xdr:rowOff>
    </xdr:from>
    <xdr:to>
      <xdr:col>12</xdr:col>
      <xdr:colOff>854831</xdr:colOff>
      <xdr:row>38</xdr:row>
      <xdr:rowOff>39749</xdr:rowOff>
    </xdr:to>
    <xdr:graphicFrame macro="">
      <xdr:nvGraphicFramePr>
        <xdr:cNvPr id="10" name="Chart 5">
          <a:extLst>
            <a:ext uri="{FF2B5EF4-FFF2-40B4-BE49-F238E27FC236}">
              <a16:creationId xmlns:a16="http://schemas.microsoft.com/office/drawing/2014/main" id="{45718B3D-2426-4D48-AE3B-F9664E142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735724</xdr:colOff>
      <xdr:row>24</xdr:row>
      <xdr:rowOff>26276</xdr:rowOff>
    </xdr:from>
    <xdr:to>
      <xdr:col>13</xdr:col>
      <xdr:colOff>79842</xdr:colOff>
      <xdr:row>44</xdr:row>
      <xdr:rowOff>127852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3E3B0767-197C-44DA-9401-F30F3A7B2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551794</xdr:colOff>
      <xdr:row>24</xdr:row>
      <xdr:rowOff>105103</xdr:rowOff>
    </xdr:from>
    <xdr:to>
      <xdr:col>22</xdr:col>
      <xdr:colOff>264318</xdr:colOff>
      <xdr:row>44</xdr:row>
      <xdr:rowOff>8619</xdr:rowOff>
    </xdr:to>
    <xdr:graphicFrame macro="">
      <xdr:nvGraphicFramePr>
        <xdr:cNvPr id="4" name="Chart 55">
          <a:extLst>
            <a:ext uri="{FF2B5EF4-FFF2-40B4-BE49-F238E27FC236}">
              <a16:creationId xmlns:a16="http://schemas.microsoft.com/office/drawing/2014/main" id="{2883FBB6-B59B-4775-A149-71522165E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44302</xdr:colOff>
      <xdr:row>1</xdr:row>
      <xdr:rowOff>14571</xdr:rowOff>
    </xdr:from>
    <xdr:to>
      <xdr:col>14</xdr:col>
      <xdr:colOff>540488</xdr:colOff>
      <xdr:row>14</xdr:row>
      <xdr:rowOff>8860</xdr:rowOff>
    </xdr:to>
    <xdr:graphicFrame macro="">
      <xdr:nvGraphicFramePr>
        <xdr:cNvPr id="2" name="Chart 51">
          <a:extLst>
            <a:ext uri="{FF2B5EF4-FFF2-40B4-BE49-F238E27FC236}">
              <a16:creationId xmlns:a16="http://schemas.microsoft.com/office/drawing/2014/main" id="{1C2B553D-DBD4-4E7C-B967-EE0FC15CC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53164</xdr:colOff>
      <xdr:row>15</xdr:row>
      <xdr:rowOff>143931</xdr:rowOff>
    </xdr:from>
    <xdr:to>
      <xdr:col>21</xdr:col>
      <xdr:colOff>443024</xdr:colOff>
      <xdr:row>30</xdr:row>
      <xdr:rowOff>93132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81069EC4-2FD2-4B54-D215-3552EF6FA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6</xdr:row>
      <xdr:rowOff>53340</xdr:rowOff>
    </xdr:from>
    <xdr:to>
      <xdr:col>8</xdr:col>
      <xdr:colOff>289560</xdr:colOff>
      <xdr:row>27</xdr:row>
      <xdr:rowOff>7620</xdr:rowOff>
    </xdr:to>
    <xdr:sp macro="" textlink="">
      <xdr:nvSpPr>
        <xdr:cNvPr id="61" name="Rectangle 34">
          <a:extLst>
            <a:ext uri="{FF2B5EF4-FFF2-40B4-BE49-F238E27FC236}">
              <a16:creationId xmlns:a16="http://schemas.microsoft.com/office/drawing/2014/main" id="{1C770D42-EAFA-4D8C-A3BF-03A7DEB51A21}"/>
            </a:ext>
          </a:extLst>
        </xdr:cNvPr>
        <xdr:cNvSpPr/>
      </xdr:nvSpPr>
      <xdr:spPr>
        <a:xfrm>
          <a:off x="83820" y="1280160"/>
          <a:ext cx="4732020" cy="3604260"/>
        </a:xfrm>
        <a:prstGeom prst="rect">
          <a:avLst/>
        </a:prstGeom>
        <a:noFill/>
        <a:ln w="63500">
          <a:gradFill flip="none" rotWithShape="1">
            <a:gsLst>
              <a:gs pos="0">
                <a:schemeClr val="accent5">
                  <a:lumMod val="89000"/>
                </a:schemeClr>
              </a:gs>
              <a:gs pos="60000">
                <a:srgbClr val="002060"/>
              </a:gs>
              <a:gs pos="46000">
                <a:schemeClr val="accent5">
                  <a:lumMod val="89000"/>
                </a:schemeClr>
              </a:gs>
            </a:gsLst>
            <a:path path="circle">
              <a:fillToRect l="50000" t="50000" r="50000" b="50000"/>
            </a:path>
            <a:tileRect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30480</xdr:colOff>
      <xdr:row>6</xdr:row>
      <xdr:rowOff>53340</xdr:rowOff>
    </xdr:from>
    <xdr:to>
      <xdr:col>16</xdr:col>
      <xdr:colOff>571500</xdr:colOff>
      <xdr:row>39</xdr:row>
      <xdr:rowOff>114300</xdr:rowOff>
    </xdr:to>
    <xdr:sp macro="" textlink="">
      <xdr:nvSpPr>
        <xdr:cNvPr id="60" name="Rectangle 9">
          <a:extLst>
            <a:ext uri="{FF2B5EF4-FFF2-40B4-BE49-F238E27FC236}">
              <a16:creationId xmlns:a16="http://schemas.microsoft.com/office/drawing/2014/main" id="{4821ED60-08E5-ED26-C0F3-A62D9E48E4A3}"/>
            </a:ext>
          </a:extLst>
        </xdr:cNvPr>
        <xdr:cNvSpPr/>
      </xdr:nvSpPr>
      <xdr:spPr>
        <a:xfrm>
          <a:off x="121920" y="868680"/>
          <a:ext cx="9829800" cy="6278880"/>
        </a:xfrm>
        <a:prstGeom prst="rect">
          <a:avLst/>
        </a:prstGeom>
        <a:noFill/>
        <a:ln w="63500">
          <a:gradFill flip="none" rotWithShape="1">
            <a:gsLst>
              <a:gs pos="0">
                <a:schemeClr val="accent5">
                  <a:lumMod val="89000"/>
                </a:schemeClr>
              </a:gs>
              <a:gs pos="60000">
                <a:srgbClr val="002060"/>
              </a:gs>
              <a:gs pos="46000">
                <a:schemeClr val="accent5">
                  <a:lumMod val="89000"/>
                </a:schemeClr>
              </a:gs>
            </a:gsLst>
            <a:path path="circle">
              <a:fillToRect l="50000" t="50000" r="50000" b="50000"/>
            </a:path>
            <a:tileRect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30480</xdr:colOff>
      <xdr:row>27</xdr:row>
      <xdr:rowOff>38100</xdr:rowOff>
    </xdr:from>
    <xdr:to>
      <xdr:col>6</xdr:col>
      <xdr:colOff>274320</xdr:colOff>
      <xdr:row>28</xdr:row>
      <xdr:rowOff>148047</xdr:rowOff>
    </xdr:to>
    <xdr:sp macro="" textlink="">
      <xdr:nvSpPr>
        <xdr:cNvPr id="59" name="TextBox 10">
          <a:extLst>
            <a:ext uri="{FF2B5EF4-FFF2-40B4-BE49-F238E27FC236}">
              <a16:creationId xmlns:a16="http://schemas.microsoft.com/office/drawing/2014/main" id="{CFDC9208-09F4-4B79-8716-800934E3DC4F}"/>
            </a:ext>
          </a:extLst>
        </xdr:cNvPr>
        <xdr:cNvSpPr txBox="1"/>
      </xdr:nvSpPr>
      <xdr:spPr>
        <a:xfrm>
          <a:off x="83820" y="4922520"/>
          <a:ext cx="3169920" cy="292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400" b="1">
              <a:solidFill>
                <a:srgbClr val="002060"/>
              </a:solidFill>
              <a:latin typeface="+mn-lt"/>
              <a:ea typeface="+mn-ea"/>
              <a:cs typeface="+mn-cs"/>
            </a:rPr>
            <a:t>MARKET TURNOVER (LKR' Mn)</a:t>
          </a:r>
        </a:p>
      </xdr:txBody>
    </xdr:sp>
    <xdr:clientData/>
  </xdr:twoCellAnchor>
  <xdr:twoCellAnchor>
    <xdr:from>
      <xdr:col>1</xdr:col>
      <xdr:colOff>30480</xdr:colOff>
      <xdr:row>27</xdr:row>
      <xdr:rowOff>7620</xdr:rowOff>
    </xdr:from>
    <xdr:to>
      <xdr:col>6</xdr:col>
      <xdr:colOff>632460</xdr:colOff>
      <xdr:row>39</xdr:row>
      <xdr:rowOff>114300</xdr:rowOff>
    </xdr:to>
    <xdr:sp macro="" textlink="">
      <xdr:nvSpPr>
        <xdr:cNvPr id="58" name="Rectangle 11">
          <a:extLst>
            <a:ext uri="{FF2B5EF4-FFF2-40B4-BE49-F238E27FC236}">
              <a16:creationId xmlns:a16="http://schemas.microsoft.com/office/drawing/2014/main" id="{7D2A1F89-8FC5-4E1A-B4EE-1415C18BCAB9}"/>
            </a:ext>
          </a:extLst>
        </xdr:cNvPr>
        <xdr:cNvSpPr/>
      </xdr:nvSpPr>
      <xdr:spPr>
        <a:xfrm>
          <a:off x="83820" y="4892040"/>
          <a:ext cx="3528060" cy="2301240"/>
        </a:xfrm>
        <a:prstGeom prst="rect">
          <a:avLst/>
        </a:prstGeom>
        <a:noFill/>
        <a:ln w="63500">
          <a:gradFill flip="none" rotWithShape="1">
            <a:gsLst>
              <a:gs pos="0">
                <a:schemeClr val="accent5">
                  <a:lumMod val="89000"/>
                </a:schemeClr>
              </a:gs>
              <a:gs pos="60000">
                <a:srgbClr val="002060"/>
              </a:gs>
              <a:gs pos="46000">
                <a:schemeClr val="accent5">
                  <a:lumMod val="89000"/>
                </a:schemeClr>
              </a:gs>
            </a:gsLst>
            <a:path path="circle">
              <a:fillToRect l="50000" t="50000" r="50000" b="50000"/>
            </a:path>
            <a:tileRect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632460</xdr:colOff>
      <xdr:row>27</xdr:row>
      <xdr:rowOff>53340</xdr:rowOff>
    </xdr:from>
    <xdr:to>
      <xdr:col>11</xdr:col>
      <xdr:colOff>420186</xdr:colOff>
      <xdr:row>29</xdr:row>
      <xdr:rowOff>79467</xdr:rowOff>
    </xdr:to>
    <xdr:sp macro="" textlink="">
      <xdr:nvSpPr>
        <xdr:cNvPr id="57" name="TextBox 12">
          <a:extLst>
            <a:ext uri="{FF2B5EF4-FFF2-40B4-BE49-F238E27FC236}">
              <a16:creationId xmlns:a16="http://schemas.microsoft.com/office/drawing/2014/main" id="{C1CB074E-938E-4E38-A419-2F5E811B5CC0}"/>
            </a:ext>
          </a:extLst>
        </xdr:cNvPr>
        <xdr:cNvSpPr txBox="1"/>
      </xdr:nvSpPr>
      <xdr:spPr>
        <a:xfrm>
          <a:off x="3611880" y="4937760"/>
          <a:ext cx="3163386" cy="391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400" b="1">
              <a:solidFill>
                <a:srgbClr val="002060"/>
              </a:solidFill>
              <a:latin typeface="+mn-lt"/>
              <a:ea typeface="+mn-ea"/>
              <a:cs typeface="+mn-cs"/>
            </a:rPr>
            <a:t>MARKET VOLUME (LKR' Mn)</a:t>
          </a:r>
        </a:p>
      </xdr:txBody>
    </xdr:sp>
    <xdr:clientData/>
  </xdr:twoCellAnchor>
  <xdr:twoCellAnchor>
    <xdr:from>
      <xdr:col>6</xdr:col>
      <xdr:colOff>632460</xdr:colOff>
      <xdr:row>27</xdr:row>
      <xdr:rowOff>7620</xdr:rowOff>
    </xdr:from>
    <xdr:to>
      <xdr:col>12</xdr:col>
      <xdr:colOff>22860</xdr:colOff>
      <xdr:row>39</xdr:row>
      <xdr:rowOff>114300</xdr:rowOff>
    </xdr:to>
    <xdr:sp macro="" textlink="">
      <xdr:nvSpPr>
        <xdr:cNvPr id="56" name="Rectangle 13">
          <a:extLst>
            <a:ext uri="{FF2B5EF4-FFF2-40B4-BE49-F238E27FC236}">
              <a16:creationId xmlns:a16="http://schemas.microsoft.com/office/drawing/2014/main" id="{6CDA5169-ECF6-4C95-85E5-4E5980BF8F45}"/>
            </a:ext>
          </a:extLst>
        </xdr:cNvPr>
        <xdr:cNvSpPr/>
      </xdr:nvSpPr>
      <xdr:spPr>
        <a:xfrm>
          <a:off x="3611880" y="4892040"/>
          <a:ext cx="3375660" cy="2301240"/>
        </a:xfrm>
        <a:prstGeom prst="rect">
          <a:avLst/>
        </a:prstGeom>
        <a:noFill/>
        <a:ln w="63500">
          <a:gradFill flip="none" rotWithShape="1">
            <a:gsLst>
              <a:gs pos="0">
                <a:schemeClr val="accent5">
                  <a:lumMod val="89000"/>
                </a:schemeClr>
              </a:gs>
              <a:gs pos="60000">
                <a:srgbClr val="002060"/>
              </a:gs>
              <a:gs pos="46000">
                <a:schemeClr val="accent5">
                  <a:lumMod val="89000"/>
                </a:schemeClr>
              </a:gs>
            </a:gsLst>
            <a:path path="circle">
              <a:fillToRect l="50000" t="50000" r="50000" b="50000"/>
            </a:path>
            <a:tileRect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22860</xdr:colOff>
      <xdr:row>27</xdr:row>
      <xdr:rowOff>7620</xdr:rowOff>
    </xdr:from>
    <xdr:to>
      <xdr:col>16</xdr:col>
      <xdr:colOff>571500</xdr:colOff>
      <xdr:row>39</xdr:row>
      <xdr:rowOff>114300</xdr:rowOff>
    </xdr:to>
    <xdr:sp macro="" textlink="">
      <xdr:nvSpPr>
        <xdr:cNvPr id="55" name="Rectangle 15">
          <a:extLst>
            <a:ext uri="{FF2B5EF4-FFF2-40B4-BE49-F238E27FC236}">
              <a16:creationId xmlns:a16="http://schemas.microsoft.com/office/drawing/2014/main" id="{A7E1CC49-35B1-4D4F-9F19-3150A038858E}"/>
            </a:ext>
          </a:extLst>
        </xdr:cNvPr>
        <xdr:cNvSpPr/>
      </xdr:nvSpPr>
      <xdr:spPr>
        <a:xfrm>
          <a:off x="6987540" y="4884420"/>
          <a:ext cx="2964180" cy="2301240"/>
        </a:xfrm>
        <a:prstGeom prst="rect">
          <a:avLst/>
        </a:prstGeom>
        <a:noFill/>
        <a:ln w="63500">
          <a:gradFill flip="none" rotWithShape="1">
            <a:gsLst>
              <a:gs pos="0">
                <a:schemeClr val="accent5">
                  <a:lumMod val="89000"/>
                </a:schemeClr>
              </a:gs>
              <a:gs pos="60000">
                <a:srgbClr val="002060"/>
              </a:gs>
              <a:gs pos="46000">
                <a:schemeClr val="accent5">
                  <a:lumMod val="89000"/>
                </a:schemeClr>
              </a:gs>
            </a:gsLst>
            <a:path path="circle">
              <a:fillToRect l="50000" t="50000" r="50000" b="50000"/>
            </a:path>
            <a:tileRect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7620</xdr:colOff>
      <xdr:row>27</xdr:row>
      <xdr:rowOff>30480</xdr:rowOff>
    </xdr:from>
    <xdr:to>
      <xdr:col>16</xdr:col>
      <xdr:colOff>213360</xdr:colOff>
      <xdr:row>29</xdr:row>
      <xdr:rowOff>23946</xdr:rowOff>
    </xdr:to>
    <xdr:sp macro="" textlink="">
      <xdr:nvSpPr>
        <xdr:cNvPr id="54" name="TextBox 16">
          <a:extLst>
            <a:ext uri="{FF2B5EF4-FFF2-40B4-BE49-F238E27FC236}">
              <a16:creationId xmlns:a16="http://schemas.microsoft.com/office/drawing/2014/main" id="{044350BD-0883-4A51-B252-B5D8779ECAFF}"/>
            </a:ext>
          </a:extLst>
        </xdr:cNvPr>
        <xdr:cNvSpPr txBox="1"/>
      </xdr:nvSpPr>
      <xdr:spPr>
        <a:xfrm>
          <a:off x="6972300" y="4907280"/>
          <a:ext cx="2621280" cy="359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400" b="1">
              <a:solidFill>
                <a:srgbClr val="002060"/>
              </a:solidFill>
              <a:latin typeface="+mn-lt"/>
              <a:ea typeface="+mn-ea"/>
              <a:cs typeface="+mn-cs"/>
            </a:rPr>
            <a:t>NET FOREIGN FLOW (LKR' Mn) </a:t>
          </a:r>
        </a:p>
      </xdr:txBody>
    </xdr:sp>
    <xdr:clientData/>
  </xdr:twoCellAnchor>
  <xdr:twoCellAnchor>
    <xdr:from>
      <xdr:col>1</xdr:col>
      <xdr:colOff>91440</xdr:colOff>
      <xdr:row>6</xdr:row>
      <xdr:rowOff>68580</xdr:rowOff>
    </xdr:from>
    <xdr:to>
      <xdr:col>5</xdr:col>
      <xdr:colOff>243840</xdr:colOff>
      <xdr:row>8</xdr:row>
      <xdr:rowOff>15240</xdr:rowOff>
    </xdr:to>
    <xdr:sp macro="" textlink="">
      <xdr:nvSpPr>
        <xdr:cNvPr id="53" name="TextBox 17">
          <a:extLst>
            <a:ext uri="{FF2B5EF4-FFF2-40B4-BE49-F238E27FC236}">
              <a16:creationId xmlns:a16="http://schemas.microsoft.com/office/drawing/2014/main" id="{E8A3EABF-EC17-4E11-827D-EBC1F91E44E1}"/>
            </a:ext>
          </a:extLst>
        </xdr:cNvPr>
        <xdr:cNvSpPr txBox="1"/>
      </xdr:nvSpPr>
      <xdr:spPr>
        <a:xfrm>
          <a:off x="144780" y="1295400"/>
          <a:ext cx="220218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2060"/>
              </a:solidFill>
            </a:rPr>
            <a:t>MARKET PERFORMANCE</a:t>
          </a:r>
        </a:p>
      </xdr:txBody>
    </xdr:sp>
    <xdr:clientData/>
  </xdr:twoCellAnchor>
  <xdr:twoCellAnchor>
    <xdr:from>
      <xdr:col>8</xdr:col>
      <xdr:colOff>213360</xdr:colOff>
      <xdr:row>7</xdr:row>
      <xdr:rowOff>259080</xdr:rowOff>
    </xdr:from>
    <xdr:to>
      <xdr:col>16</xdr:col>
      <xdr:colOff>464820</xdr:colOff>
      <xdr:row>27</xdr:row>
      <xdr:rowOff>106679</xdr:rowOff>
    </xdr:to>
    <xdr:graphicFrame macro="">
      <xdr:nvGraphicFramePr>
        <xdr:cNvPr id="52" name="Chart 18">
          <a:extLst>
            <a:ext uri="{FF2B5EF4-FFF2-40B4-BE49-F238E27FC236}">
              <a16:creationId xmlns:a16="http://schemas.microsoft.com/office/drawing/2014/main" id="{12D27D9C-E363-41EB-BC8D-4D6B1CDEF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6</xdr:row>
      <xdr:rowOff>83820</xdr:rowOff>
    </xdr:from>
    <xdr:to>
      <xdr:col>12</xdr:col>
      <xdr:colOff>500740</xdr:colOff>
      <xdr:row>7</xdr:row>
      <xdr:rowOff>206829</xdr:rowOff>
    </xdr:to>
    <xdr:sp macro="" textlink="">
      <xdr:nvSpPr>
        <xdr:cNvPr id="51" name="TextBox 19">
          <a:extLst>
            <a:ext uri="{FF2B5EF4-FFF2-40B4-BE49-F238E27FC236}">
              <a16:creationId xmlns:a16="http://schemas.microsoft.com/office/drawing/2014/main" id="{46B5D813-CB66-424E-9A9E-9D6F5919A092}"/>
            </a:ext>
          </a:extLst>
        </xdr:cNvPr>
        <xdr:cNvSpPr txBox="1"/>
      </xdr:nvSpPr>
      <xdr:spPr>
        <a:xfrm>
          <a:off x="4907280" y="1310640"/>
          <a:ext cx="2558140" cy="237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400" b="1">
              <a:solidFill>
                <a:srgbClr val="002060"/>
              </a:solidFill>
              <a:latin typeface="+mn-lt"/>
              <a:ea typeface="+mn-ea"/>
              <a:cs typeface="+mn-cs"/>
            </a:rPr>
            <a:t>MARKET INDICES</a:t>
          </a:r>
        </a:p>
      </xdr:txBody>
    </xdr:sp>
    <xdr:clientData/>
  </xdr:twoCellAnchor>
  <xdr:oneCellAnchor>
    <xdr:from>
      <xdr:col>1</xdr:col>
      <xdr:colOff>47728</xdr:colOff>
      <xdr:row>1</xdr:row>
      <xdr:rowOff>60960</xdr:rowOff>
    </xdr:from>
    <xdr:ext cx="729512" cy="678180"/>
    <xdr:pic>
      <xdr:nvPicPr>
        <xdr:cNvPr id="50" name="Picture 21" descr="log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0DEF04-15FA-46A3-9363-B0D0F6A60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068" y="144780"/>
          <a:ext cx="729512" cy="678180"/>
        </a:xfrm>
        <a:prstGeom prst="rect">
          <a:avLst/>
        </a:prstGeom>
      </xdr:spPr>
    </xdr:pic>
    <xdr:clientData/>
  </xdr:oneCellAnchor>
  <xdr:twoCellAnchor>
    <xdr:from>
      <xdr:col>1</xdr:col>
      <xdr:colOff>7620</xdr:colOff>
      <xdr:row>5</xdr:row>
      <xdr:rowOff>30480</xdr:rowOff>
    </xdr:from>
    <xdr:to>
      <xdr:col>8</xdr:col>
      <xdr:colOff>21935</xdr:colOff>
      <xdr:row>6</xdr:row>
      <xdr:rowOff>0</xdr:rowOff>
    </xdr:to>
    <xdr:grpSp>
      <xdr:nvGrpSpPr>
        <xdr:cNvPr id="46" name="Group 22">
          <a:extLst>
            <a:ext uri="{FF2B5EF4-FFF2-40B4-BE49-F238E27FC236}">
              <a16:creationId xmlns:a16="http://schemas.microsoft.com/office/drawing/2014/main" id="{ECC99596-D2FF-4965-870D-E71DDABD7B23}"/>
            </a:ext>
          </a:extLst>
        </xdr:cNvPr>
        <xdr:cNvGrpSpPr/>
      </xdr:nvGrpSpPr>
      <xdr:grpSpPr>
        <a:xfrm>
          <a:off x="168154" y="982980"/>
          <a:ext cx="4380832" cy="226374"/>
          <a:chOff x="19051" y="800099"/>
          <a:chExt cx="3838574" cy="219075"/>
        </a:xfrm>
      </xdr:grpSpPr>
      <xdr:sp macro="" textlink="">
        <xdr:nvSpPr>
          <xdr:cNvPr id="47" name="Pentagon 5">
            <a:extLst>
              <a:ext uri="{FF2B5EF4-FFF2-40B4-BE49-F238E27FC236}">
                <a16:creationId xmlns:a16="http://schemas.microsoft.com/office/drawing/2014/main" id="{D4CDB6DA-F22F-40A6-4F0B-0E7D2EFAFBD8}"/>
              </a:ext>
            </a:extLst>
          </xdr:cNvPr>
          <xdr:cNvSpPr/>
        </xdr:nvSpPr>
        <xdr:spPr>
          <a:xfrm>
            <a:off x="19051" y="800100"/>
            <a:ext cx="1262444" cy="218282"/>
          </a:xfrm>
          <a:prstGeom prst="homePlate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8" name="Chevron 7">
            <a:extLst>
              <a:ext uri="{FF2B5EF4-FFF2-40B4-BE49-F238E27FC236}">
                <a16:creationId xmlns:a16="http://schemas.microsoft.com/office/drawing/2014/main" id="{1281D0BA-A84E-7109-4861-B8180966D6CD}"/>
              </a:ext>
            </a:extLst>
          </xdr:cNvPr>
          <xdr:cNvSpPr/>
        </xdr:nvSpPr>
        <xdr:spPr>
          <a:xfrm>
            <a:off x="1228725" y="800099"/>
            <a:ext cx="1343025" cy="219075"/>
          </a:xfrm>
          <a:prstGeom prst="chevron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9" name="Chevron 8">
            <a:extLst>
              <a:ext uri="{FF2B5EF4-FFF2-40B4-BE49-F238E27FC236}">
                <a16:creationId xmlns:a16="http://schemas.microsoft.com/office/drawing/2014/main" id="{A9E65AD0-94F6-37FD-98D0-FF58B6653EFD}"/>
              </a:ext>
            </a:extLst>
          </xdr:cNvPr>
          <xdr:cNvSpPr/>
        </xdr:nvSpPr>
        <xdr:spPr>
          <a:xfrm>
            <a:off x="2514600" y="800099"/>
            <a:ext cx="1343025" cy="219075"/>
          </a:xfrm>
          <a:prstGeom prst="chevron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7</xdr:col>
      <xdr:colOff>638175</xdr:colOff>
      <xdr:row>5</xdr:row>
      <xdr:rowOff>30480</xdr:rowOff>
    </xdr:from>
    <xdr:to>
      <xdr:col>10</xdr:col>
      <xdr:colOff>537185</xdr:colOff>
      <xdr:row>6</xdr:row>
      <xdr:rowOff>0</xdr:rowOff>
    </xdr:to>
    <xdr:sp macro="" textlink="">
      <xdr:nvSpPr>
        <xdr:cNvPr id="45" name="Chevron 20">
          <a:extLst>
            <a:ext uri="{FF2B5EF4-FFF2-40B4-BE49-F238E27FC236}">
              <a16:creationId xmlns:a16="http://schemas.microsoft.com/office/drawing/2014/main" id="{88A7C9C0-4CDF-41FE-814C-7CED5CA7C29E}"/>
            </a:ext>
          </a:extLst>
        </xdr:cNvPr>
        <xdr:cNvSpPr/>
      </xdr:nvSpPr>
      <xdr:spPr>
        <a:xfrm>
          <a:off x="4493895" y="845820"/>
          <a:ext cx="1788770" cy="203837"/>
        </a:xfrm>
        <a:prstGeom prst="chevron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76200</xdr:rowOff>
    </xdr:from>
    <xdr:to>
      <xdr:col>7</xdr:col>
      <xdr:colOff>83820</xdr:colOff>
      <xdr:row>39</xdr:row>
      <xdr:rowOff>68580</xdr:rowOff>
    </xdr:to>
    <xdr:graphicFrame macro="">
      <xdr:nvGraphicFramePr>
        <xdr:cNvPr id="44" name="Chart 30">
          <a:extLst>
            <a:ext uri="{FF2B5EF4-FFF2-40B4-BE49-F238E27FC236}">
              <a16:creationId xmlns:a16="http://schemas.microsoft.com/office/drawing/2014/main" id="{DEE27251-87D9-4656-A0A5-3A7F22553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640080</xdr:colOff>
      <xdr:row>27</xdr:row>
      <xdr:rowOff>22860</xdr:rowOff>
    </xdr:from>
    <xdr:to>
      <xdr:col>11</xdr:col>
      <xdr:colOff>532361</xdr:colOff>
      <xdr:row>42</xdr:row>
      <xdr:rowOff>45720</xdr:rowOff>
    </xdr:to>
    <xdr:graphicFrame macro="">
      <xdr:nvGraphicFramePr>
        <xdr:cNvPr id="43" name="Chart 31">
          <a:extLst>
            <a:ext uri="{FF2B5EF4-FFF2-40B4-BE49-F238E27FC236}">
              <a16:creationId xmlns:a16="http://schemas.microsoft.com/office/drawing/2014/main" id="{A3C9A862-2ED7-4621-A9C1-F7E1F6472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22860</xdr:colOff>
      <xdr:row>28</xdr:row>
      <xdr:rowOff>91440</xdr:rowOff>
    </xdr:from>
    <xdr:to>
      <xdr:col>16</xdr:col>
      <xdr:colOff>541020</xdr:colOff>
      <xdr:row>39</xdr:row>
      <xdr:rowOff>177112</xdr:rowOff>
    </xdr:to>
    <xdr:graphicFrame macro="">
      <xdr:nvGraphicFramePr>
        <xdr:cNvPr id="42" name="Chart 50">
          <a:extLst>
            <a:ext uri="{FF2B5EF4-FFF2-40B4-BE49-F238E27FC236}">
              <a16:creationId xmlns:a16="http://schemas.microsoft.com/office/drawing/2014/main" id="{EAB82C1F-0763-4D71-98C7-1FA5014C3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0</xdr:rowOff>
    </xdr:from>
    <xdr:to>
      <xdr:col>7</xdr:col>
      <xdr:colOff>305215</xdr:colOff>
      <xdr:row>31</xdr:row>
      <xdr:rowOff>147637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AE5D945B-0EA5-496F-9C4B-487C631D7D7A}"/>
            </a:ext>
          </a:extLst>
        </xdr:cNvPr>
        <xdr:cNvSpPr/>
      </xdr:nvSpPr>
      <xdr:spPr>
        <a:xfrm>
          <a:off x="4998720" y="5486400"/>
          <a:ext cx="914815" cy="330517"/>
        </a:xfrm>
        <a:prstGeom prst="wedgeRoundRectCallout">
          <a:avLst>
            <a:gd name="adj1" fmla="val -57038"/>
            <a:gd name="adj2" fmla="val 198015"/>
            <a:gd name="adj3" fmla="val 16667"/>
          </a:avLst>
        </a:prstGeom>
        <a:solidFill>
          <a:srgbClr val="00206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700" b="1">
              <a:solidFill>
                <a:schemeClr val="bg1"/>
              </a:solidFill>
            </a:rPr>
            <a:t>FCWF</a:t>
          </a:r>
          <a:r>
            <a:rPr lang="en-US" sz="700" b="1" baseline="0">
              <a:solidFill>
                <a:schemeClr val="bg1"/>
              </a:solidFill>
            </a:rPr>
            <a:t> Dividend Payment LKR 100</a:t>
          </a:r>
          <a:endParaRPr lang="en-US" sz="7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14</xdr:col>
      <xdr:colOff>11585</xdr:colOff>
      <xdr:row>54</xdr:row>
      <xdr:rowOff>86868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6DCED6-A4BB-4943-9F00-30A7685AB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480" y="4937760"/>
          <a:ext cx="3471065" cy="5024628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B40E7A88-521B-431D-BB2D-41124F2018B8}"/>
  <namedSheetView name="View2" id="{4A46E6ED-CB5C-4E6F-9010-F763BC80229E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87F271F-0F4F-4BED-BF76-A984CD03287E}"/>
  <namedSheetView name="View2" id="{3B26A6EB-44B9-4902-8FF0-85C39D8C59CB}"/>
  <namedSheetView name="View3" id="{266F1E90-E080-48C6-A96A-300425BC72E5}"/>
  <namedSheetView name="View4" id="{7CB8E8AF-7A54-4CC2-BFDF-DC0504C520FE}"/>
  <namedSheetView name="View5" id="{44DB2F8C-413C-4338-889D-5478B6923DE3}"/>
  <namedSheetView name="View6" id="{4E39080B-F9AA-4C49-8619-03C14AB27F1F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84"/>
  <sheetViews>
    <sheetView showGridLines="0" tabSelected="1" zoomScale="54" zoomScaleNormal="66" workbookViewId="0">
      <selection activeCell="AG69" sqref="A1:AG69"/>
    </sheetView>
  </sheetViews>
  <sheetFormatPr defaultRowHeight="15"/>
  <cols>
    <col min="1" max="1" width="2.85546875" customWidth="1"/>
    <col min="2" max="2" width="7.140625" customWidth="1"/>
    <col min="3" max="3" width="8.85546875" customWidth="1"/>
    <col min="7" max="7" width="13.42578125" customWidth="1"/>
    <col min="8" max="8" width="5.42578125" customWidth="1"/>
    <col min="9" max="9" width="12.140625" customWidth="1"/>
    <col min="10" max="10" width="7.7109375" customWidth="1"/>
    <col min="11" max="11" width="18.140625" bestFit="1" customWidth="1"/>
    <col min="13" max="13" width="10.85546875" customWidth="1"/>
    <col min="15" max="15" width="5.7109375" customWidth="1"/>
    <col min="16" max="16" width="4.28515625" customWidth="1"/>
    <col min="17" max="17" width="11.28515625" customWidth="1"/>
    <col min="18" max="18" width="9.28515625" customWidth="1"/>
    <col min="19" max="19" width="10.7109375" bestFit="1" customWidth="1"/>
    <col min="24" max="24" width="6.5703125" customWidth="1"/>
    <col min="27" max="27" width="7.42578125" customWidth="1"/>
    <col min="28" max="28" width="10" customWidth="1"/>
    <col min="29" max="29" width="7.7109375" customWidth="1"/>
    <col min="30" max="30" width="9.140625" customWidth="1"/>
    <col min="31" max="31" width="8.85546875" customWidth="1"/>
    <col min="32" max="32" width="4.42578125" customWidth="1"/>
    <col min="33" max="33" width="2.5703125" customWidth="1"/>
    <col min="34" max="34" width="26.140625" customWidth="1"/>
  </cols>
  <sheetData>
    <row r="1" spans="2:34" ht="9" customHeight="1"/>
    <row r="2" spans="2:3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3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2:34" ht="15" customHeight="1">
      <c r="B4" s="10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S4" s="4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2:34">
      <c r="B5" s="10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2:34" ht="14.45" customHeight="1">
      <c r="B6" s="109"/>
      <c r="C6" s="1"/>
      <c r="D6" s="1"/>
      <c r="E6" s="1"/>
      <c r="F6" s="1"/>
      <c r="G6" s="1"/>
      <c r="H6" s="1"/>
      <c r="I6" s="1"/>
      <c r="J6" s="1"/>
      <c r="K6" s="1"/>
      <c r="L6" s="1"/>
      <c r="M6" s="267">
        <f>Tradsum!F6/1000000</f>
        <v>4254.1893099999998</v>
      </c>
      <c r="N6" s="267"/>
      <c r="O6" s="267"/>
      <c r="P6" s="267">
        <f>M6/Tradsum!F2</f>
        <v>14.486291790104538</v>
      </c>
      <c r="Q6" s="267"/>
      <c r="R6" s="270" t="str">
        <f>IF(S6&gt;0,Tradsum!$F$50,IF(S6&lt;0,Tradsum!$F$51))</f>
        <v>q</v>
      </c>
      <c r="S6" s="272">
        <f>Tradsum!F6/Tradsum!G6-1</f>
        <v>-0.29383246377944194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2:34" ht="14.45" customHeight="1">
      <c r="B7" s="109"/>
      <c r="C7" s="1"/>
      <c r="D7" s="1"/>
      <c r="E7" s="1"/>
      <c r="F7" s="1"/>
      <c r="G7" s="1"/>
      <c r="H7" s="1"/>
      <c r="I7" s="1"/>
      <c r="J7" s="1"/>
      <c r="K7" s="1"/>
      <c r="L7" s="1"/>
      <c r="M7" s="267"/>
      <c r="N7" s="267"/>
      <c r="O7" s="267"/>
      <c r="P7" s="267"/>
      <c r="Q7" s="267"/>
      <c r="R7" s="270"/>
      <c r="S7" s="272"/>
      <c r="T7" s="1"/>
      <c r="U7" s="1"/>
      <c r="V7" s="1"/>
      <c r="W7" s="1"/>
      <c r="X7" s="1"/>
      <c r="Y7" s="1"/>
      <c r="Z7" s="1"/>
      <c r="AB7" s="1"/>
      <c r="AC7" s="1"/>
      <c r="AD7" s="1"/>
      <c r="AE7" s="1"/>
      <c r="AH7" s="116"/>
    </row>
    <row r="8" spans="2:34">
      <c r="B8" s="10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12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2:34" ht="14.45" customHeight="1">
      <c r="B9" s="109"/>
      <c r="C9" s="1"/>
      <c r="D9" s="1"/>
      <c r="E9" s="1"/>
      <c r="F9" s="1"/>
      <c r="G9" s="1"/>
      <c r="H9" s="1"/>
      <c r="I9" s="1"/>
      <c r="J9" s="1"/>
      <c r="K9" s="1"/>
      <c r="L9" s="1"/>
      <c r="M9" s="268">
        <f>Tradsum!F8/1000000000</f>
        <v>7720.3462338250001</v>
      </c>
      <c r="N9" s="268"/>
      <c r="O9" s="268"/>
      <c r="P9" s="267">
        <f>M9/Tradsum!F2</f>
        <v>26.289189341182279</v>
      </c>
      <c r="Q9" s="267"/>
      <c r="R9" s="270" t="str">
        <f>IF(S9&gt;0,Tradsum!$F$50,IF(S9&lt;0,Tradsum!$F$51))</f>
        <v xml:space="preserve">p </v>
      </c>
      <c r="S9" s="272">
        <f>Tradsum!F8/Tradsum!G8-1</f>
        <v>4.5447728704199886E-3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2:34" ht="14.45" customHeight="1">
      <c r="B10" s="109"/>
      <c r="C10" s="1"/>
      <c r="D10" s="1"/>
      <c r="E10" s="1"/>
      <c r="F10" s="1"/>
      <c r="G10" s="1"/>
      <c r="H10" s="1"/>
      <c r="I10" s="1"/>
      <c r="J10" s="1"/>
      <c r="K10" s="1"/>
      <c r="L10" s="1"/>
      <c r="M10" s="268"/>
      <c r="N10" s="268"/>
      <c r="O10" s="268"/>
      <c r="P10" s="267"/>
      <c r="Q10" s="267"/>
      <c r="R10" s="270"/>
      <c r="S10" s="27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4">
      <c r="B11" s="10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1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4" ht="15" customHeight="1">
      <c r="B12" s="109"/>
      <c r="C12" s="1"/>
      <c r="D12" s="1"/>
      <c r="E12" s="1"/>
      <c r="F12" s="1"/>
      <c r="G12" s="1"/>
      <c r="H12" s="1"/>
      <c r="I12" s="1"/>
      <c r="J12" s="1"/>
      <c r="K12" s="1"/>
      <c r="L12" s="1"/>
      <c r="M12" s="267">
        <f>Tradsum!F7/1000000</f>
        <v>131.67895200000001</v>
      </c>
      <c r="N12" s="267"/>
      <c r="O12" s="267"/>
      <c r="P12" s="267"/>
      <c r="Q12" s="267"/>
      <c r="R12" s="271" t="str">
        <f>IF(S12&gt;0,Tradsum!$F$50,IF(S12&lt;0,Tradsum!$F$51))</f>
        <v>q</v>
      </c>
      <c r="S12" s="273">
        <f>Tradsum!F7/Tradsum!G7-1</f>
        <v>-0.11061031961763934</v>
      </c>
      <c r="T12" s="1"/>
      <c r="U12" s="1"/>
      <c r="V12" s="1"/>
      <c r="W12" s="1"/>
      <c r="X12" s="1"/>
      <c r="Y12" s="1"/>
      <c r="AA12" s="1"/>
      <c r="AB12" s="1"/>
      <c r="AC12" s="1"/>
      <c r="AD12" s="1"/>
      <c r="AE12" s="1"/>
    </row>
    <row r="13" spans="2:34" ht="14.45" customHeight="1">
      <c r="B13" s="109"/>
      <c r="C13" s="1"/>
      <c r="D13" s="1"/>
      <c r="E13" s="1"/>
      <c r="F13" s="1"/>
      <c r="G13" s="1"/>
      <c r="H13" s="1"/>
      <c r="I13" s="1"/>
      <c r="J13" s="1"/>
      <c r="K13" s="1"/>
      <c r="L13" s="1"/>
      <c r="M13" s="267"/>
      <c r="N13" s="267"/>
      <c r="O13" s="267"/>
      <c r="P13" s="267"/>
      <c r="Q13" s="267"/>
      <c r="R13" s="271"/>
      <c r="S13" s="273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4">
      <c r="B14" s="10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4">
      <c r="B15" s="10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6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4">
      <c r="B16" s="10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6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2:31" ht="14.45" customHeight="1">
      <c r="B17" s="109"/>
      <c r="C17" s="1"/>
      <c r="D17" s="1"/>
      <c r="E17" s="1"/>
      <c r="F17" s="1"/>
      <c r="G17" s="1"/>
      <c r="H17" s="1"/>
      <c r="I17" s="1"/>
      <c r="J17" s="1"/>
      <c r="K17" s="1"/>
      <c r="L17" s="1"/>
      <c r="M17" s="276">
        <f>Tradsum!F12/1000000</f>
        <v>62.261560000000003</v>
      </c>
      <c r="N17" s="276"/>
      <c r="O17" s="276"/>
      <c r="P17" s="277">
        <f>Tradsum!F13/1000000</f>
        <v>77.843072000000006</v>
      </c>
      <c r="Q17" s="277"/>
      <c r="R17" s="266">
        <f>M17-P17</f>
        <v>-15.581512000000004</v>
      </c>
      <c r="S17" s="266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2:31" ht="14.45" customHeight="1">
      <c r="B18" s="109"/>
      <c r="C18" s="1"/>
      <c r="D18" s="1"/>
      <c r="E18" s="1"/>
      <c r="F18" s="1"/>
      <c r="G18" s="1"/>
      <c r="H18" s="1"/>
      <c r="I18" s="1"/>
      <c r="J18" s="1"/>
      <c r="K18" s="1"/>
      <c r="L18" s="1"/>
      <c r="M18" s="276"/>
      <c r="N18" s="276"/>
      <c r="O18" s="276"/>
      <c r="P18" s="277"/>
      <c r="Q18" s="277"/>
      <c r="R18" s="266"/>
      <c r="S18" s="266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2:31">
      <c r="B19" s="10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2:31" ht="14.45" customHeight="1">
      <c r="B20" s="10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60">
        <f>Tradsum!B30</f>
        <v>9.6</v>
      </c>
      <c r="P20" s="260"/>
      <c r="Q20" s="1"/>
      <c r="R20" s="260">
        <f>Tradsum!B31</f>
        <v>1.4</v>
      </c>
      <c r="S20" s="46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2:31" ht="14.45" customHeight="1">
      <c r="B21" s="10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60"/>
      <c r="P21" s="260"/>
      <c r="Q21" s="1"/>
      <c r="R21" s="260"/>
      <c r="S21" s="46"/>
      <c r="T21" s="1"/>
      <c r="U21" s="1"/>
      <c r="V21" s="1"/>
      <c r="W21" s="1"/>
      <c r="X21" s="1"/>
      <c r="Y21" s="1"/>
      <c r="Z21" s="1"/>
      <c r="AA21" s="1"/>
      <c r="AC21" s="1"/>
      <c r="AD21" s="1"/>
      <c r="AE21" s="1"/>
    </row>
    <row r="22" spans="2:31">
      <c r="B22" s="10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X22" s="1"/>
      <c r="Y22" s="1"/>
      <c r="AA22" s="1"/>
      <c r="AB22" s="1"/>
      <c r="AC22" s="1"/>
      <c r="AD22" s="1"/>
      <c r="AE22" s="1"/>
    </row>
    <row r="23" spans="2:31">
      <c r="B23" s="10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Z23" s="1"/>
      <c r="AD23" s="1"/>
      <c r="AE23" s="1"/>
    </row>
    <row r="24" spans="2:31">
      <c r="B24" s="10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2:31">
      <c r="B25" s="10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2:31">
      <c r="B26" s="10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2:31">
      <c r="B27" s="109"/>
      <c r="H27" s="1"/>
      <c r="I27" s="1"/>
      <c r="J27" s="1"/>
      <c r="K27" s="1"/>
      <c r="L27" s="1"/>
      <c r="M27" s="1"/>
      <c r="N27" s="1"/>
      <c r="O27" s="1"/>
      <c r="P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2:31">
      <c r="B28" s="10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2:31" ht="14.45" customHeight="1">
      <c r="B29" s="10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63" t="s">
        <v>0</v>
      </c>
      <c r="AB29" s="263"/>
      <c r="AC29" s="264">
        <f>Tradsum!F4</f>
        <v>21676.3</v>
      </c>
      <c r="AD29" s="264"/>
      <c r="AE29" s="264"/>
    </row>
    <row r="30" spans="2:31" ht="14.45" customHeight="1">
      <c r="B30" s="10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63"/>
      <c r="AB30" s="263"/>
      <c r="AC30" s="264"/>
      <c r="AD30" s="264"/>
      <c r="AE30" s="264"/>
    </row>
    <row r="31" spans="2:31" ht="14.45" customHeight="1">
      <c r="B31" s="10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63"/>
      <c r="AB31" s="263"/>
      <c r="AC31" s="265"/>
      <c r="AD31" s="265"/>
      <c r="AE31" s="265"/>
    </row>
    <row r="32" spans="2:31" ht="14.45" customHeight="1">
      <c r="B32" s="109"/>
      <c r="C32" s="259">
        <f ca="1">TODAY()-2</f>
        <v>45929</v>
      </c>
      <c r="D32" s="259"/>
      <c r="E32" s="259"/>
      <c r="F32" s="259"/>
      <c r="G32" s="25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4">
        <f>Tradsum!F4-Tradsum!G4</f>
        <v>77.309999999997672</v>
      </c>
      <c r="AD32" s="254"/>
      <c r="AE32" s="254"/>
    </row>
    <row r="33" spans="2:31" ht="14.45" customHeight="1">
      <c r="B33" s="109"/>
      <c r="C33" s="259"/>
      <c r="D33" s="259"/>
      <c r="E33" s="259"/>
      <c r="F33" s="259"/>
      <c r="G33" s="25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5"/>
      <c r="AD33" s="255"/>
      <c r="AE33" s="255"/>
    </row>
    <row r="34" spans="2:31" ht="14.45" customHeight="1">
      <c r="B34" s="109"/>
      <c r="C34" s="259"/>
      <c r="D34" s="259"/>
      <c r="E34" s="259"/>
      <c r="F34" s="259"/>
      <c r="G34" s="25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56" t="str">
        <f>IF(AC34&gt;0,Tradsum!$F$50,IF(AC34&lt;0,Tradsum!$F$51))</f>
        <v xml:space="preserve">p </v>
      </c>
      <c r="AB34" s="256"/>
      <c r="AC34" s="253">
        <f>Tradsum!B4/Tradsum!C4-1</f>
        <v>3.5793340336747193E-3</v>
      </c>
      <c r="AD34" s="253"/>
      <c r="AE34" s="253"/>
    </row>
    <row r="35" spans="2:31" ht="14.45" customHeight="1">
      <c r="B35" s="10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56"/>
      <c r="AB35" s="256"/>
      <c r="AC35" s="253"/>
      <c r="AD35" s="253"/>
      <c r="AE35" s="253"/>
    </row>
    <row r="36" spans="2:31" ht="14.45" customHeight="1">
      <c r="B36" s="10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69"/>
      <c r="AC36" s="1"/>
      <c r="AD36" s="1"/>
      <c r="AE36" s="1"/>
    </row>
    <row r="37" spans="2:31" ht="14.45" customHeight="1">
      <c r="B37" s="109"/>
      <c r="C37" s="2"/>
      <c r="D37" s="2"/>
      <c r="E37" s="2"/>
      <c r="F37" s="2"/>
      <c r="G37" s="2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2:31" ht="14.45" customHeight="1">
      <c r="B38" s="109"/>
      <c r="C38" s="2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57" t="s">
        <v>1</v>
      </c>
      <c r="AB38" s="257"/>
      <c r="AC38" s="261">
        <f>Tradsum!B5</f>
        <v>6119.21</v>
      </c>
      <c r="AD38" s="261"/>
      <c r="AE38" s="261"/>
    </row>
    <row r="39" spans="2:31" ht="14.45" customHeight="1">
      <c r="B39" s="109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57"/>
      <c r="AB39" s="257"/>
      <c r="AC39" s="261"/>
      <c r="AD39" s="261"/>
      <c r="AE39" s="261"/>
    </row>
    <row r="40" spans="2:31" ht="14.45" customHeight="1">
      <c r="B40" s="109"/>
      <c r="C40" s="2"/>
      <c r="D40" s="2"/>
      <c r="E40" s="2"/>
      <c r="F40" s="2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57"/>
      <c r="AB40" s="257"/>
      <c r="AC40" s="262"/>
      <c r="AD40" s="262"/>
      <c r="AE40" s="262"/>
    </row>
    <row r="41" spans="2:31" ht="14.45" customHeight="1">
      <c r="B41" s="109"/>
      <c r="C41" s="2"/>
      <c r="D41" s="2"/>
      <c r="E41" s="2"/>
      <c r="F41" s="2"/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4">
        <f>Tradsum!B5-Tradsum!C5</f>
        <v>7.6400000000003274</v>
      </c>
      <c r="AD41" s="254"/>
      <c r="AE41" s="254"/>
    </row>
    <row r="42" spans="2:31" ht="14.45" customHeight="1">
      <c r="B42" s="10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5"/>
      <c r="AD42" s="255"/>
      <c r="AE42" s="255"/>
    </row>
    <row r="43" spans="2:31" ht="14.45" customHeight="1">
      <c r="B43" s="10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58" t="str">
        <f>IF(AC43&gt;0,Tradsum!$F$50,IF(AC43&lt;0,Tradsum!$F$51,IF(AC43=0,Tradsum!$F$52)))</f>
        <v xml:space="preserve">p </v>
      </c>
      <c r="AB43" s="258"/>
      <c r="AC43" s="253">
        <f>Tradsum!B5/Tradsum!C5-1</f>
        <v>1.2500879479413474E-3</v>
      </c>
      <c r="AD43" s="253"/>
      <c r="AE43" s="253"/>
    </row>
    <row r="44" spans="2:31" ht="14.45" customHeight="1">
      <c r="B44" s="10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58"/>
      <c r="AB44" s="258"/>
      <c r="AC44" s="253"/>
      <c r="AD44" s="253"/>
      <c r="AE44" s="253"/>
    </row>
    <row r="45" spans="2:31" ht="14.45" customHeight="1">
      <c r="B45" s="10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73"/>
      <c r="AE45" s="1"/>
    </row>
    <row r="46" spans="2:31" ht="14.45" customHeight="1">
      <c r="B46" s="10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E46" s="110"/>
    </row>
    <row r="47" spans="2:31" ht="14.45" customHeight="1">
      <c r="B47" s="10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2"/>
      <c r="AD47" s="252"/>
      <c r="AE47" s="252"/>
    </row>
    <row r="48" spans="2:31" ht="14.45" customHeight="1">
      <c r="B48" s="10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2"/>
      <c r="AD48" s="252"/>
      <c r="AE48" s="252"/>
    </row>
    <row r="49" spans="2:32">
      <c r="B49" s="10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2">
      <c r="B50" s="10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2">
      <c r="B51" s="10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t="s">
        <v>776</v>
      </c>
    </row>
    <row r="52" spans="2:32">
      <c r="B52" s="10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2" ht="14.45" customHeight="1">
      <c r="B53" s="10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7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2" ht="14.45" customHeight="1">
      <c r="B54" s="109"/>
      <c r="C54" s="1"/>
      <c r="D54" s="1"/>
      <c r="E54" s="1"/>
      <c r="F54" s="1"/>
      <c r="G54" s="1"/>
      <c r="H54" s="1"/>
      <c r="I54" s="1"/>
      <c r="J54" s="274" t="s">
        <v>2</v>
      </c>
      <c r="K54" s="275">
        <f>Graphs!R27</f>
        <v>-4320.2685760000004</v>
      </c>
      <c r="L54" s="274" t="s">
        <v>3</v>
      </c>
      <c r="M54" s="278">
        <f>Graphs!S27</f>
        <v>-26579.944407999999</v>
      </c>
      <c r="N54" s="27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2" ht="14.45" customHeight="1">
      <c r="B55" s="109"/>
      <c r="C55" s="1"/>
      <c r="D55" s="1"/>
      <c r="E55" s="1"/>
      <c r="F55" s="1"/>
      <c r="G55" s="1"/>
      <c r="H55" s="1"/>
      <c r="I55" s="1"/>
      <c r="J55" s="274"/>
      <c r="K55" s="275"/>
      <c r="L55" s="274"/>
      <c r="M55" s="278"/>
      <c r="N55" s="27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>
      <c r="B56" s="10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>
      <c r="B57" s="10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>
      <c r="B58" s="10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>
      <c r="B59" s="10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>
      <c r="B60" s="10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>
      <c r="B61" s="10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>
      <c r="B62" s="10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>
      <c r="B63" s="10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>
      <c r="B64" s="10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2:31">
      <c r="B65" s="10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2:31">
      <c r="B66" s="10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2:31">
      <c r="C67" s="1"/>
      <c r="D67" s="1"/>
      <c r="E67" s="1"/>
      <c r="F67" s="1"/>
      <c r="H67" s="1"/>
      <c r="I67" s="1"/>
      <c r="J67" s="1"/>
      <c r="K67" s="1"/>
      <c r="M67" s="1"/>
      <c r="N67" s="1"/>
      <c r="O67" s="1"/>
      <c r="P67" s="1"/>
      <c r="R67" s="1"/>
      <c r="S67" s="1"/>
      <c r="T67" s="1"/>
      <c r="U67" s="1"/>
      <c r="W67" s="1"/>
      <c r="X67" s="1"/>
      <c r="Y67" s="1"/>
      <c r="Z67" s="1"/>
      <c r="AB67" s="1"/>
      <c r="AC67" s="1"/>
      <c r="AD67" s="1"/>
      <c r="AE67" s="1"/>
    </row>
    <row r="72" spans="2:31">
      <c r="N72" s="140"/>
    </row>
    <row r="74" spans="2:31">
      <c r="N74" t="s">
        <v>776</v>
      </c>
    </row>
    <row r="83" spans="33:33">
      <c r="AG83" s="8"/>
    </row>
    <row r="84" spans="33:33">
      <c r="AG84" s="8"/>
    </row>
  </sheetData>
  <mergeCells count="34">
    <mergeCell ref="J54:J55"/>
    <mergeCell ref="K54:K55"/>
    <mergeCell ref="L54:L55"/>
    <mergeCell ref="M17:O18"/>
    <mergeCell ref="P17:Q18"/>
    <mergeCell ref="M54:N55"/>
    <mergeCell ref="R17:S18"/>
    <mergeCell ref="P6:Q7"/>
    <mergeCell ref="M9:O10"/>
    <mergeCell ref="P9:Q10"/>
    <mergeCell ref="M12:O13"/>
    <mergeCell ref="P12:Q13"/>
    <mergeCell ref="M6:O7"/>
    <mergeCell ref="N15:N16"/>
    <mergeCell ref="R6:R7"/>
    <mergeCell ref="R9:R10"/>
    <mergeCell ref="R12:R13"/>
    <mergeCell ref="S6:S7"/>
    <mergeCell ref="S9:S10"/>
    <mergeCell ref="S12:S13"/>
    <mergeCell ref="C32:G34"/>
    <mergeCell ref="O20:P21"/>
    <mergeCell ref="R20:R21"/>
    <mergeCell ref="AC32:AE33"/>
    <mergeCell ref="AC38:AE40"/>
    <mergeCell ref="AA29:AB31"/>
    <mergeCell ref="AC29:AE31"/>
    <mergeCell ref="AC47:AE48"/>
    <mergeCell ref="AC43:AE44"/>
    <mergeCell ref="AC41:AE42"/>
    <mergeCell ref="AC34:AE35"/>
    <mergeCell ref="AA34:AB35"/>
    <mergeCell ref="AA38:AB40"/>
    <mergeCell ref="AA43:AB44"/>
  </mergeCells>
  <conditionalFormatting sqref="K54:K55">
    <cfRule type="cellIs" dxfId="36" priority="9" operator="lessThan">
      <formula>0</formula>
    </cfRule>
    <cfRule type="cellIs" dxfId="35" priority="10" operator="greaterThanOrEqual">
      <formula>0</formula>
    </cfRule>
  </conditionalFormatting>
  <conditionalFormatting sqref="M54">
    <cfRule type="cellIs" dxfId="34" priority="5" operator="lessThan">
      <formula>0</formula>
    </cfRule>
    <cfRule type="cellIs" dxfId="33" priority="6" operator="greaterThanOrEqual">
      <formula>0</formula>
    </cfRule>
  </conditionalFormatting>
  <conditionalFormatting sqref="R6">
    <cfRule type="expression" dxfId="32" priority="41">
      <formula>$S$6&lt;0</formula>
    </cfRule>
    <cfRule type="expression" dxfId="31" priority="42">
      <formula>$S$6&gt;0</formula>
    </cfRule>
  </conditionalFormatting>
  <conditionalFormatting sqref="R9">
    <cfRule type="expression" dxfId="30" priority="15">
      <formula>$S$9&lt;0</formula>
    </cfRule>
    <cfRule type="expression" dxfId="29" priority="16">
      <formula>$S$9&gt;0</formula>
    </cfRule>
  </conditionalFormatting>
  <conditionalFormatting sqref="R12">
    <cfRule type="expression" dxfId="28" priority="37">
      <formula>$S$12&lt;0</formula>
    </cfRule>
    <cfRule type="expression" dxfId="27" priority="38">
      <formula>$S$12&gt;0</formula>
    </cfRule>
  </conditionalFormatting>
  <conditionalFormatting sqref="R17">
    <cfRule type="cellIs" dxfId="26" priority="48" operator="lessThan">
      <formula>0</formula>
    </cfRule>
  </conditionalFormatting>
  <conditionalFormatting sqref="S6">
    <cfRule type="cellIs" dxfId="25" priority="45" operator="lessThan">
      <formula>0</formula>
    </cfRule>
  </conditionalFormatting>
  <conditionalFormatting sqref="S9">
    <cfRule type="cellIs" dxfId="24" priority="44" operator="lessThan">
      <formula>0</formula>
    </cfRule>
  </conditionalFormatting>
  <conditionalFormatting sqref="S12">
    <cfRule type="cellIs" dxfId="23" priority="43" operator="lessThan">
      <formula>0</formula>
    </cfRule>
  </conditionalFormatting>
  <conditionalFormatting sqref="AA29">
    <cfRule type="expression" dxfId="22" priority="55">
      <formula>$AC$34&lt;0</formula>
    </cfRule>
    <cfRule type="expression" dxfId="21" priority="56">
      <formula>$AC$34&gt;0</formula>
    </cfRule>
  </conditionalFormatting>
  <conditionalFormatting sqref="AA34">
    <cfRule type="expression" dxfId="20" priority="13">
      <formula>$AC$34&lt;0</formula>
    </cfRule>
    <cfRule type="expression" dxfId="19" priority="14">
      <formula>$AC$34&gt;0</formula>
    </cfRule>
  </conditionalFormatting>
  <conditionalFormatting sqref="AA38">
    <cfRule type="expression" dxfId="18" priority="1">
      <formula>$AC$43&lt;0</formula>
    </cfRule>
    <cfRule type="expression" dxfId="17" priority="2">
      <formula>$AC$43&gt;0</formula>
    </cfRule>
  </conditionalFormatting>
  <conditionalFormatting sqref="AA43">
    <cfRule type="expression" dxfId="16" priority="11">
      <formula>$AC$43&lt;0</formula>
    </cfRule>
    <cfRule type="expression" dxfId="15" priority="12">
      <formula>$AC$43&gt;0</formula>
    </cfRule>
  </conditionalFormatting>
  <conditionalFormatting sqref="AC29">
    <cfRule type="expression" dxfId="14" priority="33">
      <formula>$AC$34&lt;0</formula>
    </cfRule>
    <cfRule type="expression" dxfId="13" priority="34">
      <formula>$AC$34&gt;0</formula>
    </cfRule>
  </conditionalFormatting>
  <conditionalFormatting sqref="AC32">
    <cfRule type="expression" dxfId="12" priority="3">
      <formula>$AC$34&gt;0</formula>
    </cfRule>
    <cfRule type="expression" dxfId="11" priority="4">
      <formula>$AC$34&lt;0</formula>
    </cfRule>
  </conditionalFormatting>
  <conditionalFormatting sqref="AC34">
    <cfRule type="cellIs" dxfId="10" priority="28" operator="lessThan">
      <formula>0</formula>
    </cfRule>
  </conditionalFormatting>
  <conditionalFormatting sqref="AC38">
    <cfRule type="expression" dxfId="9" priority="24">
      <formula>$AC$43&lt;0</formula>
    </cfRule>
    <cfRule type="expression" dxfId="8" priority="25">
      <formula>$AC$43&gt;0</formula>
    </cfRule>
  </conditionalFormatting>
  <conditionalFormatting sqref="AC41">
    <cfRule type="expression" dxfId="7" priority="23">
      <formula>$AC$43&gt;0</formula>
    </cfRule>
    <cfRule type="expression" dxfId="6" priority="58">
      <formula>$AC$43&lt;0</formula>
    </cfRule>
  </conditionalFormatting>
  <conditionalFormatting sqref="AC43">
    <cfRule type="cellIs" dxfId="5" priority="21" operator="lessThan">
      <formula>0</formula>
    </cfRule>
  </conditionalFormatting>
  <pageMargins left="1" right="1" top="1" bottom="1" header="0.5" footer="0.5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56"/>
  <sheetViews>
    <sheetView zoomScale="88" zoomScaleNormal="65" workbookViewId="0">
      <selection activeCell="D12" sqref="D12"/>
    </sheetView>
  </sheetViews>
  <sheetFormatPr defaultColWidth="8.85546875" defaultRowHeight="18.75"/>
  <cols>
    <col min="1" max="1" width="41" style="191" customWidth="1"/>
    <col min="2" max="2" width="29.7109375" style="191" customWidth="1"/>
    <col min="3" max="3" width="37.140625" style="191" bestFit="1" customWidth="1"/>
    <col min="4" max="4" width="21.85546875" style="186" customWidth="1"/>
    <col min="5" max="5" width="48.42578125" style="186" bestFit="1" customWidth="1"/>
    <col min="6" max="7" width="32.42578125" style="186" bestFit="1" customWidth="1"/>
    <col min="8" max="8" width="14.5703125" style="186" bestFit="1" customWidth="1"/>
    <col min="9" max="9" width="20.42578125" style="186" bestFit="1" customWidth="1"/>
    <col min="10" max="10" width="22" style="186" bestFit="1" customWidth="1"/>
    <col min="11" max="16384" width="8.85546875" style="186"/>
  </cols>
  <sheetData>
    <row r="1" spans="1:11">
      <c r="A1" s="185"/>
      <c r="B1" s="186"/>
      <c r="C1" s="186"/>
      <c r="F1" s="186" t="s">
        <v>4</v>
      </c>
      <c r="G1" s="186" t="s">
        <v>5</v>
      </c>
      <c r="J1" s="186">
        <f>H1-I1</f>
        <v>0</v>
      </c>
    </row>
    <row r="2" spans="1:11">
      <c r="A2" s="206" t="s">
        <v>1121</v>
      </c>
      <c r="B2"/>
      <c r="C2"/>
      <c r="E2" s="186" t="s">
        <v>6</v>
      </c>
      <c r="F2" s="187">
        <v>293.67</v>
      </c>
      <c r="G2" s="188"/>
      <c r="H2" s="188"/>
    </row>
    <row r="3" spans="1:11">
      <c r="A3" s="207" t="s">
        <v>7</v>
      </c>
      <c r="B3" s="208" t="s">
        <v>8</v>
      </c>
      <c r="C3" s="208" t="s">
        <v>9</v>
      </c>
      <c r="D3" s="188"/>
      <c r="F3" s="188"/>
      <c r="G3" s="189">
        <f>F6/G6-1</f>
        <v>-0.29383246377944194</v>
      </c>
      <c r="H3" s="188"/>
      <c r="I3" s="188">
        <f>F4-G4</f>
        <v>77.309999999997672</v>
      </c>
      <c r="J3" s="186">
        <v>-108.4</v>
      </c>
    </row>
    <row r="4" spans="1:11">
      <c r="A4" s="209" t="s">
        <v>10</v>
      </c>
      <c r="B4" s="210">
        <v>21676.3</v>
      </c>
      <c r="C4" s="210">
        <v>21598.99</v>
      </c>
      <c r="E4" s="191" t="s">
        <v>10</v>
      </c>
      <c r="F4" s="188">
        <f>VLOOKUP($E4,A:D,2,FALSE)</f>
        <v>21676.3</v>
      </c>
      <c r="G4" s="188">
        <f t="shared" ref="G4:G19" si="0">VLOOKUP($E4,A:D,3,FALSE)</f>
        <v>21598.99</v>
      </c>
      <c r="H4" s="188"/>
      <c r="I4" s="192">
        <f>(F13+F12)/(F6*2)</f>
        <v>1.6466666359988572E-2</v>
      </c>
    </row>
    <row r="5" spans="1:11">
      <c r="A5" s="209" t="s">
        <v>1</v>
      </c>
      <c r="B5" s="210">
        <v>6119.21</v>
      </c>
      <c r="C5" s="210">
        <v>6111.57</v>
      </c>
      <c r="E5" s="191" t="s">
        <v>1</v>
      </c>
      <c r="F5" s="188">
        <f t="shared" ref="F5:F19" si="1">VLOOKUP($E5,A:D,2,FALSE)</f>
        <v>6119.21</v>
      </c>
      <c r="G5" s="188">
        <f t="shared" si="0"/>
        <v>6111.57</v>
      </c>
      <c r="H5" s="188"/>
    </row>
    <row r="6" spans="1:11">
      <c r="A6" s="209" t="s">
        <v>11</v>
      </c>
      <c r="B6" s="210">
        <v>32776.800000000003</v>
      </c>
      <c r="C6" s="210">
        <v>32659.73</v>
      </c>
      <c r="D6" s="188"/>
      <c r="E6" s="186" t="s">
        <v>12</v>
      </c>
      <c r="F6" s="188">
        <f t="shared" si="1"/>
        <v>4254189310</v>
      </c>
      <c r="G6" s="188">
        <f t="shared" si="0"/>
        <v>6024334300</v>
      </c>
      <c r="H6" s="188"/>
    </row>
    <row r="7" spans="1:11">
      <c r="A7" s="209" t="s">
        <v>13</v>
      </c>
      <c r="B7" s="210">
        <v>12464.71</v>
      </c>
      <c r="C7" s="210">
        <v>12449.16</v>
      </c>
      <c r="D7" s="192"/>
      <c r="E7" s="186" t="s">
        <v>14</v>
      </c>
      <c r="F7" s="188">
        <f t="shared" si="1"/>
        <v>131678952</v>
      </c>
      <c r="G7" s="188">
        <f t="shared" si="0"/>
        <v>148055408</v>
      </c>
      <c r="H7" s="188"/>
    </row>
    <row r="8" spans="1:11">
      <c r="A8" s="209"/>
      <c r="B8" s="211"/>
      <c r="C8" s="211"/>
      <c r="D8" s="188"/>
      <c r="E8" s="186" t="s">
        <v>15</v>
      </c>
      <c r="F8" s="188">
        <f t="shared" si="1"/>
        <v>7720346233825</v>
      </c>
      <c r="G8" s="188">
        <f t="shared" si="0"/>
        <v>7685417755711</v>
      </c>
      <c r="H8" s="189"/>
    </row>
    <row r="9" spans="1:11">
      <c r="A9" s="207" t="s">
        <v>16</v>
      </c>
      <c r="B9" s="208" t="s">
        <v>8</v>
      </c>
      <c r="C9" s="208" t="s">
        <v>9</v>
      </c>
      <c r="D9" s="188"/>
      <c r="F9" s="188"/>
      <c r="G9" s="188"/>
      <c r="H9" s="188"/>
    </row>
    <row r="10" spans="1:11">
      <c r="A10" s="209" t="s">
        <v>12</v>
      </c>
      <c r="B10" s="210">
        <v>4254189310</v>
      </c>
      <c r="C10" s="210">
        <v>6024334300</v>
      </c>
      <c r="E10" s="186" t="s">
        <v>17</v>
      </c>
      <c r="F10" s="188">
        <f t="shared" si="1"/>
        <v>267</v>
      </c>
      <c r="G10" s="188">
        <f t="shared" si="0"/>
        <v>269</v>
      </c>
      <c r="H10" s="188"/>
      <c r="I10" s="194">
        <f>F12-F13</f>
        <v>-15581512</v>
      </c>
      <c r="J10" s="194">
        <f>G12-G13</f>
        <v>-155019348</v>
      </c>
      <c r="K10" s="195"/>
    </row>
    <row r="11" spans="1:11">
      <c r="A11" s="209" t="s">
        <v>18</v>
      </c>
      <c r="B11" s="210">
        <v>4191927810</v>
      </c>
      <c r="C11" s="210">
        <v>5964226600</v>
      </c>
      <c r="F11" s="188"/>
      <c r="G11" s="188"/>
      <c r="H11" s="188"/>
      <c r="I11" s="188"/>
    </row>
    <row r="12" spans="1:11">
      <c r="A12" s="209" t="s">
        <v>19</v>
      </c>
      <c r="B12" s="210">
        <v>4176346370</v>
      </c>
      <c r="C12" s="210">
        <v>5809207300</v>
      </c>
      <c r="D12" s="196"/>
      <c r="E12" s="191" t="s">
        <v>20</v>
      </c>
      <c r="F12" s="188">
        <f t="shared" si="1"/>
        <v>62261560</v>
      </c>
      <c r="G12" s="188">
        <f t="shared" si="0"/>
        <v>60108076</v>
      </c>
      <c r="H12" s="188"/>
      <c r="I12" s="195"/>
    </row>
    <row r="13" spans="1:11">
      <c r="A13" s="209" t="s">
        <v>20</v>
      </c>
      <c r="B13" s="210">
        <v>62261560</v>
      </c>
      <c r="C13" s="210">
        <v>60108076</v>
      </c>
      <c r="D13" s="196"/>
      <c r="E13" s="191" t="s">
        <v>21</v>
      </c>
      <c r="F13" s="188">
        <f t="shared" si="1"/>
        <v>77843072</v>
      </c>
      <c r="G13" s="188">
        <f t="shared" si="0"/>
        <v>215127424</v>
      </c>
      <c r="H13" s="188"/>
    </row>
    <row r="14" spans="1:11">
      <c r="A14" s="209" t="s">
        <v>21</v>
      </c>
      <c r="B14" s="210">
        <v>77843072</v>
      </c>
      <c r="C14" s="210">
        <v>215127424</v>
      </c>
      <c r="D14" s="196"/>
      <c r="E14" s="191" t="s">
        <v>18</v>
      </c>
      <c r="F14" s="188">
        <f t="shared" si="1"/>
        <v>4191927810</v>
      </c>
      <c r="G14" s="188">
        <f t="shared" si="0"/>
        <v>5964226600</v>
      </c>
      <c r="H14" s="188"/>
    </row>
    <row r="15" spans="1:11">
      <c r="A15" s="209"/>
      <c r="B15" s="211"/>
      <c r="C15" s="211"/>
      <c r="E15" s="191" t="s">
        <v>19</v>
      </c>
      <c r="F15" s="188">
        <f t="shared" si="1"/>
        <v>4176346370</v>
      </c>
      <c r="G15" s="188">
        <f t="shared" si="0"/>
        <v>5809207300</v>
      </c>
      <c r="H15" s="188"/>
    </row>
    <row r="16" spans="1:11">
      <c r="A16" s="209" t="s">
        <v>14</v>
      </c>
      <c r="B16" s="210">
        <v>131678952</v>
      </c>
      <c r="C16" s="210">
        <v>148055408</v>
      </c>
      <c r="F16" s="188"/>
      <c r="G16" s="188"/>
      <c r="H16" s="188"/>
    </row>
    <row r="17" spans="1:8">
      <c r="A17" s="209" t="s">
        <v>22</v>
      </c>
      <c r="B17" s="210">
        <v>130285768</v>
      </c>
      <c r="C17" s="210">
        <v>143769168</v>
      </c>
      <c r="E17" s="186" t="s">
        <v>799</v>
      </c>
      <c r="F17" s="188">
        <f t="shared" si="1"/>
        <v>9.6</v>
      </c>
      <c r="G17" s="188">
        <f t="shared" si="0"/>
        <v>9.5</v>
      </c>
      <c r="H17" s="188"/>
    </row>
    <row r="18" spans="1:8">
      <c r="A18" s="209" t="s">
        <v>23</v>
      </c>
      <c r="B18" s="210">
        <v>1393184</v>
      </c>
      <c r="C18" s="210">
        <v>4286249</v>
      </c>
      <c r="D18" s="196"/>
      <c r="E18" s="186" t="s">
        <v>800</v>
      </c>
      <c r="F18" s="188">
        <f t="shared" si="1"/>
        <v>1.4</v>
      </c>
      <c r="G18" s="188">
        <f t="shared" si="0"/>
        <v>1.4</v>
      </c>
    </row>
    <row r="19" spans="1:8">
      <c r="A19" s="209"/>
      <c r="B19" s="211"/>
      <c r="C19" s="211"/>
      <c r="D19" s="196"/>
      <c r="E19" s="186" t="s">
        <v>801</v>
      </c>
      <c r="F19" s="188">
        <f t="shared" si="1"/>
        <v>2.5</v>
      </c>
      <c r="G19" s="188">
        <f t="shared" si="0"/>
        <v>2.5</v>
      </c>
    </row>
    <row r="20" spans="1:8">
      <c r="A20" s="209" t="s">
        <v>24</v>
      </c>
      <c r="B20" s="212">
        <v>35900</v>
      </c>
      <c r="C20" s="212">
        <v>38928</v>
      </c>
      <c r="D20" s="196"/>
      <c r="G20" s="188"/>
    </row>
    <row r="21" spans="1:8">
      <c r="A21" s="209" t="s">
        <v>22</v>
      </c>
      <c r="B21" s="212">
        <v>35513</v>
      </c>
      <c r="C21" s="212">
        <v>38299</v>
      </c>
      <c r="D21" s="196"/>
      <c r="G21" s="189">
        <f>E23/E22-1</f>
        <v>-9.2470277410832247E-2</v>
      </c>
    </row>
    <row r="22" spans="1:8">
      <c r="A22" s="209" t="s">
        <v>23</v>
      </c>
      <c r="B22" s="211">
        <v>387</v>
      </c>
      <c r="C22" s="211">
        <v>629</v>
      </c>
      <c r="D22" s="196"/>
      <c r="E22" s="186">
        <v>189.25</v>
      </c>
      <c r="F22" s="198">
        <v>3</v>
      </c>
      <c r="G22" s="189">
        <f>E25/E23-1</f>
        <v>4.9490538573508047E-2</v>
      </c>
    </row>
    <row r="23" spans="1:8">
      <c r="A23" s="209"/>
      <c r="B23" s="211"/>
      <c r="C23" s="211"/>
      <c r="D23" s="196"/>
      <c r="E23" s="186">
        <v>171.75</v>
      </c>
      <c r="F23" s="198">
        <v>31</v>
      </c>
      <c r="G23" s="188"/>
    </row>
    <row r="24" spans="1:8">
      <c r="A24" s="207" t="s">
        <v>25</v>
      </c>
      <c r="B24" s="208" t="s">
        <v>8</v>
      </c>
      <c r="C24" s="208" t="s">
        <v>9</v>
      </c>
      <c r="D24" s="196"/>
      <c r="E24" s="188">
        <v>175.25</v>
      </c>
      <c r="F24" s="188">
        <v>1</v>
      </c>
      <c r="G24" s="188"/>
    </row>
    <row r="25" spans="1:8">
      <c r="A25" s="209" t="s">
        <v>26</v>
      </c>
      <c r="B25" s="211">
        <v>0</v>
      </c>
      <c r="C25" s="211">
        <v>0</v>
      </c>
      <c r="D25" s="196"/>
      <c r="E25" s="188">
        <v>180.25</v>
      </c>
      <c r="F25" s="188">
        <v>2</v>
      </c>
    </row>
    <row r="26" spans="1:8">
      <c r="A26" s="209" t="s">
        <v>27</v>
      </c>
      <c r="B26" s="211">
        <v>0</v>
      </c>
      <c r="C26" s="211">
        <v>0</v>
      </c>
      <c r="D26" s="196"/>
      <c r="E26" s="188"/>
      <c r="F26" s="188"/>
    </row>
    <row r="27" spans="1:8">
      <c r="A27" s="207" t="s">
        <v>28</v>
      </c>
      <c r="B27" s="208" t="s">
        <v>8</v>
      </c>
      <c r="C27" s="208" t="s">
        <v>9</v>
      </c>
      <c r="D27" s="196"/>
      <c r="E27" s="188"/>
      <c r="F27" s="199"/>
    </row>
    <row r="28" spans="1:8">
      <c r="A28" s="209" t="s">
        <v>29</v>
      </c>
      <c r="B28" s="211">
        <v>286</v>
      </c>
      <c r="C28" s="211">
        <v>286</v>
      </c>
      <c r="F28" s="200"/>
    </row>
    <row r="29" spans="1:8">
      <c r="A29" s="209" t="s">
        <v>17</v>
      </c>
      <c r="B29" s="211">
        <v>267</v>
      </c>
      <c r="C29" s="211">
        <v>269</v>
      </c>
      <c r="E29" s="188"/>
      <c r="F29" s="188"/>
    </row>
    <row r="30" spans="1:8" ht="36">
      <c r="A30" s="209" t="s">
        <v>799</v>
      </c>
      <c r="B30" s="211">
        <v>9.6</v>
      </c>
      <c r="C30" s="211">
        <v>9.5</v>
      </c>
      <c r="D30" s="196"/>
      <c r="E30" s="188"/>
      <c r="F30" s="188"/>
    </row>
    <row r="31" spans="1:8" ht="36">
      <c r="A31" s="209" t="s">
        <v>800</v>
      </c>
      <c r="B31" s="211">
        <v>1.4</v>
      </c>
      <c r="C31" s="211">
        <v>1.4</v>
      </c>
      <c r="D31" s="196"/>
      <c r="E31" s="192"/>
      <c r="F31" s="188"/>
    </row>
    <row r="32" spans="1:8">
      <c r="A32" s="209" t="s">
        <v>801</v>
      </c>
      <c r="B32" s="211">
        <v>2.5</v>
      </c>
      <c r="C32" s="211">
        <v>2.5</v>
      </c>
      <c r="D32" s="196"/>
      <c r="E32" s="188"/>
      <c r="F32" s="188"/>
    </row>
    <row r="33" spans="1:6">
      <c r="A33" s="209" t="s">
        <v>15</v>
      </c>
      <c r="B33" s="210">
        <v>7720346233825</v>
      </c>
      <c r="C33" s="210">
        <v>7685417755711</v>
      </c>
      <c r="E33" s="188"/>
      <c r="F33" s="188"/>
    </row>
    <row r="34" spans="1:6">
      <c r="A34" s="209"/>
      <c r="B34" s="211"/>
      <c r="C34" s="211"/>
      <c r="D34" s="196"/>
      <c r="E34" s="188"/>
      <c r="F34" s="188"/>
    </row>
    <row r="35" spans="1:6">
      <c r="A35" s="207" t="s">
        <v>30</v>
      </c>
      <c r="B35" s="208" t="s">
        <v>31</v>
      </c>
      <c r="C35" s="208" t="s">
        <v>813</v>
      </c>
      <c r="E35" s="188"/>
      <c r="F35" s="188"/>
    </row>
    <row r="36" spans="1:6">
      <c r="A36" s="209" t="s">
        <v>32</v>
      </c>
      <c r="B36" s="212">
        <v>177198465000</v>
      </c>
      <c r="C36" s="212">
        <v>177198301000</v>
      </c>
      <c r="E36" s="188"/>
      <c r="F36" s="188"/>
    </row>
    <row r="37" spans="1:6">
      <c r="A37" s="209" t="s">
        <v>33</v>
      </c>
      <c r="B37" s="212">
        <v>146356257000</v>
      </c>
      <c r="C37" s="212">
        <v>146354143000</v>
      </c>
      <c r="E37" s="196"/>
      <c r="F37" s="196"/>
    </row>
    <row r="38" spans="1:6">
      <c r="A38" s="209" t="s">
        <v>34</v>
      </c>
      <c r="B38" s="212">
        <v>30842206200</v>
      </c>
      <c r="C38" s="212">
        <v>30844172300</v>
      </c>
      <c r="E38" s="196"/>
      <c r="F38" s="196"/>
    </row>
    <row r="39" spans="1:6">
      <c r="A39" s="209"/>
      <c r="B39" s="211"/>
      <c r="C39" s="211"/>
    </row>
    <row r="40" spans="1:6">
      <c r="A40" s="209" t="s">
        <v>35</v>
      </c>
      <c r="B40" s="212">
        <v>6176294000000</v>
      </c>
      <c r="C40" s="212">
        <v>6155108100000</v>
      </c>
    </row>
    <row r="41" spans="1:6">
      <c r="A41" s="209" t="s">
        <v>36</v>
      </c>
      <c r="B41" s="212">
        <v>5063619600000</v>
      </c>
      <c r="C41" s="212">
        <v>5052273000000</v>
      </c>
    </row>
    <row r="42" spans="1:6">
      <c r="A42" s="209" t="s">
        <v>37</v>
      </c>
      <c r="B42" s="212">
        <v>1112674270000</v>
      </c>
      <c r="C42" s="212">
        <v>1102835090000</v>
      </c>
    </row>
    <row r="43" spans="1:6">
      <c r="A43" s="186"/>
      <c r="B43" s="196"/>
      <c r="C43" s="196"/>
    </row>
    <row r="44" spans="1:6">
      <c r="A44" s="190"/>
      <c r="B44" s="197"/>
      <c r="C44" s="197"/>
    </row>
    <row r="45" spans="1:6">
      <c r="A45" s="190"/>
      <c r="B45" s="193"/>
      <c r="C45" s="193"/>
    </row>
    <row r="46" spans="1:6">
      <c r="A46" s="190"/>
      <c r="B46" s="197"/>
      <c r="C46" s="197"/>
    </row>
    <row r="47" spans="1:6">
      <c r="A47" s="190"/>
      <c r="B47" s="197"/>
      <c r="C47" s="197"/>
    </row>
    <row r="48" spans="1:6">
      <c r="A48" s="190"/>
      <c r="B48" s="197"/>
      <c r="C48" s="197"/>
    </row>
    <row r="49" spans="5:7">
      <c r="E49" s="188"/>
      <c r="F49" s="188"/>
    </row>
    <row r="50" spans="5:7">
      <c r="F50" s="201" t="s">
        <v>804</v>
      </c>
      <c r="G50" s="186" t="s">
        <v>38</v>
      </c>
    </row>
    <row r="51" spans="5:7">
      <c r="E51" s="196"/>
      <c r="F51" s="202" t="s">
        <v>39</v>
      </c>
      <c r="G51" s="186" t="s">
        <v>40</v>
      </c>
    </row>
    <row r="52" spans="5:7">
      <c r="E52" s="196"/>
      <c r="F52" s="203" t="s">
        <v>41</v>
      </c>
      <c r="G52" s="186">
        <f>0</f>
        <v>0</v>
      </c>
    </row>
    <row r="53" spans="5:7">
      <c r="E53" s="196"/>
      <c r="F53" s="196"/>
    </row>
    <row r="54" spans="5:7">
      <c r="E54" s="196"/>
      <c r="F54" s="196"/>
    </row>
    <row r="55" spans="5:7">
      <c r="E55" s="196"/>
      <c r="F55" s="196"/>
    </row>
    <row r="56" spans="5:7">
      <c r="E56" s="196"/>
      <c r="F56" s="196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B3812"/>
  <sheetViews>
    <sheetView topLeftCell="A48" zoomScale="90" zoomScaleNormal="88" workbookViewId="0">
      <selection activeCell="B4" sqref="B4:B69"/>
    </sheetView>
  </sheetViews>
  <sheetFormatPr defaultRowHeight="15"/>
  <cols>
    <col min="1" max="1" width="10.7109375" style="9" bestFit="1" customWidth="1"/>
    <col min="2" max="2" width="15.7109375" style="31" bestFit="1" customWidth="1"/>
    <col min="3" max="3" width="13.7109375" bestFit="1" customWidth="1"/>
    <col min="4" max="4" width="18.7109375" style="3" customWidth="1"/>
    <col min="5" max="5" width="13.7109375" bestFit="1" customWidth="1"/>
    <col min="6" max="6" width="10.140625" customWidth="1"/>
    <col min="7" max="7" width="12.5703125" customWidth="1"/>
    <col min="8" max="8" width="10.28515625" style="17" customWidth="1"/>
    <col min="9" max="9" width="11.5703125" bestFit="1" customWidth="1"/>
    <col min="10" max="10" width="10.7109375" style="8" customWidth="1"/>
    <col min="11" max="11" width="9.28515625" bestFit="1" customWidth="1"/>
    <col min="12" max="12" width="15" bestFit="1" customWidth="1"/>
    <col min="13" max="13" width="10.140625" bestFit="1" customWidth="1"/>
    <col min="14" max="14" width="11.7109375" customWidth="1"/>
    <col min="15" max="15" width="10.5703125" bestFit="1" customWidth="1"/>
    <col min="16" max="16" width="18.85546875" customWidth="1"/>
    <col min="17" max="17" width="11.140625" customWidth="1"/>
    <col min="18" max="18" width="14.5703125" customWidth="1"/>
    <col min="19" max="19" width="12.5703125" customWidth="1"/>
    <col min="20" max="20" width="14.85546875" customWidth="1"/>
    <col min="21" max="21" width="13.7109375" customWidth="1"/>
    <col min="22" max="22" width="11.85546875" bestFit="1" customWidth="1"/>
    <col min="23" max="23" width="11.5703125" customWidth="1"/>
    <col min="24" max="24" width="11.7109375" customWidth="1"/>
    <col min="25" max="25" width="9.5703125" bestFit="1" customWidth="1"/>
    <col min="26" max="26" width="10.28515625" bestFit="1" customWidth="1"/>
    <col min="27" max="27" width="9.28515625" bestFit="1" customWidth="1"/>
    <col min="30" max="30" width="10.28515625" bestFit="1" customWidth="1"/>
    <col min="31" max="31" width="11.85546875" customWidth="1"/>
    <col min="33" max="33" width="9.7109375" bestFit="1" customWidth="1"/>
    <col min="47" max="47" width="9.5703125" bestFit="1" customWidth="1"/>
  </cols>
  <sheetData>
    <row r="1" spans="1:53">
      <c r="A1" s="9">
        <f ca="1">TODAY()</f>
        <v>45931</v>
      </c>
      <c r="B1" s="13">
        <f>Tradsum!F4</f>
        <v>21676.3</v>
      </c>
      <c r="C1">
        <f>Tradsum!F5</f>
        <v>6119.21</v>
      </c>
      <c r="D1" s="3">
        <f>Tradsum!F6/1000000</f>
        <v>4254.1893099999998</v>
      </c>
      <c r="E1" s="11">
        <f>Tradsum!F7/1000000</f>
        <v>131.67895200000001</v>
      </c>
      <c r="F1" s="11">
        <f>Tradsum!F8/1000000000</f>
        <v>7720.3462338250001</v>
      </c>
      <c r="G1">
        <v>267</v>
      </c>
      <c r="H1" s="74">
        <f>Tradsum!F12/1000000</f>
        <v>62.261560000000003</v>
      </c>
      <c r="I1" s="14">
        <f>Tradsum!F13/1000000</f>
        <v>77.843072000000006</v>
      </c>
      <c r="J1" s="8">
        <f>H1-I1</f>
        <v>-15.581512000000004</v>
      </c>
      <c r="K1" s="8">
        <f>Tradsum!F17</f>
        <v>9.6</v>
      </c>
      <c r="L1" s="11">
        <f>Tradsum!F18</f>
        <v>1.4</v>
      </c>
      <c r="M1" s="11">
        <f>Tradsum!F19</f>
        <v>2.5</v>
      </c>
      <c r="N1" s="3">
        <f>Tradsum!F4-Tradsum!G4</f>
        <v>77.309999999997672</v>
      </c>
      <c r="O1" s="3">
        <f>Tradsum!B20</f>
        <v>35900</v>
      </c>
      <c r="P1" s="27"/>
      <c r="Q1" s="12" t="s">
        <v>42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F1" s="3"/>
    </row>
    <row r="2" spans="1:53">
      <c r="A2" s="9" t="s">
        <v>43</v>
      </c>
      <c r="B2" s="13" t="s">
        <v>0</v>
      </c>
      <c r="C2" t="s">
        <v>1</v>
      </c>
      <c r="D2" s="3" t="s">
        <v>44</v>
      </c>
      <c r="E2" s="11" t="s">
        <v>45</v>
      </c>
      <c r="F2" s="11" t="s">
        <v>46</v>
      </c>
      <c r="G2" t="s">
        <v>47</v>
      </c>
      <c r="H2" s="74" t="s">
        <v>48</v>
      </c>
      <c r="I2" s="14" t="s">
        <v>49</v>
      </c>
      <c r="J2" s="8" t="s">
        <v>50</v>
      </c>
      <c r="K2" s="8" t="s">
        <v>51</v>
      </c>
      <c r="L2" s="11" t="s">
        <v>52</v>
      </c>
      <c r="M2" s="11" t="s">
        <v>53</v>
      </c>
      <c r="N2" s="3" t="s">
        <v>54</v>
      </c>
      <c r="O2" s="3" t="s">
        <v>775</v>
      </c>
      <c r="P2" s="169">
        <f>MAX(D54:D877)</f>
        <v>18709.411800000002</v>
      </c>
      <c r="Q2" s="15"/>
      <c r="R2" s="4" t="s">
        <v>0</v>
      </c>
      <c r="S2" s="4" t="s">
        <v>1</v>
      </c>
      <c r="T2" s="4" t="s">
        <v>44</v>
      </c>
      <c r="U2" s="4" t="s">
        <v>45</v>
      </c>
      <c r="V2" s="4" t="s">
        <v>46</v>
      </c>
      <c r="W2" s="4" t="s">
        <v>47</v>
      </c>
      <c r="X2" s="16" t="s">
        <v>48</v>
      </c>
      <c r="Y2" s="16" t="s">
        <v>49</v>
      </c>
      <c r="Z2" s="4" t="s">
        <v>50</v>
      </c>
      <c r="AA2" s="4" t="s">
        <v>51</v>
      </c>
      <c r="AB2" s="4" t="s">
        <v>52</v>
      </c>
      <c r="AC2" s="4" t="s">
        <v>53</v>
      </c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>
      <c r="A3" s="9">
        <v>45929</v>
      </c>
      <c r="B3" s="13">
        <v>21676.3</v>
      </c>
      <c r="C3">
        <v>6119.21</v>
      </c>
      <c r="D3" s="3">
        <v>4254.1893099999998</v>
      </c>
      <c r="E3" s="11">
        <v>131.67895200000001</v>
      </c>
      <c r="F3" s="11">
        <v>7720.3462338250001</v>
      </c>
      <c r="G3">
        <v>267</v>
      </c>
      <c r="H3" s="74">
        <v>62.261560000000003</v>
      </c>
      <c r="I3" s="14">
        <v>77.843072000000006</v>
      </c>
      <c r="J3" s="8">
        <v>-15.581512000000004</v>
      </c>
      <c r="K3" s="8">
        <v>9.6</v>
      </c>
      <c r="L3" s="11">
        <v>1.4</v>
      </c>
      <c r="M3" s="11">
        <v>2.5</v>
      </c>
      <c r="N3" s="3">
        <v>77.309999999997672</v>
      </c>
      <c r="O3" s="3">
        <v>35900</v>
      </c>
      <c r="P3" s="169"/>
      <c r="Q3" s="15"/>
      <c r="R3" s="4"/>
      <c r="S3" s="4"/>
      <c r="T3" s="4"/>
      <c r="U3" s="4"/>
      <c r="V3" s="4"/>
      <c r="W3" s="4"/>
      <c r="X3" s="16"/>
      <c r="Y3" s="16"/>
      <c r="Z3" s="4"/>
      <c r="AA3" s="4"/>
      <c r="AB3" s="4"/>
      <c r="AC3" s="4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3">
      <c r="A4" s="9">
        <v>45926</v>
      </c>
      <c r="B4" s="13">
        <v>21598.99</v>
      </c>
      <c r="C4">
        <v>6111.57</v>
      </c>
      <c r="D4" s="3">
        <v>6024.3343000000004</v>
      </c>
      <c r="E4" s="11">
        <v>148.055408</v>
      </c>
      <c r="F4" s="11">
        <v>7685.4177557109997</v>
      </c>
      <c r="G4">
        <v>267</v>
      </c>
      <c r="H4" s="74">
        <v>60.108075999999997</v>
      </c>
      <c r="I4" s="14">
        <v>215.12742399999999</v>
      </c>
      <c r="J4" s="8">
        <v>-155.01934799999998</v>
      </c>
      <c r="K4" s="8">
        <v>9.5</v>
      </c>
      <c r="L4" s="11">
        <v>1.4</v>
      </c>
      <c r="M4" s="11">
        <v>2.5</v>
      </c>
      <c r="N4" s="3">
        <v>77.930000000000291</v>
      </c>
      <c r="O4" s="3">
        <v>38928</v>
      </c>
      <c r="P4" s="169"/>
      <c r="Q4" s="9">
        <v>45929</v>
      </c>
      <c r="R4" s="13">
        <v>21676.3</v>
      </c>
      <c r="S4">
        <v>6119.21</v>
      </c>
      <c r="T4" s="3">
        <v>4254.1893099999998</v>
      </c>
      <c r="U4" s="11">
        <v>131.67895200000001</v>
      </c>
      <c r="V4" s="11">
        <v>7720.3462338250001</v>
      </c>
      <c r="W4">
        <v>267</v>
      </c>
      <c r="X4" s="74">
        <v>62.261560000000003</v>
      </c>
      <c r="Y4" s="14">
        <v>77.843072000000006</v>
      </c>
      <c r="Z4" s="8">
        <v>-15.581512000000004</v>
      </c>
      <c r="AA4">
        <v>9.6</v>
      </c>
      <c r="AB4" s="11">
        <v>1.4</v>
      </c>
      <c r="AC4" s="11">
        <v>2.5</v>
      </c>
      <c r="AD4" s="3">
        <v>77.309999999997672</v>
      </c>
      <c r="AE4" s="3">
        <v>35900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3">
      <c r="A5" s="9">
        <v>45925</v>
      </c>
      <c r="B5" s="13">
        <v>21521.06</v>
      </c>
      <c r="C5">
        <v>6102.58</v>
      </c>
      <c r="D5" s="3">
        <v>9298.7945</v>
      </c>
      <c r="E5" s="11">
        <v>261.28475200000003</v>
      </c>
      <c r="F5" s="11">
        <v>7661.864231089</v>
      </c>
      <c r="G5">
        <v>267</v>
      </c>
      <c r="H5" s="74">
        <v>257.297664</v>
      </c>
      <c r="I5" s="14">
        <v>392.87417599999998</v>
      </c>
      <c r="J5" s="8">
        <v>-135.57651199999998</v>
      </c>
      <c r="K5" s="8">
        <v>9.5</v>
      </c>
      <c r="L5" s="11">
        <v>1.4</v>
      </c>
      <c r="M5" s="11">
        <v>2.5</v>
      </c>
      <c r="N5" s="3">
        <v>182.61000000000058</v>
      </c>
      <c r="O5" s="3">
        <v>45895</v>
      </c>
      <c r="P5" s="184">
        <f>B43/B158-1</f>
        <v>0.15840483496289615</v>
      </c>
      <c r="Q5" s="9">
        <v>45926</v>
      </c>
      <c r="R5" s="13">
        <v>21598.99</v>
      </c>
      <c r="S5">
        <v>6111.57</v>
      </c>
      <c r="T5" s="3">
        <v>6024.3343000000004</v>
      </c>
      <c r="U5" s="11">
        <v>148.055408</v>
      </c>
      <c r="V5" s="11">
        <v>7685.4177557109997</v>
      </c>
      <c r="W5">
        <v>267</v>
      </c>
      <c r="X5" s="74">
        <v>60.108075999999997</v>
      </c>
      <c r="Y5" s="14">
        <v>215.12742399999999</v>
      </c>
      <c r="Z5" s="8">
        <v>-155.01934799999998</v>
      </c>
      <c r="AA5">
        <v>9.5</v>
      </c>
      <c r="AB5" s="11">
        <v>1.4</v>
      </c>
      <c r="AC5" s="11">
        <v>2.5</v>
      </c>
      <c r="AD5" s="3">
        <v>77.930000000000291</v>
      </c>
      <c r="AE5" s="3">
        <v>38928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3">
      <c r="A6" s="9">
        <v>45924</v>
      </c>
      <c r="B6" s="13">
        <v>21338.45</v>
      </c>
      <c r="C6">
        <v>6081.06</v>
      </c>
      <c r="D6" s="3">
        <v>5568.0460999999996</v>
      </c>
      <c r="E6" s="11">
        <v>185.794816</v>
      </c>
      <c r="F6" s="11">
        <v>7568.4052758070002</v>
      </c>
      <c r="G6">
        <v>267</v>
      </c>
      <c r="H6" s="74">
        <v>152.52211199999999</v>
      </c>
      <c r="I6" s="14">
        <v>270.84515199999998</v>
      </c>
      <c r="J6" s="8">
        <v>-118.32303999999999</v>
      </c>
      <c r="K6" s="8">
        <v>9.4</v>
      </c>
      <c r="L6" s="11">
        <v>1.4</v>
      </c>
      <c r="M6" s="11">
        <v>2.5</v>
      </c>
      <c r="N6" s="3">
        <v>55.610000000000582</v>
      </c>
      <c r="O6" s="3">
        <v>31778</v>
      </c>
      <c r="P6" s="169">
        <f>MIN(N13:N70)</f>
        <v>-322.54999999999927</v>
      </c>
      <c r="Q6" s="9">
        <v>45925</v>
      </c>
      <c r="R6" s="13">
        <v>21521.06</v>
      </c>
      <c r="S6">
        <v>6102.58</v>
      </c>
      <c r="T6" s="3">
        <v>9298.7945</v>
      </c>
      <c r="U6" s="11">
        <v>261.28475200000003</v>
      </c>
      <c r="V6" s="11">
        <v>7661.864231089</v>
      </c>
      <c r="W6">
        <v>267</v>
      </c>
      <c r="X6" s="74">
        <v>257.297664</v>
      </c>
      <c r="Y6" s="14">
        <v>392.87417599999998</v>
      </c>
      <c r="Z6" s="8">
        <v>-135.57651199999998</v>
      </c>
      <c r="AA6">
        <v>9.5</v>
      </c>
      <c r="AB6" s="11">
        <v>1.4</v>
      </c>
      <c r="AC6" s="11">
        <v>2.5</v>
      </c>
      <c r="AD6" s="3">
        <v>182.61000000000058</v>
      </c>
      <c r="AE6" s="3">
        <v>45895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3">
      <c r="A7" s="9">
        <v>45923</v>
      </c>
      <c r="B7" s="13">
        <v>21282.84</v>
      </c>
      <c r="C7">
        <v>6073.14</v>
      </c>
      <c r="D7" s="3">
        <v>6563.6397999999999</v>
      </c>
      <c r="E7" s="11">
        <v>224.75692799999999</v>
      </c>
      <c r="F7" s="11">
        <v>7547.9835090440001</v>
      </c>
      <c r="G7">
        <v>267</v>
      </c>
      <c r="H7" s="74">
        <v>339.08697599999999</v>
      </c>
      <c r="I7" s="14">
        <v>277.70927999999998</v>
      </c>
      <c r="J7" s="8">
        <v>61.377696000000014</v>
      </c>
      <c r="K7" s="8">
        <v>9.3000000000000007</v>
      </c>
      <c r="L7" s="11">
        <v>1.4</v>
      </c>
      <c r="M7" s="11">
        <v>2.5</v>
      </c>
      <c r="N7" s="3">
        <v>55.970000000001164</v>
      </c>
      <c r="O7" s="3">
        <v>38759</v>
      </c>
      <c r="Q7" s="9">
        <v>45924</v>
      </c>
      <c r="R7" s="13">
        <v>21338.45</v>
      </c>
      <c r="S7">
        <v>6081.06</v>
      </c>
      <c r="T7" s="3">
        <v>5568.0460999999996</v>
      </c>
      <c r="U7" s="11">
        <v>185.794816</v>
      </c>
      <c r="V7" s="11">
        <v>7568.4052758070002</v>
      </c>
      <c r="W7">
        <v>267</v>
      </c>
      <c r="X7" s="74">
        <v>152.52211199999999</v>
      </c>
      <c r="Y7" s="14">
        <v>270.84515199999998</v>
      </c>
      <c r="Z7" s="8">
        <v>-118.32303999999999</v>
      </c>
      <c r="AA7">
        <v>9.4</v>
      </c>
      <c r="AB7" s="11">
        <v>1.4</v>
      </c>
      <c r="AC7" s="11">
        <v>2.5</v>
      </c>
      <c r="AD7" s="3">
        <v>55.610000000000582</v>
      </c>
      <c r="AE7" s="3">
        <v>31778</v>
      </c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>
      <c r="A8" s="9">
        <v>45922</v>
      </c>
      <c r="B8" s="13">
        <v>21226.87</v>
      </c>
      <c r="C8">
        <v>6057.13</v>
      </c>
      <c r="D8" s="3">
        <v>8076.3703999999998</v>
      </c>
      <c r="E8" s="11">
        <v>276.32307200000002</v>
      </c>
      <c r="F8" s="11">
        <v>7524.3401336870002</v>
      </c>
      <c r="G8">
        <v>267</v>
      </c>
      <c r="H8" s="74">
        <v>660.94821999999999</v>
      </c>
      <c r="I8" s="14">
        <v>76.823288000000005</v>
      </c>
      <c r="J8" s="8">
        <v>584.12493199999994</v>
      </c>
      <c r="K8" s="8">
        <v>9.3000000000000007</v>
      </c>
      <c r="L8" s="11">
        <v>1.4</v>
      </c>
      <c r="M8" s="11">
        <v>2.5</v>
      </c>
      <c r="N8" s="3">
        <v>141.77999999999884</v>
      </c>
      <c r="O8" s="3">
        <v>43393</v>
      </c>
      <c r="P8" s="184"/>
      <c r="Q8" s="9">
        <v>45923</v>
      </c>
      <c r="R8" s="13">
        <v>21282.84</v>
      </c>
      <c r="S8">
        <v>6073.14</v>
      </c>
      <c r="T8" s="3">
        <v>6563.6397999999999</v>
      </c>
      <c r="U8" s="11">
        <v>224.75692799999999</v>
      </c>
      <c r="V8" s="11">
        <v>7547.9835090440001</v>
      </c>
      <c r="W8">
        <v>267</v>
      </c>
      <c r="X8" s="145">
        <v>339.08697599999999</v>
      </c>
      <c r="Y8" s="14">
        <v>277.70927999999998</v>
      </c>
      <c r="Z8" s="8">
        <v>61.377696000000014</v>
      </c>
      <c r="AA8">
        <v>9.3000000000000007</v>
      </c>
      <c r="AB8" s="11">
        <v>1.4</v>
      </c>
      <c r="AC8" s="11">
        <v>2.5</v>
      </c>
      <c r="AD8" s="3">
        <v>55.970000000001164</v>
      </c>
      <c r="AE8" s="3">
        <v>38759</v>
      </c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53">
      <c r="A9" s="9">
        <v>45919</v>
      </c>
      <c r="B9" s="13">
        <v>21085.09</v>
      </c>
      <c r="C9" s="3">
        <v>5996.16</v>
      </c>
      <c r="D9" s="3">
        <v>6509.6899000000003</v>
      </c>
      <c r="E9" s="11">
        <v>377.12598400000002</v>
      </c>
      <c r="F9" s="11">
        <v>7479.2314094530002</v>
      </c>
      <c r="G9">
        <v>267</v>
      </c>
      <c r="H9" s="74">
        <v>75.679863999999995</v>
      </c>
      <c r="I9" s="14">
        <v>17.467735999999999</v>
      </c>
      <c r="J9" s="8">
        <v>58.212127999999993</v>
      </c>
      <c r="K9" s="8">
        <v>9.3000000000000007</v>
      </c>
      <c r="L9" s="11">
        <v>1.4</v>
      </c>
      <c r="M9" s="11">
        <v>2.6</v>
      </c>
      <c r="N9" s="3">
        <v>119.83000000000175</v>
      </c>
      <c r="O9" s="3">
        <v>42501</v>
      </c>
      <c r="P9" s="219">
        <f>B9-B14</f>
        <v>472.68999999999869</v>
      </c>
      <c r="Q9" s="9">
        <v>45922</v>
      </c>
      <c r="R9" s="13">
        <v>21226.87</v>
      </c>
      <c r="S9">
        <v>6057.13</v>
      </c>
      <c r="T9" s="3">
        <v>8076.3703999999998</v>
      </c>
      <c r="U9" s="11">
        <v>276.32307200000002</v>
      </c>
      <c r="V9" s="11">
        <v>7524.3401336870002</v>
      </c>
      <c r="W9">
        <v>267</v>
      </c>
      <c r="X9" s="74">
        <v>660.94821999999999</v>
      </c>
      <c r="Y9" s="14">
        <v>76.823288000000005</v>
      </c>
      <c r="Z9" s="8">
        <v>584.12493199999994</v>
      </c>
      <c r="AA9">
        <v>9.3000000000000007</v>
      </c>
      <c r="AB9" s="11">
        <v>1.4</v>
      </c>
      <c r="AC9" s="11">
        <v>2.5</v>
      </c>
      <c r="AD9" s="3">
        <v>141.77999999999884</v>
      </c>
      <c r="AE9" s="3">
        <v>43393</v>
      </c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>
      <c r="A10" s="9">
        <v>45918</v>
      </c>
      <c r="B10" s="13">
        <v>20965.259999999998</v>
      </c>
      <c r="C10">
        <v>5971.3</v>
      </c>
      <c r="D10" s="3">
        <v>6864.2959000000001</v>
      </c>
      <c r="E10" s="11">
        <v>254.62905599999999</v>
      </c>
      <c r="F10" s="11">
        <v>7444.6223640480002</v>
      </c>
      <c r="G10">
        <v>267</v>
      </c>
      <c r="H10" s="74">
        <v>125.500456</v>
      </c>
      <c r="I10" s="14">
        <v>606.70272</v>
      </c>
      <c r="J10" s="8">
        <v>-481.20226400000001</v>
      </c>
      <c r="K10" s="8">
        <v>9.1999999999999993</v>
      </c>
      <c r="L10" s="11">
        <v>1.4</v>
      </c>
      <c r="M10" s="11">
        <v>2.6</v>
      </c>
      <c r="N10" s="3">
        <v>189.84000000000015</v>
      </c>
      <c r="O10" s="3">
        <v>45785</v>
      </c>
      <c r="P10" s="165">
        <f>B9/B14-1</f>
        <v>2.2932312588538784E-2</v>
      </c>
      <c r="Q10" s="9">
        <v>45919</v>
      </c>
      <c r="R10" s="13">
        <v>21085.09</v>
      </c>
      <c r="S10">
        <v>5996.16</v>
      </c>
      <c r="T10" s="3">
        <v>6509.6899000000003</v>
      </c>
      <c r="U10" s="11">
        <v>377.12598400000002</v>
      </c>
      <c r="V10" s="11">
        <v>7479.2314094530002</v>
      </c>
      <c r="W10">
        <v>267</v>
      </c>
      <c r="X10" s="74">
        <v>75.679863999999995</v>
      </c>
      <c r="Y10" s="14">
        <v>17.467735999999999</v>
      </c>
      <c r="Z10" s="8">
        <v>58.212127999999993</v>
      </c>
      <c r="AA10">
        <v>9.3000000000000007</v>
      </c>
      <c r="AB10" s="11">
        <v>1.4</v>
      </c>
      <c r="AC10" s="11">
        <v>2.6</v>
      </c>
      <c r="AD10" s="3">
        <v>119.83000000000175</v>
      </c>
      <c r="AE10" s="3">
        <v>42501</v>
      </c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53">
      <c r="A11" s="9">
        <v>45917</v>
      </c>
      <c r="B11" s="13">
        <v>20775.419999999998</v>
      </c>
      <c r="C11">
        <v>5903</v>
      </c>
      <c r="D11" s="3">
        <v>6611.7105000000001</v>
      </c>
      <c r="E11" s="11">
        <v>238.828352</v>
      </c>
      <c r="F11" s="11">
        <v>7377.8089538980003</v>
      </c>
      <c r="G11">
        <v>267</v>
      </c>
      <c r="H11" s="74">
        <v>104.21019200000001</v>
      </c>
      <c r="I11" s="14">
        <v>684.18605000000002</v>
      </c>
      <c r="J11" s="8">
        <v>-579.97585800000002</v>
      </c>
      <c r="K11" s="8">
        <v>9.1</v>
      </c>
      <c r="L11" s="11">
        <v>1.4</v>
      </c>
      <c r="M11" s="11">
        <v>2.6</v>
      </c>
      <c r="N11" s="3">
        <v>156.04999999999927</v>
      </c>
      <c r="O11" s="3">
        <v>42364</v>
      </c>
      <c r="P11" s="227">
        <f>AVERAGE(D14:D18)</f>
        <v>7904.4338799999996</v>
      </c>
      <c r="Q11" s="9">
        <v>45918</v>
      </c>
      <c r="R11" s="13">
        <v>20965.259999999998</v>
      </c>
      <c r="S11">
        <v>5971.3</v>
      </c>
      <c r="T11" s="3">
        <v>6864.2959000000001</v>
      </c>
      <c r="U11" s="11">
        <v>254.62905599999999</v>
      </c>
      <c r="V11" s="11">
        <v>7444.6223640480002</v>
      </c>
      <c r="W11">
        <v>267</v>
      </c>
      <c r="X11" s="74">
        <v>125.500456</v>
      </c>
      <c r="Y11" s="14">
        <v>606.70272</v>
      </c>
      <c r="Z11" s="8">
        <v>-481.20226400000001</v>
      </c>
      <c r="AA11">
        <v>9.1999999999999993</v>
      </c>
      <c r="AB11" s="11">
        <v>1.4</v>
      </c>
      <c r="AC11" s="11">
        <v>2.6</v>
      </c>
      <c r="AD11" s="3">
        <v>189.84000000000015</v>
      </c>
      <c r="AE11" s="3">
        <v>45785</v>
      </c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>
      <c r="A12" s="9">
        <v>45916</v>
      </c>
      <c r="B12" s="13">
        <v>20619.37</v>
      </c>
      <c r="C12">
        <v>5868.11</v>
      </c>
      <c r="D12" s="3">
        <v>6216.6368700000003</v>
      </c>
      <c r="E12" s="11">
        <v>203.175657</v>
      </c>
      <c r="F12" s="11">
        <v>7319.3811582079998</v>
      </c>
      <c r="G12">
        <v>267</v>
      </c>
      <c r="H12" s="74">
        <v>179.32808</v>
      </c>
      <c r="I12" s="14">
        <v>450.12911200000002</v>
      </c>
      <c r="J12" s="8">
        <v>-270.80103200000002</v>
      </c>
      <c r="K12" s="8">
        <v>9.06</v>
      </c>
      <c r="L12" s="11">
        <v>1.35</v>
      </c>
      <c r="M12" s="11">
        <v>2.62</v>
      </c>
      <c r="N12" s="3">
        <v>263.97999999999956</v>
      </c>
      <c r="O12" s="3">
        <v>32074</v>
      </c>
      <c r="P12" s="157"/>
      <c r="Q12" s="9">
        <v>45917</v>
      </c>
      <c r="R12" s="13">
        <v>20775.419999999998</v>
      </c>
      <c r="S12">
        <v>5903</v>
      </c>
      <c r="T12" s="3">
        <v>6611.7105000000001</v>
      </c>
      <c r="U12" s="11">
        <v>238.828352</v>
      </c>
      <c r="V12" s="11">
        <v>7377.8089538980003</v>
      </c>
      <c r="W12">
        <v>267</v>
      </c>
      <c r="X12" s="74">
        <v>104.21019200000001</v>
      </c>
      <c r="Y12" s="14">
        <v>684.18605000000002</v>
      </c>
      <c r="Z12" s="8">
        <v>-579.97585800000002</v>
      </c>
      <c r="AA12">
        <v>9.1</v>
      </c>
      <c r="AB12" s="11">
        <v>1.4</v>
      </c>
      <c r="AC12" s="11">
        <v>2.6</v>
      </c>
      <c r="AD12" s="3">
        <v>156.04999999999927</v>
      </c>
      <c r="AE12" s="3">
        <v>42364</v>
      </c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>
      <c r="A13" s="9">
        <v>45915</v>
      </c>
      <c r="B13" s="13">
        <v>20355.39</v>
      </c>
      <c r="C13">
        <v>5798.84</v>
      </c>
      <c r="D13" s="3">
        <v>4060.8901099999998</v>
      </c>
      <c r="E13" s="11">
        <v>130.94600800000001</v>
      </c>
      <c r="F13" s="11">
        <v>7234.8916239760001</v>
      </c>
      <c r="G13">
        <v>267</v>
      </c>
      <c r="H13" s="74">
        <v>49.197808000000002</v>
      </c>
      <c r="I13" s="14">
        <v>129.65193600000001</v>
      </c>
      <c r="J13" s="8">
        <v>-80.454127999999997</v>
      </c>
      <c r="K13" s="8">
        <v>9</v>
      </c>
      <c r="L13" s="11">
        <v>1.3</v>
      </c>
      <c r="M13" s="11">
        <v>2.6</v>
      </c>
      <c r="N13" s="3">
        <v>-257.01000000000204</v>
      </c>
      <c r="O13" s="3">
        <v>32074</v>
      </c>
      <c r="P13" s="143"/>
      <c r="Q13" s="9">
        <v>45916</v>
      </c>
      <c r="R13" s="13">
        <v>20619.37</v>
      </c>
      <c r="S13">
        <v>5868.11</v>
      </c>
      <c r="T13" s="3">
        <v>6216.6368700000003</v>
      </c>
      <c r="U13" s="11">
        <v>203.175657</v>
      </c>
      <c r="V13" s="11">
        <v>7319.3811582079998</v>
      </c>
      <c r="W13">
        <v>267</v>
      </c>
      <c r="X13" s="74">
        <v>179.32808</v>
      </c>
      <c r="Y13" s="14">
        <v>450.12911200000002</v>
      </c>
      <c r="Z13" s="8">
        <v>-270.80103200000002</v>
      </c>
      <c r="AA13">
        <v>9.06</v>
      </c>
      <c r="AB13" s="11">
        <v>1.35</v>
      </c>
      <c r="AC13" s="11">
        <v>2.62</v>
      </c>
      <c r="AD13" s="3">
        <v>263.97999999999956</v>
      </c>
      <c r="AE13" s="3">
        <v>32074</v>
      </c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>
      <c r="A14" s="9">
        <v>45912</v>
      </c>
      <c r="B14" s="13">
        <v>20612.400000000001</v>
      </c>
      <c r="C14">
        <v>5873.12</v>
      </c>
      <c r="D14" s="3">
        <v>5847.9103999999998</v>
      </c>
      <c r="E14" s="11">
        <v>141.05334400000001</v>
      </c>
      <c r="F14" s="11">
        <v>7312.6122562979999</v>
      </c>
      <c r="G14">
        <v>267</v>
      </c>
      <c r="H14" s="74">
        <v>40.572187999999997</v>
      </c>
      <c r="I14" s="14">
        <v>1197.79187</v>
      </c>
      <c r="J14" s="8">
        <v>-1157.2196819999999</v>
      </c>
      <c r="K14" s="8">
        <v>9</v>
      </c>
      <c r="L14" s="11">
        <v>1.4</v>
      </c>
      <c r="M14" s="11">
        <v>2.6</v>
      </c>
      <c r="N14" s="3">
        <v>-29.430000000000291</v>
      </c>
      <c r="O14" s="3">
        <v>28659</v>
      </c>
      <c r="P14" s="125" t="s">
        <v>797</v>
      </c>
      <c r="Q14" s="9">
        <v>45915</v>
      </c>
      <c r="R14" s="13">
        <v>20355.39</v>
      </c>
      <c r="S14">
        <v>5798.84</v>
      </c>
      <c r="T14" s="3">
        <v>4060.8901099999998</v>
      </c>
      <c r="U14" s="11">
        <v>130.94600800000001</v>
      </c>
      <c r="V14" s="11">
        <v>7234.8916239760001</v>
      </c>
      <c r="W14">
        <v>267</v>
      </c>
      <c r="X14" s="74">
        <v>49.197808000000002</v>
      </c>
      <c r="Y14" s="14">
        <v>129.65193600000001</v>
      </c>
      <c r="Z14" s="8">
        <v>-80.454127999999997</v>
      </c>
      <c r="AA14">
        <v>9</v>
      </c>
      <c r="AB14" s="11">
        <v>1.3</v>
      </c>
      <c r="AC14" s="11">
        <v>2.6</v>
      </c>
      <c r="AD14" s="3">
        <v>-257.01000000000204</v>
      </c>
      <c r="AE14" s="3">
        <v>32074</v>
      </c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>
      <c r="A15" s="9">
        <v>45911</v>
      </c>
      <c r="B15" s="13">
        <v>20641.830000000002</v>
      </c>
      <c r="C15">
        <v>5886.16</v>
      </c>
      <c r="D15" s="3">
        <v>6580.0263999999997</v>
      </c>
      <c r="E15" s="11">
        <v>267.94417600000003</v>
      </c>
      <c r="F15" s="11">
        <v>7323.6673789759998</v>
      </c>
      <c r="G15">
        <v>267</v>
      </c>
      <c r="H15" s="74">
        <v>101.22483200000001</v>
      </c>
      <c r="I15" s="14">
        <v>46.822884000000002</v>
      </c>
      <c r="J15" s="8">
        <v>54.401948000000004</v>
      </c>
      <c r="K15" s="8">
        <v>9.3000000000000007</v>
      </c>
      <c r="L15" s="11">
        <v>1.4</v>
      </c>
      <c r="M15" s="11">
        <v>2.5</v>
      </c>
      <c r="N15" s="3">
        <v>-127.5099999999984</v>
      </c>
      <c r="O15" s="3">
        <v>33379</v>
      </c>
      <c r="P15" s="141">
        <f>D3</f>
        <v>4254.1893099999998</v>
      </c>
      <c r="Q15" s="9">
        <v>45912</v>
      </c>
      <c r="R15" s="13">
        <v>20612.400000000001</v>
      </c>
      <c r="S15" s="3">
        <v>5873.12</v>
      </c>
      <c r="T15" s="3">
        <v>5847.9103999999998</v>
      </c>
      <c r="U15" s="3">
        <v>141.05334400000001</v>
      </c>
      <c r="V15" s="3">
        <v>7312.6122562979999</v>
      </c>
      <c r="W15" s="3">
        <v>267</v>
      </c>
      <c r="X15" s="10">
        <v>40.572187999999997</v>
      </c>
      <c r="Y15" s="32">
        <v>1197.79187</v>
      </c>
      <c r="Z15" s="3">
        <v>-1157.2196819999999</v>
      </c>
      <c r="AA15" s="3">
        <v>9</v>
      </c>
      <c r="AB15" s="3">
        <v>1.4</v>
      </c>
      <c r="AC15" s="3">
        <v>2.6</v>
      </c>
      <c r="AD15" s="3">
        <v>-29.430000000000291</v>
      </c>
      <c r="AE15" s="3">
        <v>28659</v>
      </c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>
      <c r="A16" s="9">
        <v>45910</v>
      </c>
      <c r="B16" s="13">
        <v>20769.34</v>
      </c>
      <c r="C16">
        <v>5929.71</v>
      </c>
      <c r="D16" s="3">
        <v>11874.0726</v>
      </c>
      <c r="E16" s="11">
        <v>324.83689600000002</v>
      </c>
      <c r="F16" s="11">
        <v>7373.0433784799998</v>
      </c>
      <c r="G16">
        <v>267</v>
      </c>
      <c r="H16" s="74">
        <v>126.705336</v>
      </c>
      <c r="I16" s="14">
        <v>2694.9398999999999</v>
      </c>
      <c r="J16" s="8">
        <v>-2568.2345639999999</v>
      </c>
      <c r="K16" s="8">
        <v>9.4</v>
      </c>
      <c r="L16" s="11">
        <v>1.4</v>
      </c>
      <c r="M16" s="11">
        <v>2.5</v>
      </c>
      <c r="N16" s="3">
        <v>95.229999999999563</v>
      </c>
      <c r="O16" s="3">
        <v>43069</v>
      </c>
      <c r="P16" s="142">
        <f>AVERAGE(D4:D26)</f>
        <v>7199.3172121739117</v>
      </c>
      <c r="Q16" s="9">
        <v>45911</v>
      </c>
      <c r="R16" s="13">
        <v>20641.830000000002</v>
      </c>
      <c r="S16" s="3">
        <v>5886.16</v>
      </c>
      <c r="T16" s="3">
        <v>6580.0263999999997</v>
      </c>
      <c r="U16" s="3">
        <v>267.94417600000003</v>
      </c>
      <c r="V16" s="3">
        <v>7323.6673789759998</v>
      </c>
      <c r="W16" s="3">
        <v>267</v>
      </c>
      <c r="X16" s="10">
        <v>101.22483200000001</v>
      </c>
      <c r="Y16" s="32">
        <v>46.822884000000002</v>
      </c>
      <c r="Z16" s="3">
        <v>54.401948000000004</v>
      </c>
      <c r="AA16" s="3">
        <v>9.3000000000000007</v>
      </c>
      <c r="AB16" s="3">
        <v>1.4</v>
      </c>
      <c r="AC16" s="3">
        <v>2.5</v>
      </c>
      <c r="AD16" s="3">
        <v>-127.5099999999984</v>
      </c>
      <c r="AE16" s="3">
        <v>33379</v>
      </c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4">
      <c r="A17" s="9">
        <v>45909</v>
      </c>
      <c r="B17" s="13">
        <v>20674.11</v>
      </c>
      <c r="C17">
        <v>5895.13</v>
      </c>
      <c r="D17" s="3">
        <v>9049.5589999999993</v>
      </c>
      <c r="E17" s="11">
        <v>237.56598399999999</v>
      </c>
      <c r="F17" s="11">
        <v>7340.6663066649999</v>
      </c>
      <c r="G17">
        <v>267</v>
      </c>
      <c r="H17" s="74">
        <v>1506.9151999999999</v>
      </c>
      <c r="I17" s="14">
        <v>120.79112000000001</v>
      </c>
      <c r="J17" s="8">
        <v>1386.1240799999998</v>
      </c>
      <c r="K17" s="8">
        <v>9.3000000000000007</v>
      </c>
      <c r="L17" s="11">
        <v>1.4</v>
      </c>
      <c r="M17" s="11">
        <v>2.5</v>
      </c>
      <c r="N17" s="3">
        <v>-231.72000000000116</v>
      </c>
      <c r="O17" s="3">
        <v>47796</v>
      </c>
      <c r="P17" s="126">
        <f>P15/P16-1</f>
        <v>-0.40908433610811801</v>
      </c>
      <c r="Q17" s="9">
        <v>45910</v>
      </c>
      <c r="R17" s="13">
        <v>20769.34</v>
      </c>
      <c r="S17" s="3">
        <v>5929.71</v>
      </c>
      <c r="T17" s="3">
        <v>11874.0726</v>
      </c>
      <c r="U17" s="3">
        <v>324.83689600000002</v>
      </c>
      <c r="V17" s="3">
        <v>7373.0433784799998</v>
      </c>
      <c r="W17" s="3">
        <v>267</v>
      </c>
      <c r="X17" s="10">
        <v>126.705336</v>
      </c>
      <c r="Y17" s="32">
        <v>2694.9398999999999</v>
      </c>
      <c r="Z17" s="3">
        <v>-2568.2345639999999</v>
      </c>
      <c r="AA17" s="3">
        <v>9.4</v>
      </c>
      <c r="AB17" s="3">
        <v>1.4</v>
      </c>
      <c r="AC17" s="3">
        <v>2.5</v>
      </c>
      <c r="AD17" s="3">
        <v>95.229999999999563</v>
      </c>
      <c r="AE17" s="3">
        <v>43069</v>
      </c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4">
      <c r="A18" s="9">
        <v>45908</v>
      </c>
      <c r="B18" s="13">
        <v>20905.830000000002</v>
      </c>
      <c r="C18">
        <v>5955.36</v>
      </c>
      <c r="D18" s="3">
        <v>6170.6009999999997</v>
      </c>
      <c r="E18" s="11">
        <v>197.87811199999999</v>
      </c>
      <c r="F18" s="11">
        <v>7427.7673704270001</v>
      </c>
      <c r="G18">
        <v>267</v>
      </c>
      <c r="H18" s="74">
        <v>163.978128</v>
      </c>
      <c r="I18" s="14">
        <v>214.685056</v>
      </c>
      <c r="J18" s="8">
        <v>-50.706928000000005</v>
      </c>
      <c r="K18" s="8">
        <v>9.4</v>
      </c>
      <c r="L18" s="11">
        <v>1.4</v>
      </c>
      <c r="M18" s="11">
        <v>2.5</v>
      </c>
      <c r="N18" s="3">
        <v>-86.149999999997817</v>
      </c>
      <c r="O18" s="3">
        <v>48305</v>
      </c>
      <c r="P18" s="144"/>
      <c r="Q18" s="9">
        <v>45909</v>
      </c>
      <c r="R18" s="13">
        <v>20674.11</v>
      </c>
      <c r="S18" s="3">
        <v>5895.13</v>
      </c>
      <c r="T18" s="3">
        <v>9049.5589999999993</v>
      </c>
      <c r="U18" s="3">
        <v>237.56598399999999</v>
      </c>
      <c r="V18" s="3">
        <v>7340.6663066649999</v>
      </c>
      <c r="W18" s="3">
        <v>267</v>
      </c>
      <c r="X18" s="10">
        <v>1506.9151999999999</v>
      </c>
      <c r="Y18" s="32">
        <v>120.79112000000001</v>
      </c>
      <c r="Z18" s="3">
        <v>1386.1240799999998</v>
      </c>
      <c r="AA18" s="3">
        <v>9.3000000000000007</v>
      </c>
      <c r="AB18" s="3">
        <v>1.4</v>
      </c>
      <c r="AC18" s="3">
        <v>2.5</v>
      </c>
      <c r="AD18" s="3">
        <v>-231.72000000000116</v>
      </c>
      <c r="AE18" s="3">
        <v>47796</v>
      </c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4">
      <c r="A19" s="9">
        <v>45904</v>
      </c>
      <c r="B19" s="13">
        <v>20991.98</v>
      </c>
      <c r="C19">
        <v>6004.6</v>
      </c>
      <c r="D19" s="3">
        <v>5665.3804</v>
      </c>
      <c r="E19" s="11">
        <v>306.71587199999999</v>
      </c>
      <c r="F19" s="11">
        <v>7443.4199673590001</v>
      </c>
      <c r="G19">
        <v>267</v>
      </c>
      <c r="H19" s="74">
        <v>101.12160799999999</v>
      </c>
      <c r="I19" s="14">
        <v>91.986671999999999</v>
      </c>
      <c r="J19" s="8">
        <v>9.1349359999999962</v>
      </c>
      <c r="K19" s="8">
        <v>9.6</v>
      </c>
      <c r="L19" s="11">
        <v>1.4</v>
      </c>
      <c r="M19" s="11">
        <v>2.4</v>
      </c>
      <c r="N19" s="3">
        <v>16.25</v>
      </c>
      <c r="O19" s="3">
        <v>38448</v>
      </c>
      <c r="P19" s="127">
        <f>B4/B9-1</f>
        <v>2.4372672822359442E-2</v>
      </c>
      <c r="Q19" s="9">
        <v>45908</v>
      </c>
      <c r="R19" s="13">
        <v>20905.830000000002</v>
      </c>
      <c r="S19" s="3">
        <v>5955.36</v>
      </c>
      <c r="T19" s="3">
        <v>6170.6009999999997</v>
      </c>
      <c r="U19" s="3">
        <v>197.87811199999999</v>
      </c>
      <c r="V19" s="3">
        <v>7427.7673704270001</v>
      </c>
      <c r="W19" s="3">
        <v>267</v>
      </c>
      <c r="X19" s="30">
        <v>163.978128</v>
      </c>
      <c r="Y19" s="32">
        <v>214.685056</v>
      </c>
      <c r="Z19" s="3">
        <v>-50.706928000000005</v>
      </c>
      <c r="AA19" s="3">
        <v>9.4</v>
      </c>
      <c r="AB19" s="3">
        <v>1.4</v>
      </c>
      <c r="AC19" s="3">
        <v>2.5</v>
      </c>
      <c r="AD19" s="3">
        <v>-86.149999999997817</v>
      </c>
      <c r="AE19" s="3">
        <v>48305</v>
      </c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4">
      <c r="A20" s="9">
        <v>45903</v>
      </c>
      <c r="B20" s="13">
        <v>20975.73</v>
      </c>
      <c r="C20">
        <v>6004.7</v>
      </c>
      <c r="D20" s="3">
        <v>6473.9701999999997</v>
      </c>
      <c r="E20" s="11">
        <v>260.867008</v>
      </c>
      <c r="F20" s="11">
        <v>7433.754029748</v>
      </c>
      <c r="G20">
        <v>267</v>
      </c>
      <c r="H20" s="74">
        <v>164.398912</v>
      </c>
      <c r="I20" s="14">
        <v>111.13115999999999</v>
      </c>
      <c r="J20" s="8">
        <v>53.267752000000002</v>
      </c>
      <c r="K20" s="8">
        <v>9.6</v>
      </c>
      <c r="L20" s="11">
        <v>1.4</v>
      </c>
      <c r="M20" s="11">
        <v>2.4</v>
      </c>
      <c r="N20" s="3">
        <v>-14.93999999999869</v>
      </c>
      <c r="O20" s="3">
        <v>43445</v>
      </c>
      <c r="P20" s="177"/>
      <c r="Q20" s="9">
        <v>45904</v>
      </c>
      <c r="R20" s="13">
        <v>20991.98</v>
      </c>
      <c r="S20" s="3">
        <v>6004.6</v>
      </c>
      <c r="T20" s="3">
        <v>5665.3804</v>
      </c>
      <c r="U20" s="3">
        <v>306.71587199999999</v>
      </c>
      <c r="V20" s="3">
        <v>7443.4199673590001</v>
      </c>
      <c r="W20" s="3">
        <v>267</v>
      </c>
      <c r="X20" s="13">
        <v>101.12160799999999</v>
      </c>
      <c r="Y20" s="32">
        <v>91.986671999999999</v>
      </c>
      <c r="Z20" s="3">
        <v>9.1349359999999962</v>
      </c>
      <c r="AA20" s="3">
        <v>9.6</v>
      </c>
      <c r="AB20" s="3">
        <v>1.4</v>
      </c>
      <c r="AC20" s="3">
        <v>2.4</v>
      </c>
      <c r="AD20" s="3">
        <v>16.25</v>
      </c>
      <c r="AE20" s="3">
        <v>38448</v>
      </c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4">
      <c r="A21" s="9">
        <v>45902</v>
      </c>
      <c r="B21" s="13">
        <v>20990.67</v>
      </c>
      <c r="C21">
        <v>6027.61</v>
      </c>
      <c r="D21" s="3">
        <v>7533.1210000000001</v>
      </c>
      <c r="E21" s="11">
        <v>311.49555199999998</v>
      </c>
      <c r="F21" s="11">
        <v>7428.7711887169999</v>
      </c>
      <c r="G21">
        <v>267</v>
      </c>
      <c r="H21" s="74">
        <v>161.54867200000001</v>
      </c>
      <c r="I21" s="14">
        <v>64.624151999999995</v>
      </c>
      <c r="J21" s="8">
        <v>96.924520000000015</v>
      </c>
      <c r="K21" s="8">
        <v>9.6999999999999993</v>
      </c>
      <c r="L21" s="11">
        <v>1.4</v>
      </c>
      <c r="M21" s="11">
        <v>2.5</v>
      </c>
      <c r="N21" s="3">
        <v>-71.780000000002474</v>
      </c>
      <c r="O21" s="3">
        <v>45653</v>
      </c>
      <c r="P21" s="178"/>
      <c r="Q21" s="9">
        <v>45903</v>
      </c>
      <c r="R21" s="13">
        <v>20975.73</v>
      </c>
      <c r="S21" s="3">
        <v>6004.7</v>
      </c>
      <c r="T21" s="3">
        <v>6473.9701999999997</v>
      </c>
      <c r="U21" s="3">
        <v>260.867008</v>
      </c>
      <c r="V21" s="3">
        <v>7433.754029748</v>
      </c>
      <c r="W21" s="3">
        <v>267</v>
      </c>
      <c r="X21" s="10">
        <v>164.398912</v>
      </c>
      <c r="Y21" s="32">
        <v>111.13115999999999</v>
      </c>
      <c r="Z21" s="3">
        <v>53.267752000000002</v>
      </c>
      <c r="AA21" s="3">
        <v>9.6</v>
      </c>
      <c r="AB21" s="3">
        <v>1.4</v>
      </c>
      <c r="AC21" s="3">
        <v>2.4</v>
      </c>
      <c r="AD21" s="3">
        <v>-14.93999999999869</v>
      </c>
      <c r="AE21" s="3">
        <v>43445</v>
      </c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4">
      <c r="A22" s="9">
        <v>45901</v>
      </c>
      <c r="B22" s="13">
        <v>21062.45</v>
      </c>
      <c r="C22">
        <v>6071.36</v>
      </c>
      <c r="D22" s="3">
        <v>13209.394200000001</v>
      </c>
      <c r="E22" s="11">
        <v>533.51740800000005</v>
      </c>
      <c r="F22" s="11">
        <v>7447.4340906309999</v>
      </c>
      <c r="G22">
        <v>267</v>
      </c>
      <c r="H22" s="74">
        <v>5631.6226999999999</v>
      </c>
      <c r="I22" s="14">
        <v>6642.3644000000004</v>
      </c>
      <c r="J22" s="8">
        <v>-1010.7417000000005</v>
      </c>
      <c r="K22" s="8">
        <v>9.6999999999999993</v>
      </c>
      <c r="L22" s="11">
        <v>1.4</v>
      </c>
      <c r="M22" s="11">
        <v>2.5</v>
      </c>
      <c r="N22" s="3">
        <v>65.090000000000146</v>
      </c>
      <c r="O22" s="3">
        <v>48942</v>
      </c>
      <c r="P22" s="213"/>
      <c r="Q22" s="9">
        <v>45902</v>
      </c>
      <c r="R22" s="13">
        <v>20990.67</v>
      </c>
      <c r="S22" s="3">
        <v>6027.61</v>
      </c>
      <c r="T22" s="3">
        <v>7533.1210000000001</v>
      </c>
      <c r="U22" s="3">
        <v>311.49555199999998</v>
      </c>
      <c r="V22" s="3">
        <v>7428.7711887169999</v>
      </c>
      <c r="W22" s="3">
        <v>267</v>
      </c>
      <c r="X22" s="10">
        <v>161.54867200000001</v>
      </c>
      <c r="Y22" s="32">
        <v>64.624151999999995</v>
      </c>
      <c r="Z22" s="3">
        <v>96.924520000000015</v>
      </c>
      <c r="AA22" s="3">
        <v>9.6999999999999993</v>
      </c>
      <c r="AB22" s="3">
        <v>1.4</v>
      </c>
      <c r="AC22" s="3">
        <v>2.5</v>
      </c>
      <c r="AD22" s="3">
        <v>-71.780000000002474</v>
      </c>
      <c r="AE22" s="3">
        <v>45653</v>
      </c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4">
      <c r="A23" s="9">
        <v>45898</v>
      </c>
      <c r="B23" s="13">
        <v>20997.360000000001</v>
      </c>
      <c r="C23">
        <v>6076.79</v>
      </c>
      <c r="D23" s="3">
        <v>7386.5144</v>
      </c>
      <c r="E23" s="11">
        <v>388.94310400000001</v>
      </c>
      <c r="F23" s="11">
        <v>7425.4456852960002</v>
      </c>
      <c r="G23">
        <v>267</v>
      </c>
      <c r="H23" s="74">
        <v>336.94668799999999</v>
      </c>
      <c r="I23" s="14">
        <v>152.84507199999999</v>
      </c>
      <c r="J23" s="8">
        <v>184.10161600000001</v>
      </c>
      <c r="K23" s="8">
        <v>9.8000000000000007</v>
      </c>
      <c r="L23" s="11">
        <v>1.4</v>
      </c>
      <c r="M23" s="11">
        <v>2.2999999999999998</v>
      </c>
      <c r="N23" s="3">
        <v>197.10000000000218</v>
      </c>
      <c r="O23" s="3">
        <v>55348</v>
      </c>
      <c r="Q23" s="9">
        <v>45901</v>
      </c>
      <c r="R23" s="13">
        <v>21062.45</v>
      </c>
      <c r="S23" s="3">
        <v>6071.36</v>
      </c>
      <c r="T23" s="3">
        <v>13209.394200000001</v>
      </c>
      <c r="U23" s="3">
        <v>533.51740800000005</v>
      </c>
      <c r="V23" s="3">
        <v>7447.4340906309999</v>
      </c>
      <c r="W23" s="3">
        <v>267</v>
      </c>
      <c r="X23" s="10">
        <v>5631.6226999999999</v>
      </c>
      <c r="Y23" s="32">
        <v>6642.3644000000004</v>
      </c>
      <c r="Z23" s="3">
        <v>-1010.7417000000005</v>
      </c>
      <c r="AA23" s="3">
        <v>9.6999999999999993</v>
      </c>
      <c r="AB23" s="3">
        <v>1.4</v>
      </c>
      <c r="AC23" s="3">
        <v>2.5</v>
      </c>
      <c r="AD23" s="3">
        <v>65.090000000000146</v>
      </c>
      <c r="AE23" s="3">
        <v>48942</v>
      </c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4">
      <c r="A24" s="9">
        <v>45897</v>
      </c>
      <c r="B24" s="13">
        <v>20800.259999999998</v>
      </c>
      <c r="C24">
        <v>6045.77</v>
      </c>
      <c r="D24" s="3">
        <v>7465.4080000000004</v>
      </c>
      <c r="E24" s="11">
        <v>295.37916799999999</v>
      </c>
      <c r="F24" s="11">
        <v>7342.4002640389999</v>
      </c>
      <c r="G24">
        <v>267</v>
      </c>
      <c r="H24" s="74">
        <v>143.44816</v>
      </c>
      <c r="I24" s="14">
        <v>282.91606400000001</v>
      </c>
      <c r="J24" s="8">
        <v>-139.467904</v>
      </c>
      <c r="K24" s="8">
        <v>9.6999999999999993</v>
      </c>
      <c r="L24" s="11">
        <v>1.4</v>
      </c>
      <c r="M24" s="11">
        <v>2.4</v>
      </c>
      <c r="N24" s="3">
        <v>47.049999999999272</v>
      </c>
      <c r="O24" s="3">
        <v>48153</v>
      </c>
      <c r="P24" s="146"/>
      <c r="Q24" s="9"/>
      <c r="R24" s="220">
        <v>45900</v>
      </c>
      <c r="S24" s="220">
        <v>45657</v>
      </c>
      <c r="U24" s="23"/>
      <c r="AD24" s="3"/>
      <c r="AE24" s="3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</row>
    <row r="25" spans="1:54">
      <c r="A25" s="9">
        <v>45896</v>
      </c>
      <c r="B25" s="13">
        <v>20753.21</v>
      </c>
      <c r="C25">
        <v>6062.44</v>
      </c>
      <c r="D25" s="3">
        <v>7385.7766000000001</v>
      </c>
      <c r="E25" s="11">
        <v>330.69462399999998</v>
      </c>
      <c r="F25" s="11">
        <v>7312.742317923</v>
      </c>
      <c r="G25">
        <v>267</v>
      </c>
      <c r="H25" s="74">
        <v>403.532352</v>
      </c>
      <c r="I25" s="14">
        <v>466.692992</v>
      </c>
      <c r="J25" s="8">
        <v>-63.160640000000001</v>
      </c>
      <c r="K25" s="8">
        <v>9.6999999999999993</v>
      </c>
      <c r="L25" s="11">
        <v>1.4</v>
      </c>
      <c r="M25" s="11">
        <v>2.4</v>
      </c>
      <c r="N25" s="3">
        <v>139.81999999999971</v>
      </c>
      <c r="O25" s="3">
        <v>43451</v>
      </c>
      <c r="P25" s="178"/>
      <c r="Q25" s="114">
        <v>45527</v>
      </c>
      <c r="R25" s="21" t="s">
        <v>2</v>
      </c>
      <c r="S25" s="21" t="s">
        <v>802</v>
      </c>
      <c r="U25" s="9"/>
      <c r="AD25" s="3"/>
      <c r="AE25" s="3"/>
      <c r="AO25" s="8"/>
      <c r="AP25" s="5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</row>
    <row r="26" spans="1:54">
      <c r="A26" s="9">
        <v>45895</v>
      </c>
      <c r="B26" s="13">
        <v>20613.39</v>
      </c>
      <c r="C26">
        <v>6048.8</v>
      </c>
      <c r="D26" s="3">
        <v>5148.1532999999999</v>
      </c>
      <c r="E26" s="11">
        <v>162.31086400000001</v>
      </c>
      <c r="F26" s="11">
        <v>7259.6241837309999</v>
      </c>
      <c r="G26">
        <v>267</v>
      </c>
      <c r="H26" s="74">
        <v>519.52361599999995</v>
      </c>
      <c r="I26" s="14">
        <v>463.38595199999997</v>
      </c>
      <c r="J26" s="8">
        <v>56.137663999999972</v>
      </c>
      <c r="K26" s="8">
        <v>9.6</v>
      </c>
      <c r="L26" s="11">
        <v>1.4</v>
      </c>
      <c r="M26" s="11">
        <v>2.4</v>
      </c>
      <c r="N26" s="3">
        <v>37.799999999999272</v>
      </c>
      <c r="O26" s="3">
        <v>32501</v>
      </c>
      <c r="P26" s="179"/>
      <c r="Q26">
        <v>45526</v>
      </c>
      <c r="R26" s="21" t="str">
        <f>"&gt;"&amp;EDATE(R24,0)</f>
        <v>&gt;45900</v>
      </c>
      <c r="S26" s="21" t="str">
        <f>"&gt;"&amp;EDATE(S24,0)</f>
        <v>&gt;45657</v>
      </c>
      <c r="AD26" s="3"/>
      <c r="AE26" s="3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1:54">
      <c r="A27" s="9">
        <v>45894</v>
      </c>
      <c r="B27" s="13">
        <v>20575.59</v>
      </c>
      <c r="C27">
        <v>6042.51</v>
      </c>
      <c r="D27" s="3">
        <v>4406.0150000000003</v>
      </c>
      <c r="E27" s="11">
        <v>133.93838400000001</v>
      </c>
      <c r="F27" s="11">
        <v>7240.7364654359999</v>
      </c>
      <c r="G27">
        <v>267</v>
      </c>
      <c r="H27" s="74">
        <v>137.79411200000001</v>
      </c>
      <c r="I27" s="14">
        <v>939.01837</v>
      </c>
      <c r="J27" s="8">
        <v>-801.22425799999996</v>
      </c>
      <c r="K27" s="8">
        <v>9.6</v>
      </c>
      <c r="L27" s="11">
        <v>1.4</v>
      </c>
      <c r="M27" s="11">
        <v>2.4</v>
      </c>
      <c r="N27" s="3">
        <v>-73.610000000000582</v>
      </c>
      <c r="O27" s="3">
        <v>31073</v>
      </c>
      <c r="P27" s="179"/>
      <c r="Q27" s="24"/>
      <c r="R27" s="22">
        <f>SUMIF(A2:A1548,R26,J2:J1551)</f>
        <v>-4320.2685760000004</v>
      </c>
      <c r="S27" s="22">
        <f>SUMIF(A2:A2079,S26,J2:J2081)</f>
        <v>-26579.944407999999</v>
      </c>
      <c r="AD27" s="3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4">
      <c r="A28" s="9">
        <v>45891</v>
      </c>
      <c r="B28" s="13">
        <v>20649.2</v>
      </c>
      <c r="C28">
        <v>6089.84</v>
      </c>
      <c r="D28" s="3">
        <v>5093.2434000000003</v>
      </c>
      <c r="E28" s="11">
        <v>181.21366399999999</v>
      </c>
      <c r="F28" s="11">
        <v>7264.1722221059999</v>
      </c>
      <c r="G28">
        <v>267</v>
      </c>
      <c r="H28" s="74">
        <v>89.073312000000001</v>
      </c>
      <c r="I28" s="14">
        <v>58.135800000000003</v>
      </c>
      <c r="J28" s="8">
        <v>30.937511999999998</v>
      </c>
      <c r="K28" s="8">
        <v>9.6</v>
      </c>
      <c r="L28" s="11">
        <v>1.4</v>
      </c>
      <c r="M28" s="11">
        <v>2.4</v>
      </c>
      <c r="N28" s="3">
        <v>-66.290000000000873</v>
      </c>
      <c r="O28" s="3">
        <v>37282</v>
      </c>
      <c r="P28" s="178"/>
      <c r="Q28" s="25"/>
      <c r="AD28" s="3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1:54">
      <c r="A29" s="9">
        <v>45890</v>
      </c>
      <c r="B29" s="13">
        <v>20715.490000000002</v>
      </c>
      <c r="C29">
        <v>6108.49</v>
      </c>
      <c r="D29" s="3">
        <v>10527.134700000001</v>
      </c>
      <c r="E29" s="11">
        <v>378.29552000000001</v>
      </c>
      <c r="F29" s="11">
        <v>7277.8606353699997</v>
      </c>
      <c r="G29">
        <v>267</v>
      </c>
      <c r="H29" s="74">
        <v>432.216768</v>
      </c>
      <c r="I29" s="14">
        <v>984.86003000000005</v>
      </c>
      <c r="J29" s="8">
        <v>-552.64326200000005</v>
      </c>
      <c r="K29" s="8">
        <v>9.6999999999999993</v>
      </c>
      <c r="L29" s="11">
        <v>1.4</v>
      </c>
      <c r="M29" s="11">
        <v>2.4</v>
      </c>
      <c r="N29" s="3">
        <v>0.69000000000232831</v>
      </c>
      <c r="O29" s="3">
        <v>45964</v>
      </c>
      <c r="P29" s="180">
        <f>1655015128/47066447</f>
        <v>35.163375047196574</v>
      </c>
      <c r="Q29" s="20"/>
      <c r="AD29" s="1"/>
      <c r="AE29" s="1"/>
      <c r="AH29" s="11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</row>
    <row r="30" spans="1:54">
      <c r="A30" s="9">
        <v>45889</v>
      </c>
      <c r="B30" s="13">
        <v>20714.8</v>
      </c>
      <c r="C30">
        <v>6105</v>
      </c>
      <c r="D30" s="3">
        <v>11141.6986</v>
      </c>
      <c r="E30" s="11">
        <v>452.15321599999999</v>
      </c>
      <c r="F30" s="11">
        <v>7270.4195368700002</v>
      </c>
      <c r="G30">
        <v>267</v>
      </c>
      <c r="H30" s="74">
        <v>305.57087999999999</v>
      </c>
      <c r="I30" s="14">
        <v>1400.47693</v>
      </c>
      <c r="J30" s="8">
        <v>-1094.9060500000001</v>
      </c>
      <c r="K30" s="8">
        <v>9.6</v>
      </c>
      <c r="L30" s="11">
        <v>1.4</v>
      </c>
      <c r="M30" s="11">
        <v>2.4</v>
      </c>
      <c r="N30" s="3">
        <v>143.72999999999956</v>
      </c>
      <c r="O30" s="3">
        <v>52948</v>
      </c>
      <c r="P30" s="181"/>
      <c r="Q30" s="131"/>
      <c r="R30" s="3"/>
      <c r="S30" s="3"/>
      <c r="T30" s="3"/>
      <c r="U30" s="3"/>
      <c r="V30" s="3"/>
      <c r="W30" s="3"/>
      <c r="AD30" s="1"/>
      <c r="AE30" s="1"/>
      <c r="AF30" s="1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1:54">
      <c r="A31" s="9">
        <v>45888</v>
      </c>
      <c r="B31" s="13">
        <v>20571.07</v>
      </c>
      <c r="C31">
        <v>6055.92</v>
      </c>
      <c r="D31" s="3">
        <v>10849.290199999999</v>
      </c>
      <c r="E31" s="11">
        <v>234.52959999999999</v>
      </c>
      <c r="F31" s="11">
        <v>7227.1444314099999</v>
      </c>
      <c r="G31">
        <v>267</v>
      </c>
      <c r="H31" s="74">
        <v>498.22672</v>
      </c>
      <c r="I31" s="14">
        <v>2681.19245</v>
      </c>
      <c r="J31" s="8">
        <v>-2182.9657299999999</v>
      </c>
      <c r="K31" s="8">
        <v>9.6</v>
      </c>
      <c r="L31" s="11">
        <v>1.4</v>
      </c>
      <c r="M31" s="11">
        <v>2.4</v>
      </c>
      <c r="N31" s="3">
        <v>100.54999999999927</v>
      </c>
      <c r="O31" s="3">
        <v>48190</v>
      </c>
      <c r="P31" s="182"/>
      <c r="R31" s="3"/>
      <c r="S31" s="5"/>
      <c r="T31" s="3"/>
      <c r="U31" s="3"/>
      <c r="V31" s="3"/>
      <c r="W31" s="3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22"/>
      <c r="AP31" s="105"/>
      <c r="AQ31" s="105"/>
      <c r="AR31" s="1"/>
      <c r="AS31" s="122"/>
      <c r="AT31" s="122"/>
      <c r="AU31" s="122"/>
      <c r="AV31" s="122"/>
      <c r="AW31" s="122"/>
      <c r="AX31" s="122"/>
      <c r="AY31" s="122"/>
      <c r="AZ31" s="122"/>
      <c r="BA31" s="122"/>
      <c r="BB31" s="1"/>
    </row>
    <row r="32" spans="1:54">
      <c r="A32" s="9">
        <v>45887</v>
      </c>
      <c r="B32" s="13">
        <v>20470.52</v>
      </c>
      <c r="C32">
        <v>5997.46</v>
      </c>
      <c r="D32" s="3">
        <v>7748.4227000000001</v>
      </c>
      <c r="E32" s="11">
        <v>247.64630399999999</v>
      </c>
      <c r="F32" s="11">
        <v>7199.0118268019996</v>
      </c>
      <c r="G32">
        <v>267</v>
      </c>
      <c r="H32" s="74">
        <v>88.230391999999995</v>
      </c>
      <c r="I32" s="14">
        <v>101.959704</v>
      </c>
      <c r="J32" s="8">
        <v>-13.729312000000007</v>
      </c>
      <c r="K32" s="8">
        <v>9.5</v>
      </c>
      <c r="L32" s="11">
        <v>1.4</v>
      </c>
      <c r="M32" s="11">
        <v>2.4</v>
      </c>
      <c r="N32" s="3">
        <v>252.15999999999985</v>
      </c>
      <c r="O32" s="3">
        <v>52892</v>
      </c>
      <c r="P32" s="131"/>
      <c r="R32" s="132"/>
      <c r="S32" s="3">
        <f>MAX(D:D)</f>
        <v>23752.906800000001</v>
      </c>
      <c r="T32" s="3"/>
      <c r="V32" s="3"/>
      <c r="W32" s="3"/>
      <c r="X32" s="3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22"/>
      <c r="AP32" s="105"/>
      <c r="AQ32" s="105"/>
      <c r="AR32" s="1"/>
      <c r="AS32" s="123"/>
      <c r="AT32" s="1"/>
      <c r="AU32" s="1"/>
      <c r="AV32" s="1"/>
      <c r="AW32" s="1"/>
      <c r="AX32" s="1"/>
      <c r="AY32" s="1"/>
      <c r="AZ32" s="1"/>
      <c r="BA32" s="1"/>
      <c r="BB32" s="1"/>
    </row>
    <row r="33" spans="1:54">
      <c r="A33" s="9">
        <v>45884</v>
      </c>
      <c r="B33" s="13">
        <v>20218.36</v>
      </c>
      <c r="C33">
        <v>5894.84</v>
      </c>
      <c r="D33" s="3">
        <v>9540.0141000000003</v>
      </c>
      <c r="E33" s="11">
        <v>332.35107199999999</v>
      </c>
      <c r="F33" s="11">
        <v>7121.5145218850002</v>
      </c>
      <c r="G33">
        <v>267</v>
      </c>
      <c r="H33" s="74">
        <v>189.78166400000001</v>
      </c>
      <c r="I33" s="14">
        <v>208.54163199999999</v>
      </c>
      <c r="J33" s="8">
        <v>-18.759967999999986</v>
      </c>
      <c r="K33" s="8">
        <v>9.4</v>
      </c>
      <c r="L33" s="11">
        <v>1.4</v>
      </c>
      <c r="M33" s="11">
        <v>2.4</v>
      </c>
      <c r="N33" s="3">
        <v>289.69000000000233</v>
      </c>
      <c r="O33" s="3">
        <v>52765</v>
      </c>
      <c r="P33" s="183"/>
      <c r="R33" s="131"/>
      <c r="S33" s="19"/>
      <c r="V33" s="3"/>
      <c r="W33" s="3"/>
      <c r="X33" s="3"/>
      <c r="Y33" s="19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22"/>
      <c r="AP33" s="105"/>
      <c r="AQ33" s="105"/>
      <c r="AR33" s="1"/>
      <c r="AS33" s="123"/>
      <c r="AT33" s="1"/>
      <c r="AU33" s="1"/>
      <c r="AV33" s="1"/>
      <c r="AW33" s="1"/>
      <c r="AX33" s="1"/>
      <c r="AY33" s="1"/>
      <c r="AZ33" s="1"/>
      <c r="BA33" s="1"/>
      <c r="BB33" s="1"/>
    </row>
    <row r="34" spans="1:54">
      <c r="A34" s="9">
        <v>45883</v>
      </c>
      <c r="B34" s="13">
        <v>19928.669999999998</v>
      </c>
      <c r="C34">
        <v>5780.58</v>
      </c>
      <c r="D34" s="3">
        <v>7065.9071999999996</v>
      </c>
      <c r="E34" s="11">
        <v>267.253376</v>
      </c>
      <c r="F34" s="11">
        <v>7009.4150982279998</v>
      </c>
      <c r="G34">
        <v>267</v>
      </c>
      <c r="H34" s="74">
        <v>60.496948000000003</v>
      </c>
      <c r="I34" s="14">
        <v>88.991336000000004</v>
      </c>
      <c r="J34" s="8">
        <v>-28.494388000000001</v>
      </c>
      <c r="K34" s="8">
        <v>9.3000000000000007</v>
      </c>
      <c r="L34" s="11">
        <v>1.3</v>
      </c>
      <c r="M34" s="11">
        <v>2.5</v>
      </c>
      <c r="N34" s="3">
        <v>-46.830000000001746</v>
      </c>
      <c r="O34" s="3">
        <v>40614</v>
      </c>
      <c r="P34" s="147"/>
      <c r="Q34" s="131"/>
      <c r="V34" s="3"/>
      <c r="W34" s="3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22"/>
      <c r="AP34" s="105"/>
      <c r="AQ34" s="105"/>
      <c r="AR34" s="1"/>
      <c r="AS34" s="123"/>
      <c r="AT34" s="1"/>
      <c r="AU34" s="1"/>
      <c r="AV34" s="1"/>
      <c r="AW34" s="1"/>
      <c r="AX34" s="1"/>
      <c r="AY34" s="1"/>
      <c r="AZ34" s="1"/>
      <c r="BA34" s="1"/>
      <c r="BB34" s="1"/>
    </row>
    <row r="35" spans="1:54">
      <c r="A35" s="9">
        <v>45882</v>
      </c>
      <c r="B35" s="13">
        <v>19975.5</v>
      </c>
      <c r="C35">
        <v>5815.64</v>
      </c>
      <c r="D35" s="3">
        <v>4469.4675999999999</v>
      </c>
      <c r="E35" s="11">
        <v>136.441744</v>
      </c>
      <c r="F35" s="11">
        <v>7025.0485667929997</v>
      </c>
      <c r="G35">
        <v>267</v>
      </c>
      <c r="H35" s="74">
        <v>566.50656000000004</v>
      </c>
      <c r="I35" s="14">
        <v>68.169200000000004</v>
      </c>
      <c r="J35" s="8">
        <v>498.33736000000005</v>
      </c>
      <c r="K35" s="8">
        <v>9.3000000000000007</v>
      </c>
      <c r="L35" s="11">
        <v>1.3</v>
      </c>
      <c r="M35" s="11">
        <v>2.5</v>
      </c>
      <c r="N35" s="3">
        <v>2.7099999999991269</v>
      </c>
      <c r="O35" s="3">
        <v>33673</v>
      </c>
      <c r="P35" s="148"/>
      <c r="R35" s="3"/>
      <c r="X35" s="3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22"/>
      <c r="AP35" s="105"/>
      <c r="AQ35" s="105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5.75" customHeight="1">
      <c r="A36" s="9">
        <v>45881</v>
      </c>
      <c r="B36" s="13">
        <v>19972.79</v>
      </c>
      <c r="C36">
        <v>5826.56</v>
      </c>
      <c r="D36" s="3">
        <v>7599.2749999999996</v>
      </c>
      <c r="E36" s="11">
        <v>137.35128</v>
      </c>
      <c r="F36" s="11">
        <v>7008.3679698679998</v>
      </c>
      <c r="G36">
        <v>267</v>
      </c>
      <c r="H36" s="74">
        <v>57.753487999999997</v>
      </c>
      <c r="I36" s="14">
        <v>135.626496</v>
      </c>
      <c r="J36" s="8">
        <v>-77.873007999999999</v>
      </c>
      <c r="K36" s="8">
        <v>9.3000000000000007</v>
      </c>
      <c r="L36" s="11">
        <v>1.3</v>
      </c>
      <c r="M36" s="11">
        <v>2.5</v>
      </c>
      <c r="N36" s="3">
        <v>49.770000000000437</v>
      </c>
      <c r="O36" s="3">
        <v>31183</v>
      </c>
      <c r="P36" s="3"/>
      <c r="Q36" s="131"/>
      <c r="R36" s="3"/>
      <c r="V36" s="19"/>
      <c r="W36" s="19"/>
      <c r="X36" s="3"/>
      <c r="Y36" s="1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22"/>
      <c r="AP36" s="105"/>
      <c r="AQ36" s="105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>
      <c r="A37" s="9">
        <v>45880</v>
      </c>
      <c r="B37" s="13">
        <v>19923.02</v>
      </c>
      <c r="C37">
        <v>5824.91</v>
      </c>
      <c r="D37" s="3">
        <v>3146.5313299999998</v>
      </c>
      <c r="E37" s="11">
        <v>105.895832</v>
      </c>
      <c r="F37" s="11">
        <v>6981.0479489580002</v>
      </c>
      <c r="G37">
        <v>267</v>
      </c>
      <c r="H37" s="74">
        <v>43.603216000000003</v>
      </c>
      <c r="I37" s="14">
        <v>160.75656000000001</v>
      </c>
      <c r="J37" s="8">
        <v>-117.153344</v>
      </c>
      <c r="K37" s="8">
        <v>9.3000000000000007</v>
      </c>
      <c r="L37" s="11">
        <v>1.3</v>
      </c>
      <c r="M37" s="11">
        <v>2.5</v>
      </c>
      <c r="N37" s="3">
        <v>96.450000000000728</v>
      </c>
      <c r="O37" s="3">
        <v>27705</v>
      </c>
      <c r="P37" s="3"/>
      <c r="Q37" s="132"/>
      <c r="R37" s="3"/>
      <c r="AD37" s="1"/>
      <c r="AE37" s="1"/>
      <c r="AF37" s="105"/>
      <c r="AG37" s="1"/>
      <c r="AH37" s="1"/>
      <c r="AI37" s="1"/>
      <c r="AJ37" s="1"/>
      <c r="AK37" s="1"/>
      <c r="AL37" s="1"/>
      <c r="AM37" s="1"/>
      <c r="AN37" s="1"/>
      <c r="AO37" s="122"/>
      <c r="AP37" s="105"/>
      <c r="AQ37" s="105"/>
      <c r="AR37" s="1"/>
      <c r="AS37" s="1"/>
      <c r="AT37" s="1"/>
      <c r="AU37" s="124"/>
      <c r="AV37" s="1"/>
      <c r="AW37" s="1"/>
      <c r="AX37" s="1"/>
      <c r="AY37" s="1"/>
      <c r="AZ37" s="1"/>
      <c r="BA37" s="1"/>
      <c r="BB37" s="1"/>
    </row>
    <row r="38" spans="1:54">
      <c r="A38" s="9">
        <v>45876</v>
      </c>
      <c r="B38" s="13">
        <v>19826.57</v>
      </c>
      <c r="C38">
        <v>5825.39</v>
      </c>
      <c r="D38" s="3">
        <v>3263.7619199999999</v>
      </c>
      <c r="E38" s="11">
        <v>115.084304</v>
      </c>
      <c r="F38" s="11">
        <v>6940.2257834319998</v>
      </c>
      <c r="G38">
        <v>267</v>
      </c>
      <c r="H38" s="74">
        <v>108.265512</v>
      </c>
      <c r="I38" s="14">
        <v>81.245208000000005</v>
      </c>
      <c r="J38" s="8">
        <v>27.020303999999996</v>
      </c>
      <c r="K38" s="8">
        <v>9.1999999999999993</v>
      </c>
      <c r="L38" s="11">
        <v>1.3</v>
      </c>
      <c r="M38" s="11">
        <v>2.5</v>
      </c>
      <c r="N38" s="3">
        <v>21.770000000000437</v>
      </c>
      <c r="O38" s="3">
        <v>30274</v>
      </c>
      <c r="P38" s="3"/>
      <c r="Q38" s="61"/>
      <c r="R38" s="3"/>
      <c r="S38" s="3"/>
      <c r="V38" s="9"/>
      <c r="W38" s="11"/>
      <c r="AD38" s="1"/>
      <c r="AE38" s="1"/>
      <c r="AF38" s="105"/>
      <c r="AG38" s="1"/>
      <c r="AH38" s="1"/>
      <c r="AI38" s="1"/>
      <c r="AJ38" s="1"/>
      <c r="AK38" s="1"/>
      <c r="AL38" s="1"/>
      <c r="AM38" s="1"/>
      <c r="AN38" s="1"/>
      <c r="AO38" s="122"/>
      <c r="AP38" s="105"/>
      <c r="AQ38" s="105"/>
      <c r="AR38" s="1"/>
      <c r="AS38" s="1"/>
      <c r="AT38" s="1"/>
      <c r="AU38" s="124"/>
      <c r="AV38" s="1"/>
      <c r="AW38" s="1"/>
      <c r="AX38" s="1"/>
      <c r="AY38" s="1"/>
      <c r="AZ38" s="1"/>
      <c r="BA38" s="1"/>
      <c r="BB38" s="1"/>
    </row>
    <row r="39" spans="1:54">
      <c r="A39" s="9">
        <v>45875</v>
      </c>
      <c r="B39" s="13">
        <v>19804.8</v>
      </c>
      <c r="C39">
        <v>5827.85</v>
      </c>
      <c r="D39" s="3">
        <v>4450.8190999999997</v>
      </c>
      <c r="E39" s="11">
        <v>162.48436799999999</v>
      </c>
      <c r="F39" s="11">
        <v>6923.0657075420004</v>
      </c>
      <c r="G39">
        <v>267</v>
      </c>
      <c r="H39" s="74">
        <v>110.901208</v>
      </c>
      <c r="I39" s="14">
        <v>101.747872</v>
      </c>
      <c r="J39" s="8">
        <v>9.1533359999999959</v>
      </c>
      <c r="K39" s="8">
        <v>9.1999999999999993</v>
      </c>
      <c r="L39" s="11">
        <v>1.3</v>
      </c>
      <c r="M39" s="11">
        <v>2.5</v>
      </c>
      <c r="N39" s="3">
        <v>86.799999999999272</v>
      </c>
      <c r="O39" s="3">
        <v>30138</v>
      </c>
      <c r="P39" s="132"/>
      <c r="Q39" s="61"/>
      <c r="R39" s="3"/>
      <c r="U39" s="9"/>
      <c r="V39" s="9"/>
      <c r="W39" s="11"/>
      <c r="AD39" s="1"/>
      <c r="AE39" s="1"/>
      <c r="AF39" s="105"/>
      <c r="AG39" s="1"/>
      <c r="AH39" s="1"/>
      <c r="AI39" s="1"/>
      <c r="AJ39" s="1"/>
      <c r="AK39" s="1"/>
      <c r="AL39" s="1"/>
      <c r="AM39" s="1"/>
      <c r="AN39" s="1"/>
      <c r="AO39" s="122"/>
      <c r="AP39" s="105"/>
      <c r="AQ39" s="105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>
      <c r="A40" s="9">
        <v>45874</v>
      </c>
      <c r="B40" s="13">
        <v>19718</v>
      </c>
      <c r="C40">
        <v>5830.29</v>
      </c>
      <c r="D40" s="3">
        <v>3309.8588199999999</v>
      </c>
      <c r="E40" s="11">
        <v>142.83392000000001</v>
      </c>
      <c r="F40" s="11">
        <v>6895.0598934509999</v>
      </c>
      <c r="G40">
        <v>267</v>
      </c>
      <c r="H40" s="74">
        <v>132.23022399999999</v>
      </c>
      <c r="I40" s="14">
        <v>277.618112</v>
      </c>
      <c r="J40" s="8">
        <v>-145.387888</v>
      </c>
      <c r="K40" s="8">
        <v>9.1</v>
      </c>
      <c r="L40" s="11">
        <v>1.3</v>
      </c>
      <c r="M40" s="11">
        <v>2.5</v>
      </c>
      <c r="N40" s="3">
        <v>-68.229999999999563</v>
      </c>
      <c r="O40" s="3">
        <v>28590</v>
      </c>
      <c r="P40" s="3"/>
      <c r="Q40" s="3"/>
      <c r="R40" s="132"/>
      <c r="S40" s="27"/>
      <c r="U40" s="9"/>
      <c r="V40" s="9"/>
      <c r="W40" s="11"/>
      <c r="AD40" s="1"/>
      <c r="AE40" s="1"/>
      <c r="AF40" s="105"/>
      <c r="AG40" s="1"/>
      <c r="AH40" s="1"/>
      <c r="AI40" s="1"/>
      <c r="AJ40" s="1"/>
      <c r="AK40" s="1"/>
      <c r="AL40" s="1"/>
      <c r="AM40" s="1"/>
      <c r="AN40" s="1"/>
      <c r="AO40" s="122"/>
      <c r="AP40" s="105"/>
      <c r="AQ40" s="105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>
      <c r="A41" s="9">
        <v>45873</v>
      </c>
      <c r="B41" s="13">
        <v>19786.23</v>
      </c>
      <c r="C41">
        <v>5857.61</v>
      </c>
      <c r="D41" s="3">
        <v>4536.6850999999997</v>
      </c>
      <c r="E41" s="11">
        <v>157.47673599999999</v>
      </c>
      <c r="F41" s="11">
        <v>6923.8713786669996</v>
      </c>
      <c r="G41">
        <v>267</v>
      </c>
      <c r="H41" s="74">
        <v>74.693303999999998</v>
      </c>
      <c r="I41" s="14">
        <v>82.929584000000006</v>
      </c>
      <c r="J41" s="8">
        <v>-8.2362800000000078</v>
      </c>
      <c r="K41" s="8">
        <v>9.1999999999999993</v>
      </c>
      <c r="L41" s="11">
        <v>1.3</v>
      </c>
      <c r="M41" s="11">
        <v>2.5</v>
      </c>
      <c r="N41" s="3">
        <v>-128.02000000000044</v>
      </c>
      <c r="O41" s="3">
        <v>40518</v>
      </c>
      <c r="P41" s="133"/>
      <c r="Q41" s="132"/>
      <c r="S41" s="5"/>
      <c r="U41" s="9"/>
      <c r="V41" s="9"/>
      <c r="W41" s="11"/>
      <c r="AD41" s="1"/>
      <c r="AE41" s="1"/>
      <c r="AF41" s="105"/>
      <c r="AG41" s="1"/>
      <c r="AH41" s="1"/>
      <c r="AI41" s="1"/>
      <c r="AJ41" s="1"/>
      <c r="AK41" s="1"/>
      <c r="AL41" s="1"/>
      <c r="AM41" s="1"/>
      <c r="AN41" s="1"/>
      <c r="AO41" s="122"/>
      <c r="AP41" s="105"/>
      <c r="AQ41" s="105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>
      <c r="A42" s="9">
        <v>45870</v>
      </c>
      <c r="B42" s="13">
        <v>19914.25</v>
      </c>
      <c r="C42">
        <v>5894.75</v>
      </c>
      <c r="D42" s="3">
        <v>7366.9591</v>
      </c>
      <c r="E42" s="11">
        <v>416.70870400000001</v>
      </c>
      <c r="F42" s="11">
        <v>6974.7361236340003</v>
      </c>
      <c r="G42">
        <v>267</v>
      </c>
      <c r="H42" s="74">
        <v>67.179416000000003</v>
      </c>
      <c r="I42" s="14">
        <v>211.15100799999999</v>
      </c>
      <c r="J42" s="8">
        <v>-143.97159199999999</v>
      </c>
      <c r="K42" s="8">
        <v>9.1999999999999993</v>
      </c>
      <c r="L42" s="11">
        <v>1.3</v>
      </c>
      <c r="M42" s="11">
        <v>2.5</v>
      </c>
      <c r="N42" s="3">
        <v>271.77000000000044</v>
      </c>
      <c r="O42" s="3">
        <v>44937</v>
      </c>
      <c r="P42" s="132"/>
      <c r="U42" s="9"/>
      <c r="V42" s="9"/>
      <c r="W42" s="11"/>
      <c r="AD42" s="1"/>
      <c r="AE42" s="1"/>
      <c r="AF42" s="105"/>
      <c r="AG42" s="1"/>
      <c r="AH42" s="1"/>
      <c r="AI42" s="1"/>
      <c r="AJ42" s="1"/>
      <c r="AK42" s="1"/>
      <c r="AL42" s="1"/>
      <c r="AM42" s="1"/>
      <c r="AN42" s="1"/>
      <c r="AO42" s="122"/>
      <c r="AP42" s="105"/>
      <c r="AQ42" s="105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>
      <c r="A43" s="9">
        <v>45869</v>
      </c>
      <c r="B43" s="13">
        <v>19642.48</v>
      </c>
      <c r="C43">
        <v>5762.17</v>
      </c>
      <c r="D43" s="3">
        <v>5663.1895000000004</v>
      </c>
      <c r="E43" s="11">
        <v>205.876576</v>
      </c>
      <c r="F43" s="11">
        <v>6895.6921471899996</v>
      </c>
      <c r="G43">
        <v>267</v>
      </c>
      <c r="H43" s="74">
        <v>161.65534400000001</v>
      </c>
      <c r="I43" s="14">
        <v>295.671424</v>
      </c>
      <c r="J43" s="8">
        <v>-134.01607999999999</v>
      </c>
      <c r="K43" s="8">
        <v>9.1</v>
      </c>
      <c r="L43" s="11">
        <v>1.3</v>
      </c>
      <c r="M43" s="11">
        <v>2.5</v>
      </c>
      <c r="N43" s="3">
        <v>76.329999999998108</v>
      </c>
      <c r="O43" s="3">
        <v>32505</v>
      </c>
      <c r="P43" s="133"/>
      <c r="U43" s="9"/>
      <c r="V43" s="9"/>
      <c r="W43" s="11"/>
      <c r="AD43" s="1"/>
      <c r="AE43" s="1"/>
      <c r="AF43" s="105"/>
      <c r="AG43" s="1"/>
      <c r="AH43" s="1"/>
      <c r="AI43" s="1"/>
      <c r="AJ43" s="1"/>
      <c r="AK43" s="1"/>
      <c r="AL43" s="1"/>
      <c r="AM43" s="1"/>
      <c r="AN43" s="1"/>
      <c r="AO43" s="122"/>
      <c r="AP43" s="105"/>
      <c r="AQ43" s="105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>
      <c r="A44" s="9">
        <v>45868</v>
      </c>
      <c r="B44" s="13">
        <v>19566.150000000001</v>
      </c>
      <c r="C44">
        <v>5751.68</v>
      </c>
      <c r="D44" s="3">
        <v>5288.4269999999997</v>
      </c>
      <c r="E44" s="11">
        <v>180.93144000000001</v>
      </c>
      <c r="F44" s="11">
        <v>6868.7411058099997</v>
      </c>
      <c r="G44">
        <v>267</v>
      </c>
      <c r="H44" s="74">
        <v>127.339648</v>
      </c>
      <c r="I44" s="14">
        <v>163.76383999999999</v>
      </c>
      <c r="J44" s="8">
        <v>-36.424191999999991</v>
      </c>
      <c r="K44" s="8">
        <v>9.1</v>
      </c>
      <c r="L44" s="11">
        <v>1.3</v>
      </c>
      <c r="M44" s="11">
        <v>2.5</v>
      </c>
      <c r="N44" s="3">
        <v>33.950000000000728</v>
      </c>
      <c r="O44" s="3">
        <v>34897</v>
      </c>
      <c r="P44" s="132"/>
      <c r="Q44" s="3"/>
      <c r="R44" s="3"/>
      <c r="U44" s="9"/>
      <c r="V44" s="9"/>
      <c r="W44" s="11"/>
      <c r="AD44" s="1"/>
      <c r="AE44" s="1"/>
      <c r="AF44" s="105"/>
      <c r="AG44" s="1"/>
      <c r="AH44" s="1"/>
      <c r="AI44" s="1"/>
      <c r="AJ44" s="1"/>
      <c r="AK44" s="1"/>
      <c r="AL44" s="1"/>
      <c r="AM44" s="1"/>
      <c r="AN44" s="1"/>
      <c r="AO44" s="122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>
      <c r="A45" s="9">
        <v>45867</v>
      </c>
      <c r="B45" s="13">
        <v>19532.2</v>
      </c>
      <c r="C45">
        <v>5752.46</v>
      </c>
      <c r="D45" s="3">
        <v>7595.2997999999998</v>
      </c>
      <c r="E45" s="11">
        <v>221.20054400000001</v>
      </c>
      <c r="F45" s="11">
        <v>6885.2507926090002</v>
      </c>
      <c r="G45">
        <v>267</v>
      </c>
      <c r="H45" s="74">
        <v>76.806560000000005</v>
      </c>
      <c r="I45" s="14">
        <v>191.02243200000001</v>
      </c>
      <c r="J45" s="26">
        <v>-114.215872</v>
      </c>
      <c r="K45" s="8">
        <v>9.1</v>
      </c>
      <c r="L45" s="11">
        <v>1.3</v>
      </c>
      <c r="M45" s="11">
        <v>2.5</v>
      </c>
      <c r="N45" s="3">
        <v>14.340000000000146</v>
      </c>
      <c r="O45" s="3">
        <v>35839</v>
      </c>
      <c r="P45" s="8"/>
      <c r="U45" s="9"/>
      <c r="V45" s="9"/>
      <c r="W45" s="11"/>
      <c r="AD45" s="1"/>
      <c r="AE45" s="1"/>
      <c r="AF45" s="105"/>
      <c r="AG45" s="1"/>
      <c r="AH45" s="1"/>
      <c r="AI45" s="1"/>
      <c r="AJ45" s="1"/>
      <c r="AK45" s="1"/>
      <c r="AL45" s="1"/>
      <c r="AM45" s="1"/>
      <c r="AN45" s="1"/>
      <c r="AO45" s="122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>
      <c r="A46" s="9">
        <v>45866</v>
      </c>
      <c r="B46" s="13">
        <v>19517.86</v>
      </c>
      <c r="C46">
        <v>5774.51</v>
      </c>
      <c r="D46" s="3">
        <v>6166.5581270000002</v>
      </c>
      <c r="E46" s="11">
        <v>162.32823200000001</v>
      </c>
      <c r="F46" s="11">
        <v>6881.6316693179997</v>
      </c>
      <c r="G46">
        <v>267</v>
      </c>
      <c r="H46" s="74">
        <v>174.80077600000001</v>
      </c>
      <c r="I46" s="14">
        <v>144.629863</v>
      </c>
      <c r="J46" s="8">
        <v>30.170913000000013</v>
      </c>
      <c r="K46" s="8">
        <v>9.1300000000000008</v>
      </c>
      <c r="L46" s="11">
        <v>1.31</v>
      </c>
      <c r="M46" s="11">
        <v>2.5299999999999998</v>
      </c>
      <c r="N46" s="3">
        <v>50.150000000001455</v>
      </c>
      <c r="O46" s="3">
        <v>37292</v>
      </c>
      <c r="P46" s="3"/>
      <c r="Q46" s="5"/>
      <c r="U46" s="9"/>
      <c r="V46" s="9"/>
      <c r="W46" s="11"/>
      <c r="AD46" s="1"/>
      <c r="AE46" s="1"/>
      <c r="AF46" s="105"/>
      <c r="AG46" s="1"/>
      <c r="AH46" s="1"/>
      <c r="AI46" s="1"/>
      <c r="AJ46" s="1"/>
      <c r="AK46" s="1"/>
      <c r="AL46" s="1"/>
      <c r="AM46" s="1"/>
      <c r="AN46" s="1"/>
      <c r="AO46" s="122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s="21" customFormat="1">
      <c r="A47" s="9">
        <v>45863</v>
      </c>
      <c r="B47" s="13">
        <v>19467.71</v>
      </c>
      <c r="C47">
        <v>5755.04</v>
      </c>
      <c r="D47" s="3">
        <v>4220.8025600000001</v>
      </c>
      <c r="E47" s="11">
        <v>200.22902400000001</v>
      </c>
      <c r="F47" s="11">
        <v>6864.9515319129996</v>
      </c>
      <c r="G47">
        <v>267</v>
      </c>
      <c r="H47" s="74">
        <v>137.92622399999999</v>
      </c>
      <c r="I47" s="14">
        <v>135.29057599999999</v>
      </c>
      <c r="J47" s="8">
        <v>2.6356480000000033</v>
      </c>
      <c r="K47" s="8">
        <v>9.1</v>
      </c>
      <c r="L47" s="11">
        <v>1.3</v>
      </c>
      <c r="M47" s="11">
        <v>2.5</v>
      </c>
      <c r="N47" s="3">
        <v>88.469999999997526</v>
      </c>
      <c r="O47" s="3">
        <v>34642</v>
      </c>
      <c r="P47" s="3"/>
      <c r="Q47"/>
      <c r="R47"/>
      <c r="S47"/>
      <c r="T47"/>
      <c r="U47" s="9"/>
      <c r="V47" s="9"/>
      <c r="W47" s="11"/>
      <c r="X47"/>
      <c r="Y47"/>
      <c r="Z47"/>
      <c r="AA47"/>
      <c r="AB47"/>
      <c r="AC47"/>
      <c r="AD47" s="1"/>
      <c r="AE47" s="1"/>
      <c r="AF47" s="105"/>
      <c r="AG47" s="1"/>
      <c r="AH47" s="1"/>
      <c r="AI47" s="1"/>
      <c r="AJ47" s="1"/>
      <c r="AK47" s="1"/>
      <c r="AL47" s="1"/>
      <c r="AM47" s="1"/>
      <c r="AN47" s="1"/>
      <c r="AO47" s="122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>
      <c r="A48" s="9">
        <v>45862</v>
      </c>
      <c r="B48" s="13">
        <v>19379.240000000002</v>
      </c>
      <c r="C48">
        <v>5727.37</v>
      </c>
      <c r="D48" s="3">
        <v>6217.4034000000001</v>
      </c>
      <c r="E48" s="11">
        <v>354.59100799999999</v>
      </c>
      <c r="F48" s="11">
        <v>6839.2446203440004</v>
      </c>
      <c r="G48">
        <v>267</v>
      </c>
      <c r="H48" s="74">
        <v>255.54923199999999</v>
      </c>
      <c r="I48" s="14">
        <v>206.55827199999999</v>
      </c>
      <c r="J48" s="8">
        <v>48.990960000000001</v>
      </c>
      <c r="K48" s="8">
        <v>9.1</v>
      </c>
      <c r="L48" s="11">
        <v>1.3</v>
      </c>
      <c r="M48" s="11">
        <v>2.5</v>
      </c>
      <c r="N48" s="3">
        <v>136.15999999999985</v>
      </c>
      <c r="O48" s="3">
        <v>41563</v>
      </c>
      <c r="P48" s="131"/>
      <c r="Q48" s="11"/>
      <c r="U48" s="9"/>
      <c r="V48" s="9"/>
      <c r="W48" s="11"/>
      <c r="AD48" s="1"/>
      <c r="AE48" s="1"/>
      <c r="AF48" s="105"/>
      <c r="AG48" s="1"/>
      <c r="AH48" s="1"/>
      <c r="AI48" s="1"/>
      <c r="AJ48" s="1"/>
      <c r="AK48" s="1"/>
      <c r="AL48" s="1"/>
      <c r="AM48" s="1"/>
      <c r="AN48" s="1"/>
      <c r="AO48" s="122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s="21" customFormat="1">
      <c r="A49" s="9">
        <v>45861</v>
      </c>
      <c r="B49" s="13">
        <v>19243.080000000002</v>
      </c>
      <c r="C49">
        <v>5689.62</v>
      </c>
      <c r="D49" s="3">
        <v>6232.5002000000004</v>
      </c>
      <c r="E49" s="11">
        <v>235.33094399999999</v>
      </c>
      <c r="F49" s="11">
        <v>6802.5026165259997</v>
      </c>
      <c r="G49">
        <v>267</v>
      </c>
      <c r="H49" s="74">
        <v>231.733024</v>
      </c>
      <c r="I49" s="14">
        <v>331.32169599999997</v>
      </c>
      <c r="J49" s="8">
        <v>-99.588671999999974</v>
      </c>
      <c r="K49" s="8">
        <v>9</v>
      </c>
      <c r="L49" s="11">
        <v>1.3</v>
      </c>
      <c r="M49" s="11">
        <v>2.6</v>
      </c>
      <c r="N49" s="3">
        <v>151.15000000000146</v>
      </c>
      <c r="O49" s="3">
        <v>39533</v>
      </c>
      <c r="P49" s="3"/>
      <c r="U49" s="28"/>
      <c r="V49" s="28"/>
      <c r="W49" s="29"/>
      <c r="AF49" s="22"/>
      <c r="AO49" s="174"/>
    </row>
    <row r="50" spans="1:54">
      <c r="A50" s="9">
        <v>45860</v>
      </c>
      <c r="B50" s="13">
        <v>19091.93</v>
      </c>
      <c r="C50">
        <v>5657.62</v>
      </c>
      <c r="D50" s="3">
        <v>5920.7762000000002</v>
      </c>
      <c r="E50" s="11">
        <v>203.82656</v>
      </c>
      <c r="F50" s="11">
        <v>6740.7653390169999</v>
      </c>
      <c r="G50">
        <v>267</v>
      </c>
      <c r="H50" s="74">
        <v>122.59028000000001</v>
      </c>
      <c r="I50" s="14">
        <v>160.79172800000001</v>
      </c>
      <c r="J50" s="8">
        <v>-38.201447999999999</v>
      </c>
      <c r="K50" s="8">
        <v>8.9</v>
      </c>
      <c r="L50" s="11">
        <v>1.3</v>
      </c>
      <c r="M50" s="11">
        <v>2.6</v>
      </c>
      <c r="N50" s="3">
        <v>47.849999999998545</v>
      </c>
      <c r="O50" s="3">
        <v>38358</v>
      </c>
      <c r="P50" s="8"/>
      <c r="S50" s="26"/>
      <c r="U50" s="9"/>
      <c r="V50" s="9"/>
      <c r="W50" s="13"/>
      <c r="AD50" s="1"/>
      <c r="AE50" s="1"/>
      <c r="AF50" s="105"/>
      <c r="AG50" s="1"/>
      <c r="AH50" s="1"/>
      <c r="AI50" s="1"/>
      <c r="AJ50" s="1"/>
      <c r="AK50" s="1"/>
      <c r="AL50" s="1"/>
      <c r="AM50" s="1"/>
      <c r="AN50" s="1"/>
      <c r="AO50" s="122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>
      <c r="A51" s="9">
        <v>45859</v>
      </c>
      <c r="B51" s="13">
        <v>19044.080000000002</v>
      </c>
      <c r="C51">
        <v>5646.99</v>
      </c>
      <c r="D51" s="3">
        <v>5390.6472999999996</v>
      </c>
      <c r="E51" s="11">
        <v>216.41969599999999</v>
      </c>
      <c r="F51" s="11">
        <v>6742.0913954409998</v>
      </c>
      <c r="G51">
        <v>267</v>
      </c>
      <c r="H51" s="74">
        <v>70.558040000000005</v>
      </c>
      <c r="I51" s="14">
        <v>191.915088</v>
      </c>
      <c r="J51" s="8">
        <v>-121.35704799999999</v>
      </c>
      <c r="K51" s="8">
        <v>8.9</v>
      </c>
      <c r="L51" s="11">
        <v>1.3</v>
      </c>
      <c r="M51" s="11">
        <v>2.6</v>
      </c>
      <c r="N51" s="3">
        <v>70.380000000001019</v>
      </c>
      <c r="O51" s="3">
        <v>40265</v>
      </c>
      <c r="P51" s="3"/>
      <c r="S51" s="26"/>
      <c r="U51" s="9"/>
      <c r="V51" s="9"/>
      <c r="W51" s="13"/>
      <c r="AD51" s="1"/>
      <c r="AE51" s="1"/>
      <c r="AF51" s="105"/>
      <c r="AG51" s="1"/>
      <c r="AH51" s="1"/>
      <c r="AI51" s="1"/>
      <c r="AJ51" s="1"/>
      <c r="AK51" s="1"/>
      <c r="AL51" s="1"/>
      <c r="AM51" s="1"/>
      <c r="AN51" s="1"/>
      <c r="AO51" s="122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>
      <c r="A52" s="9">
        <v>45856</v>
      </c>
      <c r="B52" s="13">
        <v>18973.7</v>
      </c>
      <c r="C52">
        <v>5655.43</v>
      </c>
      <c r="D52" s="3">
        <v>7601.4269000000004</v>
      </c>
      <c r="E52" s="11">
        <v>350.07971199999997</v>
      </c>
      <c r="F52" s="11">
        <v>6718.296698092</v>
      </c>
      <c r="G52">
        <v>267</v>
      </c>
      <c r="H52" s="74">
        <v>1990.9257</v>
      </c>
      <c r="I52" s="14">
        <v>1617.03232</v>
      </c>
      <c r="J52" s="8">
        <v>373.89337999999998</v>
      </c>
      <c r="K52" s="8">
        <v>8.9</v>
      </c>
      <c r="L52" s="11">
        <v>1.3</v>
      </c>
      <c r="M52" s="11">
        <v>2.6</v>
      </c>
      <c r="N52" s="3">
        <v>96.850000000002183</v>
      </c>
      <c r="O52" s="3">
        <v>38297</v>
      </c>
      <c r="P52" s="176"/>
      <c r="U52" s="9"/>
      <c r="V52" s="9"/>
      <c r="W52" s="13"/>
      <c r="AD52" s="1"/>
      <c r="AE52" s="1"/>
      <c r="AF52" s="105"/>
      <c r="AG52" s="1"/>
      <c r="AH52" s="1"/>
      <c r="AI52" s="1"/>
      <c r="AJ52" s="1"/>
      <c r="AK52" s="1"/>
      <c r="AL52" s="1"/>
      <c r="AM52" s="1"/>
      <c r="AN52" s="1"/>
      <c r="AO52" s="122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>
      <c r="A53" s="9">
        <v>45855</v>
      </c>
      <c r="B53" s="13">
        <v>18876.849999999999</v>
      </c>
      <c r="C53">
        <v>5628.93</v>
      </c>
      <c r="D53" s="3">
        <v>6205.7809999999999</v>
      </c>
      <c r="E53" s="11">
        <v>358.067072</v>
      </c>
      <c r="F53" s="11">
        <v>6687.6871821490004</v>
      </c>
      <c r="G53">
        <v>267</v>
      </c>
      <c r="H53" s="74">
        <v>170.61936</v>
      </c>
      <c r="I53" s="14">
        <v>285.77574399999997</v>
      </c>
      <c r="J53" s="8">
        <v>-115.15638399999997</v>
      </c>
      <c r="K53" s="8">
        <v>8.9</v>
      </c>
      <c r="L53" s="11">
        <v>1.3</v>
      </c>
      <c r="M53" s="11">
        <v>2.6</v>
      </c>
      <c r="N53" s="3">
        <v>-8.1100000000005821</v>
      </c>
      <c r="O53" s="3">
        <v>41846</v>
      </c>
      <c r="P53" s="5"/>
      <c r="U53" s="9"/>
      <c r="V53" s="9"/>
      <c r="W53" s="13"/>
      <c r="AD53" s="1"/>
      <c r="AE53" s="1"/>
      <c r="AF53" s="105"/>
      <c r="AG53" s="1"/>
      <c r="AH53" s="1"/>
      <c r="AI53" s="1"/>
      <c r="AJ53" s="1"/>
      <c r="AK53" s="1"/>
      <c r="AL53" s="1"/>
      <c r="AM53" s="1"/>
      <c r="AN53" s="1"/>
      <c r="AO53" s="122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>
      <c r="A54" s="9">
        <v>45854</v>
      </c>
      <c r="B54" s="74">
        <v>18884.96</v>
      </c>
      <c r="C54">
        <v>5668.12</v>
      </c>
      <c r="D54" s="13">
        <v>17013.378000000001</v>
      </c>
      <c r="E54" s="11">
        <v>300.76931200000001</v>
      </c>
      <c r="F54" s="11">
        <v>6676.1246121969998</v>
      </c>
      <c r="G54">
        <v>267</v>
      </c>
      <c r="H54" s="74">
        <v>310.326368</v>
      </c>
      <c r="I54" s="14">
        <v>246.68838400000001</v>
      </c>
      <c r="J54" s="8">
        <v>63.637983999999989</v>
      </c>
      <c r="K54" s="8">
        <v>8.9</v>
      </c>
      <c r="L54" s="11">
        <v>1.3</v>
      </c>
      <c r="M54" s="11">
        <v>2.6</v>
      </c>
      <c r="N54" s="3">
        <v>46.569999999999709</v>
      </c>
      <c r="O54" s="3">
        <v>39257</v>
      </c>
      <c r="P54" s="5"/>
      <c r="U54" s="9"/>
      <c r="V54" s="9"/>
      <c r="W54" s="13"/>
      <c r="AD54" s="1"/>
      <c r="AE54" s="1"/>
      <c r="AF54" s="105"/>
      <c r="AG54" s="1"/>
      <c r="AH54" s="1"/>
      <c r="AI54" s="1"/>
      <c r="AJ54" s="1"/>
      <c r="AK54" s="1"/>
      <c r="AL54" s="1"/>
      <c r="AM54" s="1"/>
      <c r="AN54" s="1"/>
      <c r="AO54" s="122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>
      <c r="A55" s="9">
        <v>45853</v>
      </c>
      <c r="B55" s="13">
        <v>18946.27</v>
      </c>
      <c r="C55">
        <v>5700.54</v>
      </c>
      <c r="D55" s="3">
        <v>9106.4784940000009</v>
      </c>
      <c r="E55" s="11">
        <v>276.922978</v>
      </c>
      <c r="F55" s="11">
        <v>6695.8661443849996</v>
      </c>
      <c r="G55">
        <v>267</v>
      </c>
      <c r="H55" s="74">
        <v>151.50374500000001</v>
      </c>
      <c r="I55" s="14">
        <v>177.40598800000001</v>
      </c>
      <c r="J55" s="8">
        <v>-25.902242999999999</v>
      </c>
      <c r="K55" s="8">
        <v>8.8800000000000008</v>
      </c>
      <c r="L55" s="11">
        <v>1.27</v>
      </c>
      <c r="M55" s="11">
        <v>2.6</v>
      </c>
      <c r="N55" s="3">
        <v>107.88000000000102</v>
      </c>
      <c r="O55" s="3">
        <v>50255</v>
      </c>
      <c r="P55" s="5"/>
      <c r="U55" s="9"/>
      <c r="V55" s="9"/>
      <c r="W55" s="13"/>
      <c r="AD55" s="1"/>
      <c r="AE55" s="1"/>
      <c r="AF55" s="105"/>
      <c r="AG55" s="1"/>
      <c r="AH55" s="1"/>
      <c r="AI55" s="1"/>
      <c r="AJ55" s="1"/>
      <c r="AK55" s="1"/>
      <c r="AL55" s="1"/>
      <c r="AM55" s="1"/>
      <c r="AN55" s="1"/>
      <c r="AO55" s="122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>
      <c r="A56" s="9">
        <v>45852</v>
      </c>
      <c r="B56" s="13">
        <v>18838.39</v>
      </c>
      <c r="C56">
        <v>5628.71</v>
      </c>
      <c r="D56" s="3">
        <v>9496.8965000000007</v>
      </c>
      <c r="E56" s="11">
        <v>520.33190400000001</v>
      </c>
      <c r="F56" s="11">
        <v>6657.9335398619996</v>
      </c>
      <c r="G56">
        <v>269</v>
      </c>
      <c r="H56" s="74">
        <v>148.65449599999999</v>
      </c>
      <c r="I56" s="14">
        <v>476.640064</v>
      </c>
      <c r="J56" s="8">
        <v>-327.985568</v>
      </c>
      <c r="K56" s="8">
        <v>8.8000000000000007</v>
      </c>
      <c r="L56" s="11">
        <v>1.3</v>
      </c>
      <c r="M56" s="11">
        <v>2.6</v>
      </c>
      <c r="N56" s="3">
        <v>297.13000000000102</v>
      </c>
      <c r="O56" s="3">
        <v>50255</v>
      </c>
      <c r="P56" s="3"/>
      <c r="U56" s="9"/>
      <c r="V56" s="9"/>
      <c r="W56" s="13"/>
      <c r="AD56" s="1"/>
      <c r="AE56" s="1"/>
      <c r="AF56" s="105"/>
      <c r="AG56" s="1"/>
      <c r="AH56" s="1"/>
      <c r="AI56" s="1"/>
      <c r="AJ56" s="1"/>
      <c r="AK56" s="1"/>
      <c r="AL56" s="1"/>
      <c r="AM56" s="1"/>
      <c r="AN56" s="1"/>
      <c r="AO56" s="122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>
      <c r="A57" s="9">
        <v>45849</v>
      </c>
      <c r="B57" s="13">
        <v>18541.259999999998</v>
      </c>
      <c r="C57">
        <v>5486.5</v>
      </c>
      <c r="D57" s="3">
        <v>10228.858899999999</v>
      </c>
      <c r="E57" s="11">
        <v>304.19551999999999</v>
      </c>
      <c r="F57" s="11">
        <v>6577.0142402270003</v>
      </c>
      <c r="G57">
        <v>268</v>
      </c>
      <c r="H57" s="74">
        <v>96.492272</v>
      </c>
      <c r="I57" s="14">
        <v>1320.38733</v>
      </c>
      <c r="J57" s="8">
        <v>-1223.8950580000001</v>
      </c>
      <c r="K57" s="8">
        <v>8.6999999999999993</v>
      </c>
      <c r="L57" s="11">
        <v>1.3</v>
      </c>
      <c r="M57" s="11">
        <v>2.6</v>
      </c>
      <c r="N57" s="3">
        <v>379.7699999999968</v>
      </c>
      <c r="O57" s="3">
        <v>50602</v>
      </c>
      <c r="P57" s="19"/>
      <c r="U57" s="9"/>
      <c r="V57" s="9"/>
      <c r="W57" s="13"/>
      <c r="AD57" s="1"/>
      <c r="AE57" s="1"/>
      <c r="AF57" s="105"/>
      <c r="AG57" s="1"/>
      <c r="AH57" s="1"/>
      <c r="AI57" s="1"/>
      <c r="AJ57" s="1"/>
      <c r="AK57" s="1"/>
      <c r="AL57" s="1"/>
      <c r="AM57" s="1"/>
      <c r="AN57" s="1"/>
      <c r="AO57" s="122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>
      <c r="A58" s="9">
        <v>45847</v>
      </c>
      <c r="B58" s="13">
        <v>18161.490000000002</v>
      </c>
      <c r="C58">
        <v>5358.64</v>
      </c>
      <c r="D58" s="3">
        <v>5983.2048999999997</v>
      </c>
      <c r="E58" s="11">
        <v>176.611392</v>
      </c>
      <c r="F58" s="11">
        <v>6457.4033565689997</v>
      </c>
      <c r="G58">
        <v>265</v>
      </c>
      <c r="H58" s="74">
        <v>71.512144000000006</v>
      </c>
      <c r="I58" s="14">
        <v>155.935744</v>
      </c>
      <c r="J58" s="8">
        <v>-84.423599999999993</v>
      </c>
      <c r="K58" s="8">
        <v>8.6</v>
      </c>
      <c r="L58" s="11">
        <v>1.2</v>
      </c>
      <c r="M58" s="11">
        <v>2.7</v>
      </c>
      <c r="N58" s="3">
        <v>129.37000000000262</v>
      </c>
      <c r="O58" s="3">
        <v>36571</v>
      </c>
      <c r="P58" s="27"/>
      <c r="R58" s="3"/>
      <c r="U58" s="9"/>
      <c r="V58" s="9"/>
      <c r="W58" s="13"/>
      <c r="AD58" s="1"/>
      <c r="AE58" s="1"/>
      <c r="AF58" s="105"/>
      <c r="AG58" s="1"/>
      <c r="AH58" s="1"/>
      <c r="AI58" s="1"/>
      <c r="AJ58" s="1"/>
      <c r="AK58" s="1"/>
      <c r="AL58" s="1"/>
      <c r="AM58" s="1"/>
      <c r="AN58" s="1"/>
      <c r="AO58" s="122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>
      <c r="A59" s="9">
        <v>45846</v>
      </c>
      <c r="B59" s="13">
        <v>18032.12</v>
      </c>
      <c r="C59">
        <v>5321.75</v>
      </c>
      <c r="D59" s="3">
        <v>8882.2865999999995</v>
      </c>
      <c r="E59" s="11">
        <v>239.27940799999999</v>
      </c>
      <c r="F59" s="11">
        <v>6426.9178628239997</v>
      </c>
      <c r="G59">
        <v>262</v>
      </c>
      <c r="H59" s="74">
        <v>67.57132</v>
      </c>
      <c r="I59" s="14">
        <v>628.67058999999995</v>
      </c>
      <c r="J59" s="8">
        <v>-561.09926999999993</v>
      </c>
      <c r="K59" s="8">
        <v>8.5</v>
      </c>
      <c r="L59" s="11">
        <v>1.2</v>
      </c>
      <c r="M59" s="11">
        <v>2.7</v>
      </c>
      <c r="N59" s="3">
        <v>-10.080000000001746</v>
      </c>
      <c r="O59" s="3">
        <v>27811</v>
      </c>
      <c r="P59" s="3"/>
      <c r="R59" s="8"/>
      <c r="U59" s="9"/>
      <c r="V59" s="9"/>
      <c r="W59" s="13"/>
      <c r="AD59" s="1"/>
      <c r="AE59" s="1"/>
      <c r="AF59" s="105"/>
      <c r="AG59" s="1"/>
      <c r="AH59" s="1"/>
      <c r="AI59" s="1"/>
      <c r="AJ59" s="1"/>
      <c r="AK59" s="1"/>
      <c r="AL59" s="1"/>
      <c r="AM59" s="1"/>
      <c r="AN59" s="1"/>
      <c r="AO59" s="122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>
      <c r="A60" s="9">
        <v>45845</v>
      </c>
      <c r="B60" s="13">
        <v>18042.2</v>
      </c>
      <c r="C60">
        <v>5339.99</v>
      </c>
      <c r="D60" s="22">
        <v>2419.3157099999999</v>
      </c>
      <c r="E60" s="11">
        <v>153.84846400000001</v>
      </c>
      <c r="F60" s="11">
        <v>6433.8226247310004</v>
      </c>
      <c r="G60">
        <v>267</v>
      </c>
      <c r="H60" s="74">
        <v>89.055871999999994</v>
      </c>
      <c r="I60" s="14">
        <v>19.111529999999998</v>
      </c>
      <c r="J60" s="8">
        <v>69.944341999999992</v>
      </c>
      <c r="K60" s="8">
        <v>8.5</v>
      </c>
      <c r="L60" s="11">
        <v>1.2</v>
      </c>
      <c r="M60" s="11">
        <v>2.7</v>
      </c>
      <c r="N60" s="3">
        <v>-106.13999999999942</v>
      </c>
      <c r="O60" s="3">
        <v>23502</v>
      </c>
      <c r="P60" s="3"/>
      <c r="Q60" s="3"/>
      <c r="U60" s="9"/>
      <c r="V60" s="9"/>
      <c r="W60" s="13"/>
      <c r="AD60" s="1"/>
      <c r="AE60" s="1"/>
      <c r="AF60" s="105"/>
      <c r="AG60" s="1"/>
      <c r="AH60" s="1"/>
      <c r="AI60" s="1"/>
      <c r="AJ60" s="1"/>
      <c r="AK60" s="1"/>
      <c r="AL60" s="1"/>
      <c r="AM60" s="1"/>
      <c r="AN60" s="1"/>
      <c r="AO60" s="122"/>
      <c r="AP60" s="1"/>
      <c r="AQ60" s="1"/>
      <c r="AR60" s="1"/>
      <c r="AS60" s="1"/>
      <c r="AT60" s="1"/>
      <c r="AU60" s="124">
        <v>44118</v>
      </c>
      <c r="AV60" s="1"/>
      <c r="AW60" s="1"/>
      <c r="AX60" s="1"/>
      <c r="AY60" s="1"/>
      <c r="AZ60" s="1"/>
      <c r="BA60" s="1"/>
      <c r="BB60" s="1"/>
    </row>
    <row r="61" spans="1:54">
      <c r="A61" s="9">
        <v>45842</v>
      </c>
      <c r="B61" s="13">
        <v>18148.34</v>
      </c>
      <c r="C61">
        <v>5366.03</v>
      </c>
      <c r="D61" s="3">
        <v>6762.2001</v>
      </c>
      <c r="E61" s="11">
        <v>156.14832000000001</v>
      </c>
      <c r="F61" s="11">
        <v>6462.0076505549996</v>
      </c>
      <c r="G61">
        <v>265</v>
      </c>
      <c r="H61" s="74">
        <v>1158.14861</v>
      </c>
      <c r="I61" s="14">
        <v>1140.93389</v>
      </c>
      <c r="J61" s="8">
        <v>17.214719999999943</v>
      </c>
      <c r="K61" s="8">
        <v>8.6</v>
      </c>
      <c r="L61" s="11">
        <v>1.2</v>
      </c>
      <c r="M61" s="11">
        <v>2.7</v>
      </c>
      <c r="N61" s="3">
        <v>47.420000000001892</v>
      </c>
      <c r="O61" s="3">
        <v>25710</v>
      </c>
      <c r="P61" s="3"/>
      <c r="R61" s="19"/>
      <c r="U61" s="9"/>
      <c r="V61" s="9"/>
      <c r="W61" s="13"/>
      <c r="AD61" s="1"/>
      <c r="AE61" s="1"/>
      <c r="AF61" s="105"/>
      <c r="AG61" s="1"/>
      <c r="AH61" s="1"/>
      <c r="AI61" s="1"/>
      <c r="AJ61" s="1"/>
      <c r="AK61" s="1"/>
      <c r="AL61" s="1"/>
      <c r="AM61" s="1"/>
      <c r="AN61" s="1"/>
      <c r="AO61" s="122"/>
      <c r="AP61" s="1"/>
      <c r="AQ61" s="1"/>
      <c r="AR61" s="1"/>
      <c r="AS61" s="1"/>
      <c r="AT61" s="1"/>
      <c r="AU61" s="124">
        <v>44139</v>
      </c>
      <c r="AV61" s="1"/>
      <c r="AW61" s="1"/>
      <c r="AX61" s="1"/>
      <c r="AY61" s="1"/>
      <c r="AZ61" s="1"/>
      <c r="BA61" s="1"/>
      <c r="BB61" s="1"/>
    </row>
    <row r="62" spans="1:54">
      <c r="A62" s="9">
        <v>45841</v>
      </c>
      <c r="B62" s="13">
        <v>18100.919999999998</v>
      </c>
      <c r="C62">
        <v>5347.4</v>
      </c>
      <c r="D62" s="3">
        <v>5651.3576999999996</v>
      </c>
      <c r="E62" s="11">
        <v>198.22238400000001</v>
      </c>
      <c r="F62" s="11">
        <v>6452.3270012740004</v>
      </c>
      <c r="G62">
        <v>268</v>
      </c>
      <c r="H62" s="74">
        <v>180.279584</v>
      </c>
      <c r="I62" s="14">
        <v>228.53681599999999</v>
      </c>
      <c r="J62" s="8">
        <v>-48.257231999999988</v>
      </c>
      <c r="K62" s="8">
        <v>8.6</v>
      </c>
      <c r="L62" s="11">
        <v>1.2</v>
      </c>
      <c r="M62" s="11">
        <v>2.7</v>
      </c>
      <c r="N62" s="3">
        <v>-40.870000000002619</v>
      </c>
      <c r="O62" s="3">
        <v>34515</v>
      </c>
      <c r="P62" s="3"/>
      <c r="U62" s="9"/>
      <c r="V62" s="9"/>
      <c r="W62" s="13"/>
      <c r="AD62" s="1"/>
      <c r="AE62" s="1"/>
      <c r="AF62" s="105"/>
      <c r="AG62" s="1"/>
      <c r="AH62" s="1"/>
      <c r="AI62" s="1"/>
      <c r="AJ62" s="1"/>
      <c r="AK62" s="1"/>
      <c r="AL62" s="1"/>
      <c r="AM62" s="1"/>
      <c r="AN62" s="1"/>
      <c r="AO62" s="122"/>
      <c r="AP62" s="1"/>
      <c r="AQ62" s="1"/>
      <c r="AR62" s="1"/>
      <c r="AS62" s="1"/>
      <c r="AT62" s="1"/>
      <c r="AU62" s="1">
        <f>AU61-AU60</f>
        <v>21</v>
      </c>
      <c r="AV62" s="1">
        <f>AU62/7</f>
        <v>3</v>
      </c>
      <c r="AW62" s="1"/>
      <c r="AX62" s="1"/>
      <c r="AY62" s="1"/>
      <c r="AZ62" s="1"/>
      <c r="BA62" s="1"/>
      <c r="BB62" s="1"/>
    </row>
    <row r="63" spans="1:54">
      <c r="A63" s="9">
        <v>45840</v>
      </c>
      <c r="B63" s="13">
        <v>18141.79</v>
      </c>
      <c r="C63">
        <v>5359.04</v>
      </c>
      <c r="D63" s="3">
        <v>7805.9766</v>
      </c>
      <c r="E63" s="11">
        <v>247.74769599999999</v>
      </c>
      <c r="F63" s="11">
        <v>6462.8258316969996</v>
      </c>
      <c r="G63">
        <v>268</v>
      </c>
      <c r="H63" s="74">
        <v>90.435320000000004</v>
      </c>
      <c r="I63" s="14">
        <v>314.43814400000002</v>
      </c>
      <c r="J63" s="8">
        <v>-224.00282400000003</v>
      </c>
      <c r="K63" s="8">
        <v>8.6</v>
      </c>
      <c r="L63" s="11">
        <v>1.2</v>
      </c>
      <c r="M63" s="11">
        <v>2.7</v>
      </c>
      <c r="N63" s="3">
        <v>145.06000000000131</v>
      </c>
      <c r="O63" s="3">
        <v>41109</v>
      </c>
      <c r="P63" s="3"/>
      <c r="Q63" s="19"/>
      <c r="U63" s="9"/>
      <c r="V63" s="9"/>
      <c r="W63" s="13"/>
      <c r="AD63" s="1"/>
      <c r="AE63" s="1"/>
      <c r="AF63" s="105"/>
      <c r="AG63" s="1"/>
      <c r="AH63" s="1"/>
      <c r="AI63" s="1"/>
      <c r="AJ63" s="1"/>
      <c r="AK63" s="1"/>
      <c r="AL63" s="1"/>
      <c r="AM63" s="1"/>
      <c r="AN63" s="1"/>
      <c r="AO63" s="122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>
      <c r="A64" s="9">
        <v>45839</v>
      </c>
      <c r="B64" s="13">
        <v>17996.73</v>
      </c>
      <c r="C64">
        <v>5342.97</v>
      </c>
      <c r="D64" s="3">
        <v>7633.2497999999996</v>
      </c>
      <c r="E64" s="11">
        <v>679.19104000000004</v>
      </c>
      <c r="F64" s="11">
        <v>6423.805688681</v>
      </c>
      <c r="G64">
        <v>266</v>
      </c>
      <c r="H64" s="74">
        <v>67.921816000000007</v>
      </c>
      <c r="I64" s="14">
        <v>3436.192</v>
      </c>
      <c r="J64" s="8">
        <v>-3368.270184</v>
      </c>
      <c r="K64" s="8">
        <v>8.5</v>
      </c>
      <c r="L64" s="11">
        <v>1.2</v>
      </c>
      <c r="M64" s="11">
        <v>2.7</v>
      </c>
      <c r="N64" s="3">
        <v>-29.990000000001601</v>
      </c>
      <c r="O64" s="3">
        <v>32238</v>
      </c>
      <c r="P64" s="3"/>
      <c r="U64" s="9"/>
      <c r="V64" s="9"/>
      <c r="W64" s="13"/>
      <c r="AD64" s="1"/>
      <c r="AE64" s="1"/>
      <c r="AF64" s="105"/>
      <c r="AG64" s="1"/>
      <c r="AH64" s="1"/>
      <c r="AI64" s="1"/>
      <c r="AJ64" s="1"/>
      <c r="AK64" s="1"/>
      <c r="AL64" s="1"/>
      <c r="AM64" s="1"/>
      <c r="AN64" s="1"/>
      <c r="AO64" s="122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>
      <c r="A65" s="9">
        <v>45838</v>
      </c>
      <c r="B65" s="13">
        <v>18026.72</v>
      </c>
      <c r="C65">
        <v>5352.51</v>
      </c>
      <c r="D65" s="3">
        <v>6381.8019999999997</v>
      </c>
      <c r="E65" s="11">
        <v>257.29935999999998</v>
      </c>
      <c r="F65" s="11">
        <v>6437.9478462879997</v>
      </c>
      <c r="G65">
        <v>266</v>
      </c>
      <c r="H65" s="74">
        <v>163.74332799999999</v>
      </c>
      <c r="I65" s="14">
        <v>298.70755200000002</v>
      </c>
      <c r="J65" s="8">
        <v>-134.96422400000003</v>
      </c>
      <c r="K65" s="8">
        <v>8.5</v>
      </c>
      <c r="L65" s="11">
        <v>1.2</v>
      </c>
      <c r="M65" s="11">
        <v>2.7</v>
      </c>
      <c r="N65" s="3">
        <v>153.97999999999956</v>
      </c>
      <c r="O65" s="3">
        <v>36808</v>
      </c>
      <c r="P65" s="3"/>
      <c r="U65" s="9"/>
      <c r="V65" s="9"/>
      <c r="W65" s="13"/>
      <c r="AD65" s="1"/>
      <c r="AE65" s="1"/>
      <c r="AF65" s="105"/>
      <c r="AG65" s="1"/>
      <c r="AH65" s="1"/>
      <c r="AI65" s="1"/>
      <c r="AJ65" s="1"/>
      <c r="AK65" s="1"/>
      <c r="AL65" s="1"/>
      <c r="AM65" s="1"/>
      <c r="AN65" s="1"/>
      <c r="AO65" s="122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>
      <c r="A66" s="9">
        <v>45835</v>
      </c>
      <c r="B66" s="10">
        <v>17872.740000000002</v>
      </c>
      <c r="C66">
        <v>5283.06</v>
      </c>
      <c r="D66" s="3">
        <v>5135.9718000000003</v>
      </c>
      <c r="E66" s="11">
        <v>295.10227200000003</v>
      </c>
      <c r="F66" s="11">
        <v>6390.8152979930001</v>
      </c>
      <c r="G66">
        <v>265</v>
      </c>
      <c r="H66" s="74">
        <v>128.91731999999999</v>
      </c>
      <c r="I66" s="14">
        <v>570.38604999999995</v>
      </c>
      <c r="J66" s="8">
        <v>-441.46872999999994</v>
      </c>
      <c r="K66" s="8">
        <v>8.5</v>
      </c>
      <c r="L66" s="11">
        <v>1.2</v>
      </c>
      <c r="M66" s="11">
        <v>2.7</v>
      </c>
      <c r="N66" s="3">
        <v>132.28000000000247</v>
      </c>
      <c r="O66" s="3">
        <v>36252</v>
      </c>
      <c r="P66" s="3"/>
      <c r="U66" s="9"/>
      <c r="V66" s="9"/>
      <c r="W66" s="13"/>
      <c r="AD66" s="1"/>
      <c r="AE66" s="1"/>
      <c r="AF66" s="105"/>
      <c r="AG66" s="1"/>
      <c r="AH66" s="1"/>
      <c r="AI66" s="1"/>
      <c r="AJ66" s="1"/>
      <c r="AK66" s="1"/>
      <c r="AL66" s="1"/>
      <c r="AM66" s="1"/>
      <c r="AN66" s="1"/>
      <c r="AO66" s="122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>
      <c r="A67" s="9">
        <v>45834</v>
      </c>
      <c r="B67" s="13">
        <v>17740.46</v>
      </c>
      <c r="C67">
        <v>5265.35</v>
      </c>
      <c r="D67" s="3">
        <v>6852.9766</v>
      </c>
      <c r="E67" s="11">
        <v>427.043296</v>
      </c>
      <c r="F67" s="11">
        <v>6342.6122588710004</v>
      </c>
      <c r="G67">
        <v>266</v>
      </c>
      <c r="H67" s="74">
        <v>193.48964799999999</v>
      </c>
      <c r="I67" s="14">
        <v>813.81605999999999</v>
      </c>
      <c r="J67" s="8">
        <v>-620.326412</v>
      </c>
      <c r="K67" s="8">
        <v>8.4</v>
      </c>
      <c r="L67" s="11">
        <v>1.2</v>
      </c>
      <c r="M67" s="11">
        <v>2.7</v>
      </c>
      <c r="N67" s="3">
        <v>204.84000000000015</v>
      </c>
      <c r="O67" s="3">
        <v>36029</v>
      </c>
      <c r="P67" s="3"/>
      <c r="U67" s="9"/>
      <c r="V67" s="9"/>
      <c r="W67" s="13"/>
      <c r="AD67" s="1"/>
      <c r="AE67" s="1"/>
      <c r="AF67" s="105"/>
      <c r="AG67" s="1"/>
      <c r="AH67" s="1"/>
      <c r="AI67" s="1"/>
      <c r="AJ67" s="1"/>
      <c r="AK67" s="1"/>
      <c r="AL67" s="1"/>
      <c r="AM67" s="1"/>
      <c r="AN67" s="1"/>
      <c r="AO67" s="122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>
      <c r="A68" s="9">
        <v>45833</v>
      </c>
      <c r="B68" s="13">
        <v>17535.62</v>
      </c>
      <c r="C68">
        <v>5219.01</v>
      </c>
      <c r="D68" s="3">
        <v>5895.9625999999998</v>
      </c>
      <c r="E68" s="11">
        <v>253.335376</v>
      </c>
      <c r="F68" s="11">
        <v>6281.6622796740003</v>
      </c>
      <c r="G68">
        <v>265</v>
      </c>
      <c r="H68" s="74">
        <v>180.65916799999999</v>
      </c>
      <c r="I68" s="14">
        <v>421.121824</v>
      </c>
      <c r="J68" s="8">
        <v>-240.46265600000001</v>
      </c>
      <c r="K68" s="8">
        <v>8.3000000000000007</v>
      </c>
      <c r="L68" s="11">
        <v>1.2</v>
      </c>
      <c r="M68" s="11">
        <v>2.8</v>
      </c>
      <c r="N68" s="3">
        <v>344.41999999999825</v>
      </c>
      <c r="O68" s="3">
        <v>32597</v>
      </c>
      <c r="P68" s="3"/>
      <c r="U68" s="9"/>
      <c r="V68" s="9"/>
      <c r="W68" s="13"/>
      <c r="AD68" s="1"/>
      <c r="AE68" s="1"/>
      <c r="AF68" s="105"/>
      <c r="AG68" s="1"/>
      <c r="AH68" s="1"/>
      <c r="AI68" s="1"/>
      <c r="AJ68" s="1"/>
      <c r="AK68" s="1"/>
      <c r="AL68" s="1"/>
      <c r="AM68" s="1"/>
      <c r="AN68" s="1"/>
      <c r="AO68" s="122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>
      <c r="A69" s="9">
        <v>45832</v>
      </c>
      <c r="B69" s="13">
        <v>17191.2</v>
      </c>
      <c r="C69">
        <v>5133.8999999999996</v>
      </c>
      <c r="D69" s="3">
        <v>5209.3594000000003</v>
      </c>
      <c r="E69" s="11">
        <v>234.99387200000001</v>
      </c>
      <c r="F69" s="11">
        <v>6157.7795726989998</v>
      </c>
      <c r="G69">
        <v>261</v>
      </c>
      <c r="H69" s="74">
        <v>153.862672</v>
      </c>
      <c r="I69" s="14">
        <v>195.17521600000001</v>
      </c>
      <c r="J69" s="8">
        <v>-41.312544000000003</v>
      </c>
      <c r="K69" s="8">
        <v>8.1999999999999993</v>
      </c>
      <c r="L69" s="11">
        <v>1.2</v>
      </c>
      <c r="M69" s="11">
        <v>2.8</v>
      </c>
      <c r="N69" s="3">
        <v>425.79999999999927</v>
      </c>
      <c r="O69" s="3">
        <v>31438</v>
      </c>
      <c r="P69" s="3"/>
      <c r="Q69" s="8"/>
      <c r="U69" s="9"/>
      <c r="V69" s="9"/>
      <c r="W69" s="13"/>
      <c r="AD69" s="1"/>
      <c r="AE69" s="1"/>
      <c r="AF69" s="105"/>
      <c r="AG69" s="1"/>
      <c r="AH69" s="1"/>
      <c r="AI69" s="1"/>
      <c r="AJ69" s="1"/>
      <c r="AK69" s="1"/>
      <c r="AL69" s="1"/>
      <c r="AM69" s="1"/>
      <c r="AN69" s="1"/>
      <c r="AO69" s="122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>
      <c r="A70" s="9">
        <v>45831</v>
      </c>
      <c r="B70" s="13">
        <v>16765.400000000001</v>
      </c>
      <c r="C70">
        <v>4991.18</v>
      </c>
      <c r="D70" s="3">
        <v>2492.68685</v>
      </c>
      <c r="E70" s="11">
        <v>193.85599999999999</v>
      </c>
      <c r="F70" s="11">
        <v>6006.089298031</v>
      </c>
      <c r="G70">
        <v>263</v>
      </c>
      <c r="H70" s="74">
        <v>166.74268799999999</v>
      </c>
      <c r="I70" s="14">
        <v>97.481487999999999</v>
      </c>
      <c r="J70" s="8">
        <v>69.261199999999988</v>
      </c>
      <c r="K70" s="8">
        <v>8</v>
      </c>
      <c r="L70" s="11">
        <v>1.1000000000000001</v>
      </c>
      <c r="M70" s="11">
        <v>2.9</v>
      </c>
      <c r="N70" s="3">
        <v>-322.54999999999927</v>
      </c>
      <c r="O70" s="3">
        <v>25774</v>
      </c>
      <c r="P70" s="3"/>
      <c r="U70" s="9"/>
      <c r="V70" s="9"/>
      <c r="W70" s="13"/>
      <c r="AD70" s="1"/>
      <c r="AE70" s="1"/>
      <c r="AF70" s="105"/>
      <c r="AG70" s="1"/>
      <c r="AH70" s="1"/>
      <c r="AI70" s="1"/>
      <c r="AJ70" s="1"/>
      <c r="AK70" s="1"/>
      <c r="AL70" s="1"/>
      <c r="AM70" s="1"/>
      <c r="AN70" s="1"/>
      <c r="AO70" s="122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>
      <c r="A71" s="9">
        <v>45828</v>
      </c>
      <c r="B71" s="13">
        <v>17087.95</v>
      </c>
      <c r="C71">
        <v>5099.28</v>
      </c>
      <c r="D71" s="3">
        <v>2502.71821</v>
      </c>
      <c r="E71" s="11">
        <v>98.863303999999999</v>
      </c>
      <c r="F71" s="11">
        <v>6117.6272048889996</v>
      </c>
      <c r="G71">
        <v>263</v>
      </c>
      <c r="H71" s="74">
        <v>123.219392</v>
      </c>
      <c r="I71" s="14">
        <v>165.568544</v>
      </c>
      <c r="J71" s="8">
        <v>-42.349152000000004</v>
      </c>
      <c r="K71" s="8">
        <v>8.1</v>
      </c>
      <c r="L71" s="11">
        <v>1.2</v>
      </c>
      <c r="M71" s="11">
        <v>2.8</v>
      </c>
      <c r="N71" s="3">
        <v>269.7400000000016</v>
      </c>
      <c r="O71" s="3">
        <v>20392</v>
      </c>
      <c r="P71" s="3"/>
      <c r="Q71" s="9"/>
      <c r="S71" s="9"/>
      <c r="T71" s="13"/>
      <c r="U71" s="9"/>
      <c r="V71" s="9">
        <v>45112</v>
      </c>
      <c r="W71" s="13">
        <v>10176.129999999999</v>
      </c>
      <c r="AD71" s="1"/>
      <c r="AE71" s="1"/>
      <c r="AF71" s="105"/>
      <c r="AG71" s="1"/>
      <c r="AH71" s="1"/>
      <c r="AI71" s="1"/>
      <c r="AJ71" s="1"/>
      <c r="AK71" s="1"/>
      <c r="AL71" s="1"/>
      <c r="AM71" s="1"/>
      <c r="AN71" s="1"/>
      <c r="AO71" s="122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>
      <c r="A72" s="9">
        <v>45827</v>
      </c>
      <c r="B72" s="13">
        <v>16818.21</v>
      </c>
      <c r="C72">
        <v>5019.1499999999996</v>
      </c>
      <c r="D72" s="3">
        <v>3319.07789</v>
      </c>
      <c r="E72" s="11">
        <v>139.35084800000001</v>
      </c>
      <c r="F72" s="11">
        <v>6033.5323336709998</v>
      </c>
      <c r="G72">
        <v>267</v>
      </c>
      <c r="H72" s="74">
        <v>136.02769599999999</v>
      </c>
      <c r="I72" s="14">
        <v>58.289783999999997</v>
      </c>
      <c r="J72" s="8">
        <v>77.737911999999994</v>
      </c>
      <c r="K72" s="8">
        <v>8.1</v>
      </c>
      <c r="L72" s="11">
        <v>1.2</v>
      </c>
      <c r="M72" s="11">
        <v>3</v>
      </c>
      <c r="N72" s="3">
        <v>-253.22999999999956</v>
      </c>
      <c r="O72" s="3">
        <v>27536</v>
      </c>
      <c r="P72" s="3"/>
      <c r="Q72" s="9"/>
      <c r="S72" s="9"/>
      <c r="T72" s="13"/>
      <c r="U72" s="9"/>
      <c r="V72" s="9">
        <v>45111</v>
      </c>
      <c r="W72" s="13">
        <v>10076.64</v>
      </c>
      <c r="AD72" s="1"/>
      <c r="AE72" s="1"/>
      <c r="AF72" s="105"/>
      <c r="AG72" s="1"/>
      <c r="AH72" s="1"/>
      <c r="AI72" s="1"/>
      <c r="AJ72" s="1"/>
      <c r="AK72" s="1"/>
      <c r="AL72" s="1"/>
      <c r="AM72" s="1"/>
      <c r="AN72" s="1"/>
      <c r="AO72" s="122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>
      <c r="A73" s="9">
        <v>45826</v>
      </c>
      <c r="B73" s="13">
        <v>17071.439999999999</v>
      </c>
      <c r="C73">
        <v>5094.3100000000004</v>
      </c>
      <c r="D73" s="3">
        <v>3899.03206</v>
      </c>
      <c r="E73" s="11">
        <v>181.23953599999999</v>
      </c>
      <c r="F73" s="11">
        <v>6125.8918374920004</v>
      </c>
      <c r="G73">
        <v>268</v>
      </c>
      <c r="H73" s="74">
        <v>573.03103999999996</v>
      </c>
      <c r="I73" s="14">
        <v>522.40815999999995</v>
      </c>
      <c r="J73" s="8">
        <v>50.622880000000009</v>
      </c>
      <c r="K73" s="8">
        <v>8</v>
      </c>
      <c r="L73" s="11">
        <v>1.2</v>
      </c>
      <c r="M73" s="11">
        <v>2.9</v>
      </c>
      <c r="N73" s="3">
        <v>-210.51000000000204</v>
      </c>
      <c r="O73" s="3">
        <v>25016</v>
      </c>
      <c r="P73" s="132"/>
      <c r="S73" s="9"/>
      <c r="T73" s="13"/>
      <c r="U73" s="9"/>
      <c r="V73" s="9">
        <v>45105</v>
      </c>
      <c r="W73" s="13">
        <v>9442.9500000000007</v>
      </c>
      <c r="AD73" s="1"/>
      <c r="AE73" s="1"/>
      <c r="AF73" s="105"/>
      <c r="AG73" s="1"/>
      <c r="AH73" s="1"/>
      <c r="AI73" s="1"/>
      <c r="AJ73" s="1"/>
      <c r="AK73" s="1"/>
      <c r="AL73" s="1"/>
      <c r="AM73" s="1"/>
      <c r="AN73" s="1"/>
      <c r="AO73" s="122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>
      <c r="A74" s="9">
        <v>45825</v>
      </c>
      <c r="B74" s="13">
        <v>17281.95</v>
      </c>
      <c r="C74">
        <v>5151.74</v>
      </c>
      <c r="D74" s="3">
        <v>6810.3505999999998</v>
      </c>
      <c r="E74" s="11">
        <v>175.84009599999999</v>
      </c>
      <c r="F74" s="11">
        <v>6192.2680641300003</v>
      </c>
      <c r="G74">
        <v>263</v>
      </c>
      <c r="H74" s="74">
        <v>374.83936</v>
      </c>
      <c r="I74" s="14">
        <v>490.56377600000002</v>
      </c>
      <c r="J74" s="8">
        <v>-115.72441600000002</v>
      </c>
      <c r="K74" s="8">
        <v>8.4</v>
      </c>
      <c r="L74" s="11">
        <v>1.2</v>
      </c>
      <c r="M74" s="11">
        <v>3</v>
      </c>
      <c r="N74" s="3">
        <v>-78.239999999997963</v>
      </c>
      <c r="O74" s="3">
        <v>28988</v>
      </c>
      <c r="P74" s="3"/>
      <c r="S74" s="9"/>
      <c r="T74" s="13"/>
      <c r="U74" s="9"/>
      <c r="V74" s="9">
        <v>45104</v>
      </c>
      <c r="W74" s="13">
        <v>9368.91</v>
      </c>
      <c r="AD74" s="1"/>
      <c r="AE74" s="1"/>
      <c r="AF74" s="105"/>
      <c r="AG74" s="1"/>
      <c r="AH74" s="1"/>
      <c r="AI74" s="1"/>
      <c r="AJ74" s="1"/>
      <c r="AK74" s="1"/>
      <c r="AL74" s="1"/>
      <c r="AM74" s="1"/>
      <c r="AN74" s="1"/>
      <c r="AO74" s="122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>
      <c r="A75" s="9">
        <v>45824</v>
      </c>
      <c r="B75" s="13">
        <v>17360.189999999999</v>
      </c>
      <c r="C75">
        <v>5155.4799999999996</v>
      </c>
      <c r="D75" s="3">
        <v>3149.4904299999998</v>
      </c>
      <c r="E75" s="11">
        <v>149.49260799999999</v>
      </c>
      <c r="F75" s="11">
        <v>6229.1985394029998</v>
      </c>
      <c r="G75">
        <v>266</v>
      </c>
      <c r="H75" s="74">
        <v>89.840584000000007</v>
      </c>
      <c r="I75" s="14">
        <v>167.89684800000001</v>
      </c>
      <c r="J75" s="8">
        <v>-78.056263999999999</v>
      </c>
      <c r="K75" s="8">
        <v>8.5</v>
      </c>
      <c r="L75" s="11">
        <v>1.2</v>
      </c>
      <c r="M75" s="11">
        <v>3</v>
      </c>
      <c r="N75" s="3">
        <v>-66.890000000003056</v>
      </c>
      <c r="O75" s="3">
        <v>29039</v>
      </c>
      <c r="P75" s="3"/>
      <c r="S75" s="9"/>
      <c r="T75" s="13"/>
      <c r="U75" s="9"/>
      <c r="V75" s="28">
        <v>45103</v>
      </c>
      <c r="W75" s="29">
        <v>9434.26</v>
      </c>
      <c r="X75" s="21"/>
      <c r="Y75" s="21"/>
      <c r="Z75" s="21"/>
      <c r="AA75" s="21"/>
      <c r="AB75" s="21"/>
      <c r="AC75" s="21"/>
      <c r="AD75" s="1"/>
      <c r="AE75" s="1"/>
      <c r="AF75" s="105"/>
      <c r="AG75" s="1"/>
      <c r="AH75" s="1"/>
      <c r="AI75" s="1"/>
      <c r="AJ75" s="1"/>
      <c r="AK75" s="1"/>
      <c r="AL75" s="1"/>
      <c r="AM75" s="1"/>
      <c r="AN75" s="1"/>
      <c r="AO75" s="122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>
      <c r="A76" s="9">
        <v>45821</v>
      </c>
      <c r="B76" s="13">
        <v>17427.080000000002</v>
      </c>
      <c r="C76">
        <v>5191.8599999999997</v>
      </c>
      <c r="D76" s="3">
        <v>3979.4854399999999</v>
      </c>
      <c r="E76" s="11">
        <v>164.76764800000001</v>
      </c>
      <c r="F76" s="11">
        <v>6246.7759210129998</v>
      </c>
      <c r="G76">
        <v>267</v>
      </c>
      <c r="H76" s="74">
        <v>119.452496</v>
      </c>
      <c r="I76" s="14">
        <v>137.147808</v>
      </c>
      <c r="J76" s="8">
        <v>-17.695312000000001</v>
      </c>
      <c r="K76" s="8">
        <v>8.5</v>
      </c>
      <c r="L76" s="11">
        <v>1.2</v>
      </c>
      <c r="M76" s="11">
        <v>3</v>
      </c>
      <c r="N76" s="3">
        <v>-234.36999999999898</v>
      </c>
      <c r="O76" s="3">
        <v>31872</v>
      </c>
      <c r="P76" s="3"/>
      <c r="S76" s="9"/>
      <c r="T76" s="13"/>
      <c r="U76" s="9"/>
      <c r="V76" s="9">
        <v>45100</v>
      </c>
      <c r="W76" s="13">
        <v>9339.43</v>
      </c>
      <c r="AD76" s="1"/>
      <c r="AE76" s="1"/>
      <c r="AF76" s="105"/>
      <c r="AG76" s="1"/>
      <c r="AH76" s="1"/>
      <c r="AI76" s="1"/>
      <c r="AJ76" s="1"/>
      <c r="AK76" s="1"/>
      <c r="AL76" s="1"/>
      <c r="AM76" s="1"/>
      <c r="AN76" s="1"/>
      <c r="AO76" s="122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>
      <c r="A77" s="9">
        <v>45820</v>
      </c>
      <c r="B77" s="13">
        <v>17661.45</v>
      </c>
      <c r="C77">
        <v>5275.01</v>
      </c>
      <c r="D77" s="3">
        <v>3690.1311999999998</v>
      </c>
      <c r="E77" s="11">
        <v>171.25484800000001</v>
      </c>
      <c r="F77" s="11">
        <v>6327.317710667</v>
      </c>
      <c r="G77">
        <v>265</v>
      </c>
      <c r="H77" s="74">
        <v>108.875816</v>
      </c>
      <c r="I77" s="14">
        <v>100.161168</v>
      </c>
      <c r="J77" s="8">
        <v>8.7146479999999968</v>
      </c>
      <c r="K77" s="8">
        <v>8.6999999999999993</v>
      </c>
      <c r="L77" s="11">
        <v>1.2</v>
      </c>
      <c r="M77" s="11">
        <v>3</v>
      </c>
      <c r="N77" s="3">
        <v>3.8500000000021828</v>
      </c>
      <c r="O77" s="3">
        <v>28957</v>
      </c>
      <c r="P77" s="3"/>
      <c r="S77" s="9"/>
      <c r="T77" s="13"/>
      <c r="U77" s="9"/>
      <c r="V77" s="9">
        <v>45099</v>
      </c>
      <c r="W77" s="13">
        <v>9307.8700000000008</v>
      </c>
      <c r="AD77" s="1"/>
      <c r="AE77" s="1"/>
      <c r="AF77" s="105"/>
      <c r="AG77" s="1"/>
      <c r="AH77" s="1"/>
      <c r="AI77" s="1"/>
      <c r="AJ77" s="1"/>
      <c r="AK77" s="1"/>
      <c r="AL77" s="1"/>
      <c r="AM77" s="1"/>
      <c r="AN77" s="1"/>
      <c r="AO77" s="122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>
      <c r="A78" s="9">
        <v>45819</v>
      </c>
      <c r="B78" s="13">
        <v>17657.599999999999</v>
      </c>
      <c r="C78">
        <v>5286.16</v>
      </c>
      <c r="D78" s="3">
        <v>5681.3951999999999</v>
      </c>
      <c r="E78" s="11">
        <v>283.04496</v>
      </c>
      <c r="F78" s="11">
        <v>6327.8949522769999</v>
      </c>
      <c r="G78">
        <v>267</v>
      </c>
      <c r="H78" s="74">
        <v>211.581728</v>
      </c>
      <c r="I78" s="14">
        <v>313.03929599999998</v>
      </c>
      <c r="J78" s="8">
        <v>-101.45756799999998</v>
      </c>
      <c r="K78" s="8">
        <v>8.6999999999999993</v>
      </c>
      <c r="L78" s="11">
        <v>1.2</v>
      </c>
      <c r="M78" s="11">
        <v>3</v>
      </c>
      <c r="N78" s="3">
        <v>157.35999999999694</v>
      </c>
      <c r="O78" s="3">
        <v>38466</v>
      </c>
      <c r="P78" s="3"/>
      <c r="S78" s="9"/>
      <c r="T78" s="13"/>
      <c r="U78" s="9"/>
      <c r="V78" s="9">
        <v>45098</v>
      </c>
      <c r="W78" s="13">
        <v>9295.4</v>
      </c>
      <c r="AD78" s="1"/>
      <c r="AE78" s="1"/>
      <c r="AF78" s="105"/>
      <c r="AG78" s="1"/>
      <c r="AH78" s="1"/>
      <c r="AI78" s="1"/>
      <c r="AJ78" s="1"/>
      <c r="AK78" s="1"/>
      <c r="AL78" s="1"/>
      <c r="AM78" s="1"/>
      <c r="AN78" s="1"/>
      <c r="AO78" s="122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>
      <c r="A79" s="9">
        <v>45817</v>
      </c>
      <c r="B79" s="13">
        <v>17500.240000000002</v>
      </c>
      <c r="C79">
        <v>5208.95</v>
      </c>
      <c r="D79" s="3">
        <v>2851.99206</v>
      </c>
      <c r="E79" s="11">
        <v>121.80509600000001</v>
      </c>
      <c r="F79" s="11">
        <v>6289.2125387289998</v>
      </c>
      <c r="G79">
        <v>264</v>
      </c>
      <c r="H79" s="74">
        <v>87.482048000000006</v>
      </c>
      <c r="I79" s="14">
        <v>106.73256000000001</v>
      </c>
      <c r="J79" s="8">
        <v>-19.250512000000001</v>
      </c>
      <c r="K79" s="8">
        <v>8.6</v>
      </c>
      <c r="L79" s="11">
        <v>1.2</v>
      </c>
      <c r="M79" s="11">
        <v>3</v>
      </c>
      <c r="N79" s="3">
        <v>105.79000000000087</v>
      </c>
      <c r="O79" s="3">
        <v>25816</v>
      </c>
      <c r="P79" s="3"/>
      <c r="S79" s="9"/>
      <c r="T79" s="13"/>
      <c r="U79" s="9"/>
      <c r="V79" s="9">
        <v>45097</v>
      </c>
      <c r="W79" s="13">
        <v>9159.5300000000007</v>
      </c>
      <c r="AD79" s="1"/>
      <c r="AE79" s="1"/>
      <c r="AF79" s="105"/>
      <c r="AG79" s="1"/>
      <c r="AH79" s="1"/>
      <c r="AI79" s="1"/>
      <c r="AJ79" s="1"/>
      <c r="AK79" s="1"/>
      <c r="AL79" s="1"/>
      <c r="AM79" s="1"/>
      <c r="AN79" s="1"/>
      <c r="AO79" s="122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>
      <c r="A80" s="9">
        <v>45814</v>
      </c>
      <c r="B80" s="13">
        <v>17394.45</v>
      </c>
      <c r="C80">
        <v>5175.95</v>
      </c>
      <c r="D80" s="3">
        <v>4220.7600599999996</v>
      </c>
      <c r="E80" s="11">
        <v>189.229872</v>
      </c>
      <c r="F80" s="11">
        <v>6250.4095844639996</v>
      </c>
      <c r="G80">
        <v>266</v>
      </c>
      <c r="H80" s="74">
        <v>115.63824</v>
      </c>
      <c r="I80" s="14">
        <v>171.871184</v>
      </c>
      <c r="J80" s="8">
        <v>-56.232944000000003</v>
      </c>
      <c r="K80" s="8">
        <v>9.1</v>
      </c>
      <c r="L80" s="11">
        <v>1.2</v>
      </c>
      <c r="M80" s="11">
        <v>3</v>
      </c>
      <c r="N80" s="3">
        <v>41.400000000001455</v>
      </c>
      <c r="O80" s="3">
        <v>32774</v>
      </c>
      <c r="P80" s="3"/>
      <c r="Q80" s="3"/>
      <c r="S80" s="9"/>
      <c r="T80" s="13"/>
      <c r="U80" s="9"/>
      <c r="V80" s="9">
        <v>45096</v>
      </c>
      <c r="W80" s="13">
        <v>9181.2199999999993</v>
      </c>
      <c r="AD80" s="1"/>
      <c r="AE80" s="1"/>
      <c r="AF80" s="105"/>
      <c r="AG80" s="1"/>
      <c r="AH80" s="1"/>
      <c r="AI80" s="1"/>
      <c r="AJ80" s="1"/>
      <c r="AK80" s="1"/>
      <c r="AL80" s="1"/>
      <c r="AM80" s="1"/>
      <c r="AN80" s="1"/>
      <c r="AO80" s="122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s="21" customFormat="1">
      <c r="A81" s="9">
        <v>45813</v>
      </c>
      <c r="B81" s="13">
        <v>17434.939999999999</v>
      </c>
      <c r="C81" s="3">
        <v>5186.78</v>
      </c>
      <c r="D81" s="3">
        <v>5595.3953529999999</v>
      </c>
      <c r="E81" s="11">
        <v>222.05783099999999</v>
      </c>
      <c r="F81" s="11">
        <v>6265.2373460159997</v>
      </c>
      <c r="G81">
        <v>268</v>
      </c>
      <c r="H81" s="145">
        <v>164.822126</v>
      </c>
      <c r="I81" s="14">
        <v>123.57183000000001</v>
      </c>
      <c r="J81" s="8">
        <v>41.250295999999992</v>
      </c>
      <c r="K81" s="8">
        <v>9.17</v>
      </c>
      <c r="L81" s="11">
        <v>1.22</v>
      </c>
      <c r="M81" s="11">
        <v>3.11</v>
      </c>
      <c r="N81" s="3">
        <v>81.889999999999418</v>
      </c>
      <c r="O81" s="3">
        <v>33755</v>
      </c>
      <c r="P81" s="3"/>
      <c r="Q81"/>
      <c r="R81"/>
      <c r="S81" s="9"/>
      <c r="T81" s="13"/>
      <c r="U81" s="9"/>
      <c r="V81" s="9">
        <v>45093</v>
      </c>
      <c r="W81" s="13">
        <v>9248.56</v>
      </c>
      <c r="X81"/>
      <c r="Y81"/>
      <c r="Z81"/>
      <c r="AA81"/>
      <c r="AB81"/>
      <c r="AC81"/>
      <c r="AD81" s="1"/>
      <c r="AE81" s="1"/>
      <c r="AF81" s="105"/>
      <c r="AG81" s="1"/>
      <c r="AH81" s="1"/>
      <c r="AI81" s="1"/>
      <c r="AJ81" s="1"/>
      <c r="AK81" s="1"/>
      <c r="AL81" s="1"/>
      <c r="AM81" s="1"/>
      <c r="AN81" s="1"/>
      <c r="AO81" s="122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>
      <c r="A82" s="9">
        <v>45812</v>
      </c>
      <c r="B82" s="13">
        <v>17353.05</v>
      </c>
      <c r="C82">
        <v>5159.66</v>
      </c>
      <c r="D82" s="3">
        <v>7373.6274000000003</v>
      </c>
      <c r="E82" s="11">
        <v>279.00185599999998</v>
      </c>
      <c r="F82" s="11">
        <v>6237.9547945659997</v>
      </c>
      <c r="G82">
        <v>263</v>
      </c>
      <c r="H82" s="74">
        <v>323.935136</v>
      </c>
      <c r="I82" s="14">
        <v>395.37971199999998</v>
      </c>
      <c r="J82" s="8">
        <v>-71.444575999999984</v>
      </c>
      <c r="K82" s="8">
        <v>9.1</v>
      </c>
      <c r="L82" s="11">
        <v>1.2</v>
      </c>
      <c r="M82" s="11">
        <v>3.1</v>
      </c>
      <c r="N82" s="3">
        <v>138.65999999999985</v>
      </c>
      <c r="O82" s="3">
        <v>37757</v>
      </c>
      <c r="P82" s="3"/>
      <c r="S82" s="9"/>
      <c r="T82" s="13"/>
      <c r="U82" s="9"/>
      <c r="V82" s="9">
        <v>45092</v>
      </c>
      <c r="W82" s="13">
        <v>9279.2800000000007</v>
      </c>
      <c r="AD82" s="1"/>
      <c r="AE82" s="1"/>
      <c r="AF82" s="105"/>
      <c r="AG82" s="1"/>
      <c r="AH82" s="1"/>
      <c r="AI82" s="1"/>
      <c r="AJ82" s="1"/>
      <c r="AK82" s="1"/>
      <c r="AL82" s="1"/>
      <c r="AM82" s="1"/>
      <c r="AN82" s="1"/>
      <c r="AO82" s="122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>
      <c r="A83" s="9">
        <v>45811</v>
      </c>
      <c r="B83" s="13">
        <v>17214.39</v>
      </c>
      <c r="C83">
        <v>5131.28</v>
      </c>
      <c r="D83" s="3">
        <v>7372.5393999999997</v>
      </c>
      <c r="E83" s="11">
        <v>271.90739200000002</v>
      </c>
      <c r="F83" s="11">
        <v>6178.2346462570003</v>
      </c>
      <c r="G83">
        <v>265</v>
      </c>
      <c r="H83" s="74">
        <v>208.692576</v>
      </c>
      <c r="I83" s="14">
        <v>482.26576</v>
      </c>
      <c r="J83" s="8">
        <v>-273.57318399999997</v>
      </c>
      <c r="K83" s="8">
        <v>9.1</v>
      </c>
      <c r="L83" s="11">
        <v>1.2</v>
      </c>
      <c r="M83" s="11">
        <v>3.2</v>
      </c>
      <c r="N83" s="3">
        <v>234.5</v>
      </c>
      <c r="O83" s="3">
        <v>41715</v>
      </c>
      <c r="P83" s="3"/>
      <c r="S83" s="9"/>
      <c r="T83" s="13"/>
      <c r="U83" s="9"/>
      <c r="V83" s="9">
        <v>45091</v>
      </c>
      <c r="W83" s="13">
        <v>9216.49</v>
      </c>
      <c r="AD83" s="1"/>
      <c r="AE83" s="1"/>
      <c r="AF83" s="105"/>
      <c r="AG83" s="1"/>
      <c r="AH83" s="1"/>
      <c r="AI83" s="1"/>
      <c r="AJ83" s="1"/>
      <c r="AK83" s="1"/>
      <c r="AL83" s="1"/>
      <c r="AM83" s="1"/>
      <c r="AN83" s="1"/>
      <c r="AO83" s="122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>
      <c r="A84" s="9">
        <v>45810</v>
      </c>
      <c r="B84" s="13">
        <v>16979.89</v>
      </c>
      <c r="C84">
        <v>5034.92</v>
      </c>
      <c r="D84" s="3">
        <v>5862.0210999999999</v>
      </c>
      <c r="E84" s="11">
        <v>363.39676800000001</v>
      </c>
      <c r="F84" s="11">
        <v>6104.8693544589996</v>
      </c>
      <c r="G84">
        <v>265</v>
      </c>
      <c r="H84" s="74">
        <v>165.920976</v>
      </c>
      <c r="I84" s="14">
        <v>168.65214399999999</v>
      </c>
      <c r="J84" s="8">
        <v>-2.7311679999999967</v>
      </c>
      <c r="K84" s="8">
        <v>9</v>
      </c>
      <c r="L84" s="11">
        <v>1.2</v>
      </c>
      <c r="M84" s="11">
        <v>3.2</v>
      </c>
      <c r="N84" s="3">
        <v>125.02999999999884</v>
      </c>
      <c r="O84" s="3">
        <v>40119</v>
      </c>
      <c r="P84" s="3"/>
      <c r="S84" s="9"/>
      <c r="T84" s="13"/>
      <c r="U84" s="9"/>
      <c r="V84" s="9">
        <v>45090</v>
      </c>
      <c r="W84" s="13">
        <v>9069.64</v>
      </c>
      <c r="AD84" s="1"/>
      <c r="AE84" s="1"/>
      <c r="AF84" s="105"/>
      <c r="AG84" s="1"/>
      <c r="AH84" s="1"/>
      <c r="AI84" s="1"/>
      <c r="AJ84" s="1"/>
      <c r="AK84" s="1"/>
      <c r="AL84" s="1"/>
      <c r="AM84" s="1"/>
      <c r="AN84" s="1"/>
      <c r="AO84" s="122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>
      <c r="A85" s="9">
        <v>45807</v>
      </c>
      <c r="B85" s="13">
        <v>16854.86</v>
      </c>
      <c r="C85">
        <v>4981.57</v>
      </c>
      <c r="D85" s="3">
        <v>5168.8657999999996</v>
      </c>
      <c r="E85" s="11">
        <v>210.794096</v>
      </c>
      <c r="F85" s="11">
        <v>6080.1921756580005</v>
      </c>
      <c r="G85">
        <v>266</v>
      </c>
      <c r="H85" s="74">
        <v>164.51931200000001</v>
      </c>
      <c r="I85" s="14">
        <v>606.10752000000002</v>
      </c>
      <c r="J85" s="8">
        <v>-441.58820800000001</v>
      </c>
      <c r="K85" s="8">
        <v>9</v>
      </c>
      <c r="L85" s="11">
        <v>1.2</v>
      </c>
      <c r="M85" s="11">
        <v>3.2</v>
      </c>
      <c r="N85" s="3">
        <v>39.260000000002037</v>
      </c>
      <c r="O85" s="3">
        <v>37876</v>
      </c>
      <c r="P85" s="3"/>
      <c r="R85" s="3"/>
      <c r="S85" s="9"/>
      <c r="T85" s="13"/>
      <c r="U85" s="9"/>
      <c r="V85" s="9">
        <v>45089</v>
      </c>
      <c r="W85" s="13">
        <v>9014.83</v>
      </c>
      <c r="AD85" s="1"/>
      <c r="AE85" s="1"/>
      <c r="AF85" s="105"/>
      <c r="AG85" s="1"/>
      <c r="AH85" s="1"/>
      <c r="AI85" s="1"/>
      <c r="AJ85" s="1"/>
      <c r="AK85" s="1"/>
      <c r="AL85" s="1"/>
      <c r="AM85" s="1"/>
      <c r="AN85" s="1"/>
      <c r="AO85" s="122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>
      <c r="A86" s="9">
        <v>45806</v>
      </c>
      <c r="B86" s="13">
        <v>16815.599999999999</v>
      </c>
      <c r="C86">
        <v>4963.2700000000004</v>
      </c>
      <c r="D86" s="3">
        <v>6425.3440000000001</v>
      </c>
      <c r="E86" s="11">
        <v>173.81742399999999</v>
      </c>
      <c r="F86" s="11">
        <v>6046.612913895</v>
      </c>
      <c r="G86">
        <v>267</v>
      </c>
      <c r="H86" s="74">
        <v>94.685168000000004</v>
      </c>
      <c r="I86" s="14">
        <v>312.80351999999999</v>
      </c>
      <c r="J86" s="8">
        <v>-218.11835199999999</v>
      </c>
      <c r="K86" s="8">
        <v>9</v>
      </c>
      <c r="L86" s="11">
        <v>1.2</v>
      </c>
      <c r="M86" s="11">
        <v>3.2</v>
      </c>
      <c r="N86" s="3">
        <v>102.72999999999956</v>
      </c>
      <c r="O86" s="3">
        <v>26825</v>
      </c>
      <c r="P86" s="3"/>
      <c r="S86" s="9"/>
      <c r="T86" s="13"/>
      <c r="U86" s="9"/>
      <c r="V86" s="9">
        <v>45086</v>
      </c>
      <c r="W86" s="13">
        <v>8818.39</v>
      </c>
      <c r="AD86" s="1"/>
      <c r="AE86" s="1"/>
      <c r="AF86" s="105"/>
      <c r="AG86" s="1"/>
      <c r="AH86" s="1"/>
      <c r="AI86" s="1"/>
      <c r="AJ86" s="1"/>
      <c r="AK86" s="1"/>
      <c r="AL86" s="1"/>
      <c r="AM86" s="1"/>
      <c r="AN86" s="1"/>
      <c r="AO86" s="122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>
      <c r="A87" s="9">
        <v>45805</v>
      </c>
      <c r="B87" s="13">
        <v>16712.87</v>
      </c>
      <c r="C87">
        <v>4918.62</v>
      </c>
      <c r="D87" s="3">
        <v>4272.1036800000002</v>
      </c>
      <c r="E87" s="11">
        <v>208.04968</v>
      </c>
      <c r="F87" s="11">
        <v>6004.8220026580002</v>
      </c>
      <c r="G87">
        <v>262</v>
      </c>
      <c r="H87" s="74">
        <v>154.848096</v>
      </c>
      <c r="I87" s="14">
        <v>317.57241599999998</v>
      </c>
      <c r="J87" s="8">
        <v>-162.72431999999998</v>
      </c>
      <c r="K87" s="8">
        <v>8.9</v>
      </c>
      <c r="L87" s="11">
        <v>1.2</v>
      </c>
      <c r="M87" s="11">
        <v>3.2</v>
      </c>
      <c r="N87" s="3">
        <v>55.239999999997963</v>
      </c>
      <c r="O87" s="3">
        <v>23815</v>
      </c>
      <c r="P87" s="3"/>
      <c r="S87" s="9"/>
      <c r="T87" s="13"/>
      <c r="U87" s="9"/>
      <c r="V87" s="9">
        <v>45085</v>
      </c>
      <c r="W87" s="13">
        <v>8767.34</v>
      </c>
      <c r="AD87" s="1"/>
      <c r="AE87" s="1"/>
      <c r="AF87" s="105"/>
      <c r="AG87" s="1"/>
      <c r="AH87" s="1"/>
      <c r="AI87" s="1"/>
      <c r="AJ87" s="1"/>
      <c r="AK87" s="1"/>
      <c r="AL87" s="1"/>
      <c r="AM87" s="1"/>
      <c r="AN87" s="1"/>
      <c r="AO87" s="122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>
      <c r="A88" s="28">
        <v>45804</v>
      </c>
      <c r="B88" s="29">
        <v>16657.63</v>
      </c>
      <c r="C88" s="21">
        <v>4909.07</v>
      </c>
      <c r="D88" s="22">
        <v>18709.411800000002</v>
      </c>
      <c r="E88" s="11">
        <v>249.841984</v>
      </c>
      <c r="F88" s="11">
        <v>5993.673302489</v>
      </c>
      <c r="G88">
        <v>262</v>
      </c>
      <c r="H88" s="74">
        <v>434.01635199999998</v>
      </c>
      <c r="I88" s="14">
        <v>230.22465600000001</v>
      </c>
      <c r="J88" s="8">
        <v>203.79169599999997</v>
      </c>
      <c r="K88" s="8">
        <v>8.9</v>
      </c>
      <c r="L88" s="11">
        <v>1.2</v>
      </c>
      <c r="M88" s="11">
        <v>3.2</v>
      </c>
      <c r="N88" s="3">
        <v>161.38999999999942</v>
      </c>
      <c r="O88" s="3">
        <v>26046</v>
      </c>
      <c r="P88" s="3"/>
      <c r="S88" s="9"/>
      <c r="T88" s="13"/>
      <c r="U88" s="9"/>
      <c r="V88" s="9">
        <v>45084</v>
      </c>
      <c r="W88" s="13">
        <v>8722.06</v>
      </c>
      <c r="AD88" s="1"/>
      <c r="AE88" s="1"/>
      <c r="AF88" s="105"/>
      <c r="AG88" s="1"/>
      <c r="AH88" s="1"/>
      <c r="AI88" s="1"/>
      <c r="AJ88" s="1"/>
      <c r="AK88" s="1"/>
      <c r="AL88" s="1"/>
      <c r="AM88" s="1"/>
      <c r="AN88" s="1"/>
      <c r="AO88" s="122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>
      <c r="A89" s="9">
        <v>45803</v>
      </c>
      <c r="B89" s="13">
        <v>16496.240000000002</v>
      </c>
      <c r="C89">
        <v>4838.9399999999996</v>
      </c>
      <c r="D89" s="3">
        <v>3760.4546599999999</v>
      </c>
      <c r="E89" s="11">
        <v>171.814032</v>
      </c>
      <c r="F89" s="11">
        <v>5949.7724780489998</v>
      </c>
      <c r="G89">
        <v>258</v>
      </c>
      <c r="H89" s="74">
        <v>206.231168</v>
      </c>
      <c r="I89" s="14">
        <v>136.16152</v>
      </c>
      <c r="J89" s="8">
        <v>70.069648000000001</v>
      </c>
      <c r="K89" s="8">
        <v>8.8000000000000007</v>
      </c>
      <c r="L89" s="11">
        <v>1.2</v>
      </c>
      <c r="M89" s="11">
        <v>3.3</v>
      </c>
      <c r="N89" s="3">
        <v>1.7800000000024738</v>
      </c>
      <c r="O89" s="3">
        <v>23792</v>
      </c>
      <c r="P89" s="3"/>
      <c r="S89" s="9"/>
      <c r="T89" s="13"/>
      <c r="U89" s="9"/>
      <c r="V89" s="9">
        <v>45083</v>
      </c>
      <c r="W89" s="13">
        <v>8746.4500000000007</v>
      </c>
      <c r="AD89" s="1"/>
      <c r="AE89" s="1"/>
      <c r="AF89" s="105"/>
      <c r="AG89" s="1"/>
      <c r="AH89" s="1"/>
      <c r="AI89" s="1"/>
      <c r="AJ89" s="1"/>
      <c r="AK89" s="1"/>
      <c r="AL89" s="1"/>
      <c r="AM89" s="1"/>
      <c r="AN89" s="1"/>
      <c r="AO89" s="122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>
      <c r="A90" s="9">
        <v>45800</v>
      </c>
      <c r="B90" s="13">
        <v>16494.46</v>
      </c>
      <c r="C90">
        <v>4842.08</v>
      </c>
      <c r="D90" s="3">
        <v>3743.4170899999999</v>
      </c>
      <c r="E90" s="11">
        <v>182.458912</v>
      </c>
      <c r="F90" s="11">
        <v>5935.7855607040001</v>
      </c>
      <c r="G90">
        <v>262</v>
      </c>
      <c r="H90" s="74">
        <v>353.29670399999998</v>
      </c>
      <c r="I90" s="14">
        <v>197.35569599999999</v>
      </c>
      <c r="J90" s="8">
        <v>155.94100799999998</v>
      </c>
      <c r="K90" s="8">
        <v>8.8000000000000007</v>
      </c>
      <c r="L90" s="11">
        <v>1.2</v>
      </c>
      <c r="M90" s="11">
        <v>3.3</v>
      </c>
      <c r="N90" s="3">
        <v>21.090000000000146</v>
      </c>
      <c r="O90" s="3">
        <v>24632</v>
      </c>
      <c r="P90" s="3"/>
      <c r="S90" s="9"/>
      <c r="T90" s="13"/>
      <c r="U90" s="9"/>
      <c r="V90" s="9">
        <v>45082</v>
      </c>
      <c r="W90" s="13">
        <v>8766.6</v>
      </c>
      <c r="AD90" s="1"/>
      <c r="AE90" s="1"/>
      <c r="AF90" s="105"/>
      <c r="AG90" s="1"/>
      <c r="AH90" s="1"/>
      <c r="AI90" s="1"/>
      <c r="AJ90" s="1"/>
      <c r="AK90" s="1"/>
      <c r="AL90" s="1"/>
      <c r="AM90" s="1"/>
      <c r="AN90" s="1"/>
      <c r="AO90" s="122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>
      <c r="A91" s="9">
        <v>45799</v>
      </c>
      <c r="B91" s="13">
        <v>16473.37</v>
      </c>
      <c r="C91">
        <v>4842.51</v>
      </c>
      <c r="D91" s="3">
        <v>4542.7487000000001</v>
      </c>
      <c r="E91" s="11">
        <v>277.347872</v>
      </c>
      <c r="F91" s="11">
        <v>5933.3181072119996</v>
      </c>
      <c r="G91">
        <v>260</v>
      </c>
      <c r="H91" s="74">
        <v>606.44019000000003</v>
      </c>
      <c r="I91" s="14">
        <v>293.06448</v>
      </c>
      <c r="J91" s="8">
        <v>313.37571000000003</v>
      </c>
      <c r="K91" s="8">
        <v>8.8000000000000007</v>
      </c>
      <c r="L91" s="11">
        <v>1.2</v>
      </c>
      <c r="M91" s="11">
        <v>3.3</v>
      </c>
      <c r="N91" s="3">
        <v>117.45999999999913</v>
      </c>
      <c r="O91" s="3">
        <v>25182</v>
      </c>
      <c r="P91" s="3"/>
      <c r="S91" s="9"/>
      <c r="T91" s="13"/>
      <c r="U91" s="9"/>
      <c r="V91" s="9">
        <v>45079</v>
      </c>
      <c r="W91" s="13">
        <v>8753.7999999999993</v>
      </c>
      <c r="AD91" s="1"/>
      <c r="AE91" s="1"/>
      <c r="AF91" s="105"/>
      <c r="AG91" s="1"/>
      <c r="AH91" s="1"/>
      <c r="AI91" s="1"/>
      <c r="AJ91" s="1"/>
      <c r="AK91" s="1"/>
      <c r="AL91" s="1"/>
      <c r="AM91" s="1"/>
      <c r="AN91" s="1"/>
      <c r="AO91" s="122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>
      <c r="A92" s="9">
        <v>45798</v>
      </c>
      <c r="B92" s="13">
        <v>16355.91</v>
      </c>
      <c r="C92">
        <v>4816.3599999999997</v>
      </c>
      <c r="D92" s="3">
        <v>2430.3436799999999</v>
      </c>
      <c r="E92" s="11">
        <v>170.97057599999999</v>
      </c>
      <c r="F92" s="11">
        <v>5876.8543405910004</v>
      </c>
      <c r="G92">
        <v>255</v>
      </c>
      <c r="H92" s="74">
        <v>559.25445999999999</v>
      </c>
      <c r="I92" s="14">
        <v>48.871519999999997</v>
      </c>
      <c r="J92" s="8">
        <v>510.38294000000002</v>
      </c>
      <c r="K92" s="8">
        <v>8.6999999999999993</v>
      </c>
      <c r="L92" s="11">
        <v>1.2</v>
      </c>
      <c r="M92" s="11">
        <v>3.3</v>
      </c>
      <c r="N92" s="3">
        <v>19.659999999999854</v>
      </c>
      <c r="O92" s="3">
        <v>18824</v>
      </c>
      <c r="P92" s="3"/>
      <c r="Q92" s="3"/>
      <c r="S92" s="9"/>
      <c r="T92" s="13"/>
      <c r="U92" s="9"/>
      <c r="V92" s="9">
        <v>45078</v>
      </c>
      <c r="W92" s="13">
        <v>8691.61</v>
      </c>
      <c r="AD92" s="1"/>
      <c r="AE92" s="1"/>
      <c r="AF92" s="105"/>
      <c r="AG92" s="1"/>
      <c r="AH92" s="1"/>
      <c r="AI92" s="1"/>
      <c r="AJ92" s="1"/>
      <c r="AK92" s="1"/>
      <c r="AL92" s="1"/>
      <c r="AM92" s="1"/>
      <c r="AN92" s="1"/>
      <c r="AO92" s="122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>
      <c r="A93" s="9">
        <v>45797</v>
      </c>
      <c r="B93" s="13">
        <v>16336.25</v>
      </c>
      <c r="C93">
        <v>4811.1899999999996</v>
      </c>
      <c r="D93" s="3">
        <v>1511.54368</v>
      </c>
      <c r="E93" s="11">
        <v>58.40202</v>
      </c>
      <c r="F93" s="11">
        <v>5856.2776652339999</v>
      </c>
      <c r="G93">
        <v>249</v>
      </c>
      <c r="H93" s="74">
        <v>189.6232</v>
      </c>
      <c r="I93" s="14">
        <v>19.709517999999999</v>
      </c>
      <c r="J93" s="8">
        <v>169.91368199999999</v>
      </c>
      <c r="K93" s="8">
        <v>8.6999999999999993</v>
      </c>
      <c r="L93" s="11">
        <v>1.1000000000000001</v>
      </c>
      <c r="M93" s="11">
        <v>3.3</v>
      </c>
      <c r="N93" s="3">
        <v>-61.430000000000291</v>
      </c>
      <c r="O93" s="3">
        <v>14983</v>
      </c>
      <c r="P93" s="3"/>
      <c r="Q93" s="3"/>
      <c r="S93" s="9"/>
      <c r="T93" s="13"/>
      <c r="U93" s="9"/>
      <c r="V93" s="9">
        <v>45077</v>
      </c>
      <c r="W93" s="13">
        <v>8555.17</v>
      </c>
      <c r="AD93" s="1"/>
      <c r="AE93" s="1"/>
      <c r="AF93" s="105"/>
      <c r="AG93" s="1"/>
      <c r="AH93" s="1"/>
      <c r="AI93" s="1"/>
      <c r="AJ93" s="1"/>
      <c r="AK93" s="1"/>
      <c r="AL93" s="1"/>
      <c r="AM93" s="1"/>
      <c r="AN93" s="1"/>
      <c r="AO93" s="122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>
      <c r="A94" s="9">
        <v>45796</v>
      </c>
      <c r="B94" s="13">
        <v>16397.68</v>
      </c>
      <c r="C94">
        <v>4835.04</v>
      </c>
      <c r="D94" s="3">
        <v>2609.97811</v>
      </c>
      <c r="E94" s="11">
        <v>91.428880000000007</v>
      </c>
      <c r="F94" s="11">
        <v>5877.6194605230003</v>
      </c>
      <c r="G94">
        <v>259</v>
      </c>
      <c r="H94" s="74">
        <v>178.52443199999999</v>
      </c>
      <c r="I94" s="14">
        <v>100.93626399999999</v>
      </c>
      <c r="J94" s="8">
        <v>77.588167999999996</v>
      </c>
      <c r="K94" s="8">
        <v>8.6999999999999993</v>
      </c>
      <c r="L94" s="11">
        <v>1.2</v>
      </c>
      <c r="M94" s="11">
        <v>3.3</v>
      </c>
      <c r="N94" s="3">
        <v>18.290000000000873</v>
      </c>
      <c r="O94" s="3">
        <v>19317</v>
      </c>
      <c r="P94" s="3"/>
      <c r="S94" s="9"/>
      <c r="T94" s="13"/>
      <c r="U94" s="9"/>
      <c r="V94" s="9">
        <v>45076</v>
      </c>
      <c r="W94" s="13">
        <v>8532.6</v>
      </c>
      <c r="AD94" s="1"/>
      <c r="AE94" s="1"/>
      <c r="AF94" s="105"/>
      <c r="AG94" s="1"/>
      <c r="AH94" s="1"/>
      <c r="AI94" s="1"/>
      <c r="AJ94" s="1"/>
      <c r="AK94" s="1"/>
      <c r="AL94" s="1"/>
      <c r="AM94" s="1"/>
      <c r="AN94" s="1"/>
      <c r="AO94" s="122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>
      <c r="A95" s="9">
        <v>45793</v>
      </c>
      <c r="B95" s="13">
        <v>16379.39</v>
      </c>
      <c r="C95">
        <v>4820.67</v>
      </c>
      <c r="D95" s="3">
        <v>3114.1841899999999</v>
      </c>
      <c r="E95" s="11">
        <v>153.878928</v>
      </c>
      <c r="F95" s="11">
        <v>5875.5309227130001</v>
      </c>
      <c r="G95">
        <v>265</v>
      </c>
      <c r="H95" s="74">
        <v>346.14208000000002</v>
      </c>
      <c r="I95" s="14">
        <v>188.91339199999999</v>
      </c>
      <c r="J95" s="8">
        <v>157.22868800000003</v>
      </c>
      <c r="K95" s="8">
        <v>8.6999999999999993</v>
      </c>
      <c r="L95" s="11">
        <v>1.2</v>
      </c>
      <c r="M95" s="11">
        <v>3.3</v>
      </c>
      <c r="N95" s="3">
        <v>64.599999999998545</v>
      </c>
      <c r="O95" s="3">
        <v>22635</v>
      </c>
      <c r="P95" s="3"/>
      <c r="S95" s="9"/>
      <c r="T95" s="13"/>
      <c r="U95" s="9"/>
      <c r="V95" s="9">
        <v>45075</v>
      </c>
      <c r="W95" s="13">
        <v>8575.11</v>
      </c>
      <c r="AD95" s="1"/>
      <c r="AE95" s="1"/>
      <c r="AF95" s="105"/>
      <c r="AG95" s="1"/>
      <c r="AH95" s="1"/>
      <c r="AI95" s="1"/>
      <c r="AJ95" s="1"/>
      <c r="AK95" s="1"/>
      <c r="AL95" s="1"/>
      <c r="AM95" s="1"/>
      <c r="AN95" s="1"/>
      <c r="AO95" s="122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>
      <c r="A96" s="9">
        <v>45792</v>
      </c>
      <c r="B96" s="13">
        <v>16314.79</v>
      </c>
      <c r="C96">
        <v>4795.63</v>
      </c>
      <c r="D96" s="3">
        <v>4556.8256000000001</v>
      </c>
      <c r="E96" s="11">
        <v>180.08572799999999</v>
      </c>
      <c r="F96" s="11">
        <v>5844.095614848</v>
      </c>
      <c r="G96">
        <v>259</v>
      </c>
      <c r="H96" s="74">
        <v>758.49324999999999</v>
      </c>
      <c r="I96" s="14">
        <v>855.28429000000006</v>
      </c>
      <c r="J96" s="8">
        <v>-96.791040000000066</v>
      </c>
      <c r="K96" s="8">
        <v>8.6999999999999993</v>
      </c>
      <c r="L96" s="11">
        <v>1.1000000000000001</v>
      </c>
      <c r="M96" s="11">
        <v>3.3</v>
      </c>
      <c r="N96" s="3">
        <v>183.55000000000109</v>
      </c>
      <c r="O96" s="3">
        <v>23703</v>
      </c>
      <c r="P96" s="3"/>
      <c r="S96" s="9"/>
      <c r="T96" s="13"/>
      <c r="U96" s="9"/>
      <c r="V96" s="9">
        <v>45072</v>
      </c>
      <c r="W96" s="13">
        <v>8697.07</v>
      </c>
      <c r="AD96" s="1"/>
      <c r="AE96" s="1"/>
      <c r="AF96" s="105"/>
      <c r="AG96" s="1"/>
      <c r="AH96" s="1"/>
      <c r="AI96" s="1"/>
      <c r="AJ96" s="1"/>
      <c r="AK96" s="1"/>
      <c r="AL96" s="1"/>
      <c r="AM96" s="1"/>
      <c r="AN96" s="1"/>
      <c r="AO96" s="122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>
      <c r="A97" s="9">
        <v>45791</v>
      </c>
      <c r="B97" s="13">
        <v>16131.24</v>
      </c>
      <c r="C97">
        <v>4734.03</v>
      </c>
      <c r="D97" s="3">
        <v>3361.4000599999999</v>
      </c>
      <c r="E97" s="11">
        <v>123.458144</v>
      </c>
      <c r="F97" s="11">
        <v>5777.7821246940002</v>
      </c>
      <c r="G97">
        <v>258</v>
      </c>
      <c r="H97" s="74">
        <v>781.2903</v>
      </c>
      <c r="I97" s="14">
        <v>755.76095999999995</v>
      </c>
      <c r="J97" s="8">
        <v>25.529340000000047</v>
      </c>
      <c r="K97" s="8">
        <v>8.6</v>
      </c>
      <c r="L97" s="11">
        <v>1.1000000000000001</v>
      </c>
      <c r="M97" s="11">
        <v>3.4</v>
      </c>
      <c r="N97" s="3">
        <v>215.06999999999971</v>
      </c>
      <c r="O97" s="3">
        <v>18748</v>
      </c>
      <c r="P97" s="3"/>
      <c r="S97" s="9"/>
      <c r="T97" s="13"/>
      <c r="U97" s="9"/>
      <c r="V97" s="9">
        <v>45071</v>
      </c>
      <c r="W97" s="13">
        <v>8712.7199999999993</v>
      </c>
      <c r="AD97" s="1"/>
      <c r="AE97" s="1"/>
      <c r="AF97" s="105"/>
      <c r="AG97" s="1"/>
      <c r="AH97" s="1"/>
      <c r="AI97" s="1"/>
      <c r="AJ97" s="1"/>
      <c r="AK97" s="1"/>
      <c r="AL97" s="1"/>
      <c r="AM97" s="1"/>
      <c r="AN97" s="1"/>
      <c r="AO97" s="122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>
      <c r="A98" s="9">
        <v>45786</v>
      </c>
      <c r="B98" s="13">
        <v>15916.17</v>
      </c>
      <c r="C98">
        <v>4657.8</v>
      </c>
      <c r="D98" s="3">
        <v>1545.22163</v>
      </c>
      <c r="E98" s="11">
        <v>97.213560000000001</v>
      </c>
      <c r="F98" s="11">
        <v>5703.857887051</v>
      </c>
      <c r="G98">
        <v>257</v>
      </c>
      <c r="H98" s="74">
        <v>106.35964</v>
      </c>
      <c r="I98" s="14">
        <v>105.461792</v>
      </c>
      <c r="J98" s="8">
        <v>0.8978479999999962</v>
      </c>
      <c r="K98" s="8">
        <v>8.4</v>
      </c>
      <c r="L98" s="11">
        <v>1.1000000000000001</v>
      </c>
      <c r="M98" s="11">
        <v>3.4</v>
      </c>
      <c r="N98" s="3">
        <v>-9.75</v>
      </c>
      <c r="O98" s="3">
        <v>13985</v>
      </c>
      <c r="P98" s="3"/>
      <c r="S98" s="9"/>
      <c r="T98" s="13"/>
      <c r="U98" s="9"/>
      <c r="V98" s="9">
        <v>45070</v>
      </c>
      <c r="W98" s="13">
        <v>8755.17</v>
      </c>
      <c r="AD98" s="1"/>
      <c r="AE98" s="1"/>
      <c r="AF98" s="105"/>
      <c r="AG98" s="1"/>
      <c r="AH98" s="1"/>
      <c r="AI98" s="1"/>
      <c r="AJ98" s="1"/>
      <c r="AK98" s="1"/>
      <c r="AL98" s="1"/>
      <c r="AM98" s="1"/>
      <c r="AN98" s="1"/>
      <c r="AO98" s="122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>
      <c r="A99" s="9">
        <v>45785</v>
      </c>
      <c r="B99" s="13">
        <v>15925.92</v>
      </c>
      <c r="C99">
        <v>4655.1499999999996</v>
      </c>
      <c r="D99" s="3">
        <v>1674.3933400000001</v>
      </c>
      <c r="E99" s="11">
        <v>127.119896</v>
      </c>
      <c r="F99" s="11">
        <v>5711.9963447580003</v>
      </c>
      <c r="G99">
        <v>256</v>
      </c>
      <c r="H99" s="74">
        <v>38.898983999999999</v>
      </c>
      <c r="I99" s="14">
        <v>73.970240000000004</v>
      </c>
      <c r="J99" s="8">
        <v>-35.071256000000005</v>
      </c>
      <c r="K99" s="8">
        <v>8.5</v>
      </c>
      <c r="L99" s="11">
        <v>1.1000000000000001</v>
      </c>
      <c r="M99" s="11">
        <v>3.4</v>
      </c>
      <c r="N99" s="3">
        <v>84.319999999999709</v>
      </c>
      <c r="O99" s="3">
        <v>14562</v>
      </c>
      <c r="P99" s="3"/>
      <c r="S99" s="9"/>
      <c r="T99" s="13"/>
      <c r="U99" s="9"/>
      <c r="V99" s="9">
        <v>45069</v>
      </c>
      <c r="W99" s="13">
        <v>8635.31</v>
      </c>
      <c r="AD99" s="1"/>
      <c r="AE99" s="1"/>
      <c r="AF99" s="105"/>
      <c r="AG99" s="1"/>
      <c r="AH99" s="1"/>
      <c r="AI99" s="1"/>
      <c r="AJ99" s="1"/>
      <c r="AK99" s="1"/>
      <c r="AL99" s="1"/>
      <c r="AM99" s="1"/>
      <c r="AN99" s="1"/>
      <c r="AO99" s="122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>
      <c r="A100" s="9">
        <v>45784</v>
      </c>
      <c r="B100" s="13">
        <v>15841.6</v>
      </c>
      <c r="C100">
        <v>4634.1400000000003</v>
      </c>
      <c r="D100" s="3">
        <v>3201.5472599999998</v>
      </c>
      <c r="E100" s="11">
        <v>202.66187199999999</v>
      </c>
      <c r="F100" s="11">
        <v>5681.1664214459997</v>
      </c>
      <c r="G100">
        <v>255</v>
      </c>
      <c r="H100" s="74">
        <v>59.158016000000003</v>
      </c>
      <c r="I100" s="14">
        <v>126.503968</v>
      </c>
      <c r="J100" s="8">
        <v>-67.345951999999997</v>
      </c>
      <c r="K100" s="8">
        <v>8.4</v>
      </c>
      <c r="L100" s="11">
        <v>1.1000000000000001</v>
      </c>
      <c r="M100" s="11">
        <v>3.4</v>
      </c>
      <c r="N100" s="3">
        <v>-119.98999999999978</v>
      </c>
      <c r="O100" s="3">
        <v>15889</v>
      </c>
      <c r="P100" s="3"/>
      <c r="S100" s="9"/>
      <c r="T100" s="13"/>
      <c r="U100" s="9"/>
      <c r="V100" s="9">
        <v>45068</v>
      </c>
      <c r="W100" s="13">
        <v>8611.3799999999992</v>
      </c>
      <c r="AD100" s="1"/>
      <c r="AE100" s="1"/>
      <c r="AF100" s="105"/>
      <c r="AG100" s="1"/>
      <c r="AH100" s="1"/>
      <c r="AI100" s="1"/>
      <c r="AJ100" s="1"/>
      <c r="AK100" s="1"/>
      <c r="AL100" s="1"/>
      <c r="AM100" s="1"/>
      <c r="AN100" s="1"/>
      <c r="AO100" s="122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>
      <c r="A101" s="9">
        <v>45783</v>
      </c>
      <c r="B101" s="13">
        <v>15961.59</v>
      </c>
      <c r="C101">
        <v>4674.92</v>
      </c>
      <c r="D101" s="3">
        <v>1486.4564499999999</v>
      </c>
      <c r="E101" s="11">
        <v>64.752032</v>
      </c>
      <c r="F101" s="11">
        <v>5726.2317057580003</v>
      </c>
      <c r="G101">
        <v>251</v>
      </c>
      <c r="H101" s="74">
        <v>42.077804</v>
      </c>
      <c r="I101" s="14">
        <v>219.38019199999999</v>
      </c>
      <c r="J101" s="8">
        <v>-177.30238800000001</v>
      </c>
      <c r="K101" s="8">
        <v>8.5</v>
      </c>
      <c r="L101" s="11">
        <v>1.1000000000000001</v>
      </c>
      <c r="M101" s="11">
        <v>3.4</v>
      </c>
      <c r="N101" s="3">
        <v>44.899999999999636</v>
      </c>
      <c r="O101" s="3">
        <v>11988</v>
      </c>
      <c r="P101" s="3"/>
      <c r="S101" s="9"/>
      <c r="T101" s="13"/>
      <c r="U101" s="9"/>
      <c r="V101" s="9">
        <v>45065</v>
      </c>
      <c r="W101" s="13">
        <v>8716.9599999999991</v>
      </c>
      <c r="AD101" s="1"/>
      <c r="AE101" s="1"/>
      <c r="AF101" s="105"/>
      <c r="AG101" s="1"/>
      <c r="AH101" s="1"/>
      <c r="AI101" s="1"/>
      <c r="AJ101" s="1"/>
      <c r="AK101" s="1"/>
      <c r="AL101" s="1"/>
      <c r="AM101" s="1"/>
      <c r="AN101" s="1"/>
      <c r="AO101" s="122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>
      <c r="A102" s="9">
        <v>45782</v>
      </c>
      <c r="B102" s="13">
        <v>15916.69</v>
      </c>
      <c r="C102">
        <v>4664.82</v>
      </c>
      <c r="D102" s="3">
        <v>1982.9737</v>
      </c>
      <c r="E102" s="11">
        <v>76.976944000000003</v>
      </c>
      <c r="F102" s="11">
        <v>5706.2555533579998</v>
      </c>
      <c r="G102">
        <v>259</v>
      </c>
      <c r="H102" s="74">
        <v>18.425932</v>
      </c>
      <c r="I102" s="14">
        <v>280.88054399999999</v>
      </c>
      <c r="J102" s="8">
        <v>-262.454612</v>
      </c>
      <c r="K102" s="8">
        <v>8.5</v>
      </c>
      <c r="L102" s="11">
        <v>1.1000000000000001</v>
      </c>
      <c r="M102" s="11">
        <v>3.4</v>
      </c>
      <c r="N102" s="3">
        <v>64.950000000000728</v>
      </c>
      <c r="O102" s="3">
        <v>15422</v>
      </c>
      <c r="P102" s="3"/>
      <c r="S102" s="9"/>
      <c r="T102" s="13"/>
      <c r="U102" s="9"/>
      <c r="V102" s="9">
        <v>45064</v>
      </c>
      <c r="W102" s="13">
        <v>8780.2099999999991</v>
      </c>
      <c r="AD102" s="1"/>
      <c r="AE102" s="1"/>
      <c r="AF102" s="105"/>
      <c r="AG102" s="1"/>
      <c r="AH102" s="1"/>
      <c r="AI102" s="1"/>
      <c r="AJ102" s="1"/>
      <c r="AK102" s="1"/>
      <c r="AL102" s="1"/>
      <c r="AM102" s="1"/>
      <c r="AN102" s="1"/>
      <c r="AO102" s="122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>
      <c r="A103" s="9">
        <v>45779</v>
      </c>
      <c r="B103" s="13">
        <v>15851.74</v>
      </c>
      <c r="C103">
        <v>4638.29</v>
      </c>
      <c r="D103" s="3">
        <v>5900.3233</v>
      </c>
      <c r="E103" s="11">
        <v>77.262063999999995</v>
      </c>
      <c r="F103" s="11">
        <v>5688.0190870340002</v>
      </c>
      <c r="G103">
        <v>257</v>
      </c>
      <c r="H103" s="74">
        <v>1214.0469800000001</v>
      </c>
      <c r="I103" s="14">
        <v>1301.1715799999999</v>
      </c>
      <c r="J103" s="8">
        <v>-87.124599999999873</v>
      </c>
      <c r="K103" s="8">
        <v>8.4</v>
      </c>
      <c r="L103" s="11">
        <v>1.1000000000000001</v>
      </c>
      <c r="M103" s="11">
        <v>3.4</v>
      </c>
      <c r="N103" s="3">
        <v>51.799999999999272</v>
      </c>
      <c r="O103" s="3">
        <v>13931</v>
      </c>
      <c r="P103" s="3"/>
      <c r="S103" s="9"/>
      <c r="T103" s="13"/>
      <c r="U103" s="9"/>
      <c r="V103" s="9">
        <v>45063</v>
      </c>
      <c r="W103" s="13">
        <v>8823.2800000000007</v>
      </c>
      <c r="AD103" s="1"/>
      <c r="AE103" s="1"/>
      <c r="AF103" s="105"/>
      <c r="AG103" s="1"/>
      <c r="AH103" s="1"/>
      <c r="AI103" s="1"/>
      <c r="AJ103" s="1"/>
      <c r="AK103" s="1"/>
      <c r="AL103" s="1"/>
      <c r="AM103" s="1"/>
      <c r="AN103" s="1"/>
      <c r="AO103" s="122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>
      <c r="A104" s="9">
        <v>45777</v>
      </c>
      <c r="B104" s="13">
        <v>15799.94</v>
      </c>
      <c r="C104">
        <v>4643.66</v>
      </c>
      <c r="D104" s="3">
        <v>2377.6002600000002</v>
      </c>
      <c r="E104" s="11">
        <v>124.798168</v>
      </c>
      <c r="F104" s="11">
        <v>5666.749651868</v>
      </c>
      <c r="G104">
        <v>256</v>
      </c>
      <c r="H104" s="74">
        <v>153.36889600000001</v>
      </c>
      <c r="I104" s="14">
        <v>243.952224</v>
      </c>
      <c r="J104" s="8">
        <v>-90.583327999999995</v>
      </c>
      <c r="K104" s="8">
        <v>8.4</v>
      </c>
      <c r="L104" s="11">
        <v>1.1000000000000001</v>
      </c>
      <c r="M104" s="11">
        <v>3.4</v>
      </c>
      <c r="N104" s="3">
        <v>-67.399999999999636</v>
      </c>
      <c r="O104" s="3">
        <v>14440</v>
      </c>
      <c r="P104" s="3"/>
      <c r="S104" s="9"/>
      <c r="T104" s="13"/>
      <c r="U104" s="9"/>
      <c r="V104" s="28">
        <v>45062</v>
      </c>
      <c r="W104" s="29">
        <v>8823.01</v>
      </c>
      <c r="X104" s="21"/>
      <c r="Y104" s="21"/>
      <c r="Z104" s="21"/>
      <c r="AA104" s="21"/>
      <c r="AB104" s="21"/>
      <c r="AC104" s="21"/>
      <c r="AD104" s="1"/>
      <c r="AE104" s="1"/>
      <c r="AF104" s="105"/>
      <c r="AG104" s="1"/>
      <c r="AH104" s="1"/>
      <c r="AI104" s="1"/>
      <c r="AJ104" s="1"/>
      <c r="AK104" s="1"/>
      <c r="AL104" s="1"/>
      <c r="AM104" s="1"/>
      <c r="AN104" s="1"/>
      <c r="AO104" s="122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>
      <c r="A105" s="9">
        <v>45776</v>
      </c>
      <c r="B105" s="13">
        <v>15867.34</v>
      </c>
      <c r="C105">
        <v>4671.26</v>
      </c>
      <c r="D105" s="3">
        <v>2069.1545599999999</v>
      </c>
      <c r="E105" s="11">
        <v>109.49404800000001</v>
      </c>
      <c r="F105" s="11">
        <v>5683.8447803190002</v>
      </c>
      <c r="G105">
        <v>256</v>
      </c>
      <c r="H105" s="74">
        <v>70.427663999999993</v>
      </c>
      <c r="I105" s="14">
        <v>44.892319999999998</v>
      </c>
      <c r="J105" s="8">
        <v>25.535343999999995</v>
      </c>
      <c r="K105" s="8">
        <v>8.4</v>
      </c>
      <c r="L105" s="11">
        <v>1.1000000000000001</v>
      </c>
      <c r="M105" s="11">
        <v>3.4</v>
      </c>
      <c r="N105" s="3">
        <v>55.8700000000008</v>
      </c>
      <c r="O105" s="3">
        <v>17317</v>
      </c>
      <c r="P105" s="3"/>
      <c r="S105" s="9"/>
      <c r="T105" s="13"/>
      <c r="U105" s="9"/>
      <c r="V105" s="9">
        <v>45061</v>
      </c>
      <c r="W105" s="13">
        <v>8906.2000000000007</v>
      </c>
      <c r="AD105" s="1"/>
      <c r="AE105" s="1"/>
      <c r="AF105" s="105"/>
      <c r="AG105" s="1"/>
      <c r="AH105" s="1"/>
      <c r="AI105" s="1"/>
      <c r="AJ105" s="1"/>
      <c r="AK105" s="1"/>
      <c r="AL105" s="1"/>
      <c r="AM105" s="1"/>
      <c r="AN105" s="1"/>
      <c r="AO105" s="122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>
      <c r="A106" s="9">
        <v>45775</v>
      </c>
      <c r="B106" s="13">
        <v>15811.47</v>
      </c>
      <c r="C106">
        <v>4653.3900000000003</v>
      </c>
      <c r="D106" s="3">
        <v>2794.3209000000002</v>
      </c>
      <c r="E106" s="11">
        <v>89.523663999999997</v>
      </c>
      <c r="F106" s="11">
        <v>5658.2840090939999</v>
      </c>
      <c r="G106">
        <v>255</v>
      </c>
      <c r="H106" s="74">
        <v>213.38239999999999</v>
      </c>
      <c r="I106" s="14">
        <v>314.75878399999999</v>
      </c>
      <c r="J106" s="8">
        <v>-101.376384</v>
      </c>
      <c r="K106" s="8">
        <v>8.4</v>
      </c>
      <c r="L106" s="11">
        <v>1.1000000000000001</v>
      </c>
      <c r="M106" s="11">
        <v>3.4</v>
      </c>
      <c r="N106" s="3">
        <v>69.429999999998472</v>
      </c>
      <c r="O106" s="3">
        <v>19453</v>
      </c>
      <c r="P106" s="3"/>
      <c r="S106" s="9"/>
      <c r="T106" s="13"/>
      <c r="U106" s="9"/>
      <c r="V106" s="9">
        <v>45058</v>
      </c>
      <c r="W106" s="13">
        <v>8927.74</v>
      </c>
      <c r="AD106" s="1"/>
      <c r="AE106" s="1"/>
      <c r="AF106" s="105"/>
      <c r="AG106" s="1"/>
      <c r="AH106" s="1"/>
      <c r="AI106" s="1"/>
      <c r="AJ106" s="1"/>
      <c r="AK106" s="1"/>
      <c r="AL106" s="1"/>
      <c r="AM106" s="1"/>
      <c r="AN106" s="1"/>
      <c r="AO106" s="122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>
      <c r="A107" s="9">
        <v>45772</v>
      </c>
      <c r="B107" s="13">
        <v>15742.04</v>
      </c>
      <c r="C107">
        <v>4632.51</v>
      </c>
      <c r="D107" s="3">
        <v>2435.1203799999998</v>
      </c>
      <c r="E107" s="11">
        <v>125.532456</v>
      </c>
      <c r="F107" s="11">
        <v>5629.193069039</v>
      </c>
      <c r="G107">
        <v>257</v>
      </c>
      <c r="H107" s="74">
        <v>114.31856000000001</v>
      </c>
      <c r="I107" s="14">
        <v>217.87039999999999</v>
      </c>
      <c r="J107" s="8">
        <v>-103.55183999999998</v>
      </c>
      <c r="K107" s="8">
        <v>8.3000000000000007</v>
      </c>
      <c r="L107" s="11">
        <v>1.1000000000000001</v>
      </c>
      <c r="M107" s="11">
        <v>3.5</v>
      </c>
      <c r="N107" s="3">
        <v>126.41000000000167</v>
      </c>
      <c r="O107" s="3">
        <v>17789</v>
      </c>
      <c r="P107" s="3"/>
      <c r="S107" s="9"/>
      <c r="T107" s="13"/>
      <c r="U107" s="9"/>
      <c r="V107" s="9">
        <v>45057</v>
      </c>
      <c r="W107" s="13">
        <v>8949.82</v>
      </c>
      <c r="AD107" s="1"/>
      <c r="AE107" s="1"/>
      <c r="AF107" s="105"/>
      <c r="AG107" s="1"/>
      <c r="AH107" s="1"/>
      <c r="AI107" s="1"/>
      <c r="AJ107" s="1"/>
      <c r="AK107" s="1"/>
      <c r="AL107" s="1"/>
      <c r="AM107" s="1"/>
      <c r="AN107" s="1"/>
      <c r="AO107" s="122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>
      <c r="A108" s="9">
        <v>45771</v>
      </c>
      <c r="B108" s="13">
        <v>15615.63</v>
      </c>
      <c r="C108">
        <v>4604.71</v>
      </c>
      <c r="D108" s="3">
        <v>1471.1358700000001</v>
      </c>
      <c r="E108" s="11">
        <v>54.748164000000003</v>
      </c>
      <c r="F108" s="11">
        <v>5580.8258333639997</v>
      </c>
      <c r="G108">
        <v>248</v>
      </c>
      <c r="H108" s="74">
        <v>81.716303999999994</v>
      </c>
      <c r="I108" s="14">
        <v>46.500864</v>
      </c>
      <c r="J108" s="8">
        <v>35.215439999999994</v>
      </c>
      <c r="K108" s="8">
        <v>8.3000000000000007</v>
      </c>
      <c r="L108" s="11">
        <v>1.1000000000000001</v>
      </c>
      <c r="M108" s="11">
        <v>3.5</v>
      </c>
      <c r="N108" s="3">
        <v>16.019999999998618</v>
      </c>
      <c r="O108" s="3">
        <v>11535</v>
      </c>
      <c r="P108" s="3"/>
      <c r="S108" s="9"/>
      <c r="T108" s="13"/>
      <c r="U108" s="9"/>
      <c r="V108" s="9">
        <v>45056</v>
      </c>
      <c r="W108" s="13">
        <v>8892.3700000000008</v>
      </c>
      <c r="AD108" s="1"/>
      <c r="AE108" s="1"/>
      <c r="AF108" s="105"/>
      <c r="AG108" s="1"/>
      <c r="AH108" s="1"/>
      <c r="AI108" s="1"/>
      <c r="AJ108" s="1"/>
      <c r="AK108" s="1"/>
      <c r="AL108" s="1"/>
      <c r="AM108" s="1"/>
      <c r="AN108" s="1"/>
      <c r="AO108" s="122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>
      <c r="A109" s="9">
        <v>45770</v>
      </c>
      <c r="B109" s="13">
        <v>15543.99</v>
      </c>
      <c r="C109">
        <v>4592.07</v>
      </c>
      <c r="D109" s="3">
        <v>1095.36922</v>
      </c>
      <c r="E109" s="11">
        <v>38.475879999999997</v>
      </c>
      <c r="F109" s="11">
        <v>5557.9655805760003</v>
      </c>
      <c r="G109">
        <v>249</v>
      </c>
      <c r="H109" s="74">
        <v>48.260199999999998</v>
      </c>
      <c r="I109" s="14">
        <v>80.257559999999998</v>
      </c>
      <c r="J109" s="8">
        <v>-31.99736</v>
      </c>
      <c r="K109" s="8">
        <v>8.1999999999999993</v>
      </c>
      <c r="L109" s="11">
        <v>1.1000000000000001</v>
      </c>
      <c r="M109" s="11">
        <v>3.5</v>
      </c>
      <c r="N109" s="3">
        <v>-55.6200000000008</v>
      </c>
      <c r="O109" s="3">
        <v>10289</v>
      </c>
      <c r="P109" s="3"/>
      <c r="S109" s="9"/>
      <c r="T109" s="13"/>
      <c r="U109" s="9"/>
      <c r="V109" s="9">
        <v>45055</v>
      </c>
      <c r="W109" s="13">
        <v>8914.74</v>
      </c>
      <c r="AD109" s="1"/>
      <c r="AE109" s="1"/>
      <c r="AF109" s="105"/>
      <c r="AG109" s="1"/>
      <c r="AH109" s="1"/>
      <c r="AI109" s="1"/>
      <c r="AJ109" s="1"/>
      <c r="AK109" s="1"/>
      <c r="AL109" s="1"/>
      <c r="AM109" s="1"/>
      <c r="AN109" s="1"/>
      <c r="AO109" s="122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s="21" customFormat="1">
      <c r="A110" s="9">
        <v>45769</v>
      </c>
      <c r="B110" s="13">
        <v>15555.86</v>
      </c>
      <c r="C110" s="3">
        <v>4589.57</v>
      </c>
      <c r="D110" s="3">
        <v>991.44061009999996</v>
      </c>
      <c r="E110" s="11">
        <v>36.584722999999997</v>
      </c>
      <c r="F110" s="11">
        <v>5562.2888736579998</v>
      </c>
      <c r="G110">
        <v>253</v>
      </c>
      <c r="H110" s="74">
        <v>24.512786999999999</v>
      </c>
      <c r="I110" s="14">
        <v>88.865251999999998</v>
      </c>
      <c r="J110" s="8">
        <f>H110-I110</f>
        <v>-64.352464999999995</v>
      </c>
      <c r="K110" s="26">
        <v>8.24</v>
      </c>
      <c r="L110" s="26">
        <v>1.0900000000000001</v>
      </c>
      <c r="M110" s="11">
        <v>3.5</v>
      </c>
      <c r="N110" s="3">
        <f>B110-B111</f>
        <v>-43.75</v>
      </c>
      <c r="O110" s="3">
        <v>11023</v>
      </c>
      <c r="P110" s="3"/>
      <c r="Q110"/>
      <c r="R110"/>
      <c r="S110" s="9"/>
      <c r="T110" s="13"/>
      <c r="U110" s="9"/>
      <c r="V110" s="9">
        <v>45054</v>
      </c>
      <c r="W110" s="13">
        <v>8926.58</v>
      </c>
      <c r="X110"/>
      <c r="Y110"/>
      <c r="Z110"/>
      <c r="AA110"/>
      <c r="AB110"/>
      <c r="AC110"/>
      <c r="AD110" s="1"/>
      <c r="AE110" s="1"/>
      <c r="AF110" s="105"/>
      <c r="AG110" s="1"/>
      <c r="AH110" s="1"/>
      <c r="AI110" s="1"/>
      <c r="AJ110" s="1"/>
      <c r="AK110" s="1"/>
      <c r="AL110" s="1"/>
      <c r="AM110" s="1"/>
      <c r="AN110" s="1"/>
      <c r="AO110" s="122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s="21" customFormat="1">
      <c r="A111" s="9">
        <v>45768</v>
      </c>
      <c r="B111" s="13">
        <v>15599.61</v>
      </c>
      <c r="C111">
        <v>4621.22</v>
      </c>
      <c r="D111" s="3">
        <v>1168.5802200000001</v>
      </c>
      <c r="E111" s="11">
        <v>42.359355999999998</v>
      </c>
      <c r="F111" s="11">
        <v>5572.1336742499998</v>
      </c>
      <c r="G111">
        <v>260</v>
      </c>
      <c r="H111" s="74">
        <v>34.025255999999999</v>
      </c>
      <c r="I111" s="14">
        <v>28.788484</v>
      </c>
      <c r="J111" s="8">
        <v>5.2367719999999984</v>
      </c>
      <c r="K111" s="8">
        <v>8.3000000000000007</v>
      </c>
      <c r="L111" s="11">
        <v>1.1000000000000001</v>
      </c>
      <c r="M111" s="11">
        <v>3.5</v>
      </c>
      <c r="N111" s="3">
        <v>-16.959999999999127</v>
      </c>
      <c r="O111" s="3">
        <v>13548</v>
      </c>
      <c r="P111" s="3"/>
      <c r="S111" s="28"/>
      <c r="T111" s="29"/>
      <c r="U111" s="28"/>
      <c r="V111" s="28">
        <v>45050</v>
      </c>
      <c r="W111" s="29">
        <v>8830.36</v>
      </c>
      <c r="AF111" s="22"/>
      <c r="AO111" s="174"/>
    </row>
    <row r="112" spans="1:54">
      <c r="A112" s="9">
        <v>45764</v>
      </c>
      <c r="B112" s="13">
        <v>15616.57</v>
      </c>
      <c r="C112">
        <v>4624.24</v>
      </c>
      <c r="D112" s="3">
        <v>841.22874000000002</v>
      </c>
      <c r="E112" s="11">
        <v>33.336502000000003</v>
      </c>
      <c r="F112" s="11">
        <v>5576.3876792929996</v>
      </c>
      <c r="G112">
        <v>250</v>
      </c>
      <c r="H112" s="74">
        <v>14.940422</v>
      </c>
      <c r="I112" s="14">
        <v>17.011896</v>
      </c>
      <c r="J112" s="8">
        <v>-2.0714740000000003</v>
      </c>
      <c r="K112" s="8">
        <v>8.3000000000000007</v>
      </c>
      <c r="L112" s="11">
        <v>1.1000000000000001</v>
      </c>
      <c r="M112" s="11">
        <v>3.5</v>
      </c>
      <c r="N112" s="3">
        <v>-9.3099999999994907</v>
      </c>
      <c r="O112" s="3">
        <v>11797</v>
      </c>
      <c r="P112" s="3"/>
      <c r="S112" s="9"/>
      <c r="T112" s="13"/>
      <c r="U112" s="9"/>
      <c r="V112" s="9">
        <v>45049</v>
      </c>
      <c r="W112" s="13">
        <v>8799.91</v>
      </c>
      <c r="AD112" s="1"/>
      <c r="AE112" s="1"/>
      <c r="AF112" s="105"/>
      <c r="AG112" s="1"/>
      <c r="AH112" s="1"/>
      <c r="AI112" s="1"/>
      <c r="AJ112" s="1"/>
      <c r="AK112" s="1"/>
      <c r="AL112" s="1"/>
      <c r="AM112" s="1"/>
      <c r="AN112" s="1"/>
      <c r="AO112" s="122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>
      <c r="A113" s="9">
        <v>45763</v>
      </c>
      <c r="B113" s="13">
        <v>15625.88</v>
      </c>
      <c r="C113">
        <v>4644.49</v>
      </c>
      <c r="D113" s="3">
        <v>792.76370999999995</v>
      </c>
      <c r="E113" s="11">
        <v>30.229886</v>
      </c>
      <c r="F113" s="11">
        <v>5572.6203504730001</v>
      </c>
      <c r="G113">
        <v>253</v>
      </c>
      <c r="H113" s="74">
        <v>11.733866000000001</v>
      </c>
      <c r="I113" s="14">
        <v>61.842976</v>
      </c>
      <c r="J113" s="8">
        <v>-50.109110000000001</v>
      </c>
      <c r="K113" s="8">
        <v>8.3000000000000007</v>
      </c>
      <c r="L113" s="11">
        <v>1.1000000000000001</v>
      </c>
      <c r="M113" s="11">
        <v>3.5</v>
      </c>
      <c r="N113" s="3">
        <v>99.679999999998472</v>
      </c>
      <c r="O113" s="3">
        <v>11820</v>
      </c>
      <c r="P113" s="3"/>
      <c r="S113" s="9"/>
      <c r="T113" s="13"/>
      <c r="U113" s="9"/>
      <c r="V113" s="9">
        <v>45048</v>
      </c>
      <c r="W113" s="13">
        <v>8711.4599999999991</v>
      </c>
      <c r="AD113" s="1"/>
      <c r="AE113" s="1"/>
      <c r="AF113" s="105"/>
      <c r="AG113" s="1"/>
      <c r="AH113" s="1"/>
      <c r="AI113" s="1"/>
      <c r="AJ113" s="1"/>
      <c r="AK113" s="1"/>
      <c r="AL113" s="1"/>
      <c r="AM113" s="1"/>
      <c r="AN113" s="1"/>
      <c r="AO113" s="122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>
      <c r="A114" s="9">
        <v>45758</v>
      </c>
      <c r="B114" s="13">
        <v>15526.2</v>
      </c>
      <c r="C114">
        <v>4614.54</v>
      </c>
      <c r="D114" s="3">
        <v>1588.5172500000001</v>
      </c>
      <c r="E114" s="11">
        <v>42.091343999999999</v>
      </c>
      <c r="F114" s="11">
        <v>5534.6463669599998</v>
      </c>
      <c r="G114">
        <v>247</v>
      </c>
      <c r="H114" s="74">
        <v>84.255120000000005</v>
      </c>
      <c r="I114" s="14">
        <v>229.669408</v>
      </c>
      <c r="J114" s="8">
        <v>-145.414288</v>
      </c>
      <c r="K114" s="8">
        <v>8.1999999999999993</v>
      </c>
      <c r="L114" s="11">
        <v>1.1000000000000001</v>
      </c>
      <c r="M114" s="11">
        <v>3.5</v>
      </c>
      <c r="N114" s="3">
        <v>-54.6299999999992</v>
      </c>
      <c r="O114" s="3">
        <v>11276</v>
      </c>
      <c r="P114" s="22"/>
      <c r="S114" s="9"/>
      <c r="T114" s="13"/>
      <c r="U114" s="9"/>
      <c r="V114" s="9">
        <v>45044</v>
      </c>
      <c r="W114" s="13">
        <v>8983.2099999999991</v>
      </c>
      <c r="AD114" s="1"/>
      <c r="AE114" s="1"/>
      <c r="AF114" s="105"/>
      <c r="AG114" s="1"/>
      <c r="AH114" s="1"/>
      <c r="AI114" s="1"/>
      <c r="AJ114" s="1"/>
      <c r="AK114" s="1"/>
      <c r="AL114" s="1"/>
      <c r="AM114" s="1"/>
      <c r="AN114" s="1"/>
      <c r="AO114" s="122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>
      <c r="A115" s="9">
        <v>45757</v>
      </c>
      <c r="B115" s="13">
        <v>15580.83</v>
      </c>
      <c r="C115">
        <v>4643.63</v>
      </c>
      <c r="D115" s="3">
        <v>6978.0766999999996</v>
      </c>
      <c r="E115" s="11">
        <v>212.23983999999999</v>
      </c>
      <c r="F115" s="11">
        <v>5549.039759714</v>
      </c>
      <c r="G115">
        <v>255</v>
      </c>
      <c r="H115" s="74">
        <v>444.7</v>
      </c>
      <c r="I115" s="14">
        <v>322.36771199999998</v>
      </c>
      <c r="J115" s="8">
        <v>122.33228800000001</v>
      </c>
      <c r="K115">
        <v>8.1999999999999993</v>
      </c>
      <c r="L115" s="11">
        <v>1.1000000000000001</v>
      </c>
      <c r="M115" s="11">
        <v>3.5</v>
      </c>
      <c r="N115" s="3">
        <v>704.8799999999992</v>
      </c>
      <c r="O115" s="3">
        <v>24217</v>
      </c>
      <c r="P115" s="3"/>
      <c r="R115" s="11"/>
      <c r="S115" s="9"/>
      <c r="T115" s="13"/>
      <c r="U115" s="9"/>
      <c r="V115" s="9">
        <v>45043</v>
      </c>
      <c r="W115" s="13">
        <v>9012.4</v>
      </c>
      <c r="AD115" s="1"/>
      <c r="AE115" s="1"/>
      <c r="AF115" s="105"/>
      <c r="AG115" s="1"/>
      <c r="AH115" s="1"/>
      <c r="AI115" s="1"/>
      <c r="AJ115" s="1"/>
      <c r="AK115" s="1"/>
      <c r="AL115" s="1"/>
      <c r="AM115" s="1"/>
      <c r="AN115" s="1"/>
      <c r="AO115" s="122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>
      <c r="A116" s="28">
        <v>45756</v>
      </c>
      <c r="B116" s="29">
        <v>14875.95</v>
      </c>
      <c r="C116" s="22">
        <v>4352.6899999999996</v>
      </c>
      <c r="D116" s="22">
        <v>3081.6246310000001</v>
      </c>
      <c r="E116" s="171">
        <v>102.545495</v>
      </c>
      <c r="F116" s="171">
        <v>5423.035648264</v>
      </c>
      <c r="G116" s="21">
        <v>259</v>
      </c>
      <c r="H116" s="172">
        <v>1158.7111849999999</v>
      </c>
      <c r="I116" s="173">
        <v>120.309337</v>
      </c>
      <c r="J116" s="174">
        <v>1038.401848</v>
      </c>
      <c r="K116" s="175">
        <v>7.89</v>
      </c>
      <c r="L116" s="171">
        <v>1.04</v>
      </c>
      <c r="M116" s="171">
        <v>3.65</v>
      </c>
      <c r="N116" s="22">
        <v>-251.7599999999984</v>
      </c>
      <c r="O116" s="22">
        <v>16136</v>
      </c>
      <c r="P116" s="3"/>
      <c r="S116" s="9"/>
      <c r="T116" s="13"/>
      <c r="U116" s="9"/>
      <c r="V116" s="9">
        <v>45042</v>
      </c>
      <c r="W116" s="13">
        <v>9091.7199999999993</v>
      </c>
      <c r="AD116" s="1"/>
      <c r="AE116" s="1"/>
      <c r="AF116" s="105"/>
      <c r="AG116" s="1"/>
      <c r="AH116" s="1"/>
      <c r="AI116" s="1"/>
      <c r="AJ116" s="1"/>
      <c r="AK116" s="1"/>
      <c r="AL116" s="1"/>
      <c r="AM116" s="1"/>
      <c r="AN116" s="1"/>
      <c r="AO116" s="122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>
      <c r="A117" s="9">
        <v>45755</v>
      </c>
      <c r="B117" s="13">
        <v>15127.71</v>
      </c>
      <c r="C117">
        <v>4458.49</v>
      </c>
      <c r="D117" s="3">
        <v>2898.8526099999999</v>
      </c>
      <c r="E117" s="11">
        <v>148.769792</v>
      </c>
      <c r="F117" s="11">
        <v>5423.035648264</v>
      </c>
      <c r="G117">
        <v>259</v>
      </c>
      <c r="H117" s="74">
        <v>151.56166400000001</v>
      </c>
      <c r="I117" s="14">
        <v>103.23271200000001</v>
      </c>
      <c r="J117" s="8">
        <v>48.328952000000001</v>
      </c>
      <c r="K117">
        <v>8</v>
      </c>
      <c r="L117" s="11">
        <v>1.1000000000000001</v>
      </c>
      <c r="M117" s="11">
        <v>3.6</v>
      </c>
      <c r="N117" s="3">
        <v>467.2599999999984</v>
      </c>
      <c r="O117" s="3">
        <v>20883</v>
      </c>
      <c r="P117" s="3"/>
      <c r="S117" s="9"/>
      <c r="T117" s="13"/>
      <c r="U117" s="9"/>
      <c r="V117" s="9">
        <v>45041</v>
      </c>
      <c r="W117" s="13">
        <v>9125.32</v>
      </c>
      <c r="AD117" s="1"/>
      <c r="AE117" s="1"/>
      <c r="AF117" s="105"/>
      <c r="AG117" s="1"/>
      <c r="AH117" s="1"/>
      <c r="AI117" s="1"/>
      <c r="AJ117" s="1"/>
      <c r="AK117" s="1"/>
      <c r="AL117" s="1"/>
      <c r="AM117" s="1"/>
      <c r="AN117" s="1"/>
      <c r="AO117" s="122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>
      <c r="A118" s="9">
        <v>45754</v>
      </c>
      <c r="B118" s="13">
        <v>14660.45</v>
      </c>
      <c r="C118">
        <v>4264.84</v>
      </c>
      <c r="D118" s="3">
        <v>6476.3914000000004</v>
      </c>
      <c r="E118" s="11">
        <v>188.29977600000001</v>
      </c>
      <c r="F118" s="11">
        <v>5253.1880445090001</v>
      </c>
      <c r="G118">
        <v>259</v>
      </c>
      <c r="H118" s="74">
        <v>698.97766000000001</v>
      </c>
      <c r="I118" s="14">
        <v>398.70665600000001</v>
      </c>
      <c r="J118" s="8">
        <v>300.271004</v>
      </c>
      <c r="K118">
        <v>7.8</v>
      </c>
      <c r="L118" s="11">
        <v>1</v>
      </c>
      <c r="M118" s="11">
        <v>3.7</v>
      </c>
      <c r="N118" s="3">
        <v>-712.89999999999964</v>
      </c>
      <c r="O118" s="3">
        <v>36678</v>
      </c>
      <c r="P118" s="3"/>
      <c r="S118" s="9"/>
      <c r="T118" s="13"/>
      <c r="U118" s="9"/>
      <c r="V118" s="9">
        <v>45040</v>
      </c>
      <c r="W118" s="13">
        <v>9187.2900000000009</v>
      </c>
      <c r="AD118" s="1"/>
      <c r="AE118" s="1"/>
      <c r="AF118" s="105"/>
      <c r="AG118" s="1"/>
      <c r="AH118" s="1"/>
      <c r="AI118" s="1"/>
      <c r="AJ118" s="1"/>
      <c r="AK118" s="1"/>
      <c r="AL118" s="1"/>
      <c r="AM118" s="1"/>
      <c r="AN118" s="1"/>
      <c r="AO118" s="122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>
      <c r="A119" s="9">
        <v>45751</v>
      </c>
      <c r="B119" s="13">
        <v>15373.35</v>
      </c>
      <c r="C119">
        <v>4533.3500000000004</v>
      </c>
      <c r="D119" s="3">
        <v>3170.4309800000001</v>
      </c>
      <c r="E119" s="11">
        <v>218.16505599999999</v>
      </c>
      <c r="F119" s="11">
        <v>5480.6764881319996</v>
      </c>
      <c r="G119">
        <v>258</v>
      </c>
      <c r="H119" s="74">
        <v>195.56327999999999</v>
      </c>
      <c r="I119" s="14">
        <v>25.835415999999999</v>
      </c>
      <c r="J119" s="8">
        <v>169.72786399999998</v>
      </c>
      <c r="K119">
        <v>8.1</v>
      </c>
      <c r="L119" s="11">
        <v>1.1000000000000001</v>
      </c>
      <c r="M119" s="11">
        <v>3.5</v>
      </c>
      <c r="N119" s="3">
        <v>-284.25</v>
      </c>
      <c r="O119" s="3">
        <v>23420</v>
      </c>
      <c r="P119" s="3"/>
      <c r="S119" s="9"/>
      <c r="T119" s="13"/>
      <c r="U119" s="9"/>
      <c r="V119" s="9">
        <v>45037</v>
      </c>
      <c r="W119" s="13">
        <v>9260.41</v>
      </c>
      <c r="AD119" s="1"/>
      <c r="AE119" s="1"/>
      <c r="AF119" s="105"/>
      <c r="AG119" s="1"/>
      <c r="AH119" s="1"/>
      <c r="AI119" s="1"/>
      <c r="AJ119" s="1"/>
      <c r="AK119" s="1"/>
      <c r="AL119" s="1"/>
      <c r="AM119" s="1"/>
      <c r="AN119" s="1"/>
      <c r="AO119" s="122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>
      <c r="A120" s="9">
        <v>45750</v>
      </c>
      <c r="B120" s="13">
        <v>15657.6</v>
      </c>
      <c r="C120">
        <v>4643.32</v>
      </c>
      <c r="D120" s="3">
        <v>3827.1823399999998</v>
      </c>
      <c r="E120" s="11">
        <v>123.796848</v>
      </c>
      <c r="F120" s="11">
        <v>5581.9105339890002</v>
      </c>
      <c r="G120">
        <v>256</v>
      </c>
      <c r="H120" s="74">
        <v>203.784672</v>
      </c>
      <c r="I120" s="14">
        <v>201.88886400000001</v>
      </c>
      <c r="J120" s="8">
        <v>1.8958079999999882</v>
      </c>
      <c r="K120">
        <v>8.3000000000000007</v>
      </c>
      <c r="L120" s="11">
        <v>1.1000000000000001</v>
      </c>
      <c r="M120" s="11">
        <v>3.5</v>
      </c>
      <c r="N120" s="3">
        <v>-349.84000000000015</v>
      </c>
      <c r="O120" s="3">
        <v>23243</v>
      </c>
      <c r="P120" s="3"/>
      <c r="S120" s="9"/>
      <c r="T120" s="13"/>
      <c r="U120" s="9"/>
      <c r="V120" s="9">
        <v>45036</v>
      </c>
      <c r="W120" s="13">
        <v>9279.19</v>
      </c>
      <c r="AD120" s="1"/>
      <c r="AE120" s="1"/>
      <c r="AF120" s="105"/>
      <c r="AG120" s="1"/>
      <c r="AH120" s="1"/>
      <c r="AI120" s="1"/>
      <c r="AJ120" s="1"/>
      <c r="AK120" s="1"/>
      <c r="AL120" s="1"/>
      <c r="AM120" s="1"/>
      <c r="AN120" s="1"/>
      <c r="AO120" s="122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>
      <c r="A121" s="9">
        <v>45749</v>
      </c>
      <c r="B121" s="13">
        <v>16007.44</v>
      </c>
      <c r="C121">
        <v>4762.62</v>
      </c>
      <c r="D121" s="3">
        <v>2297.22163</v>
      </c>
      <c r="E121" s="11">
        <v>79.565911999999997</v>
      </c>
      <c r="F121" s="11">
        <v>5688.5608087029996</v>
      </c>
      <c r="G121">
        <v>255</v>
      </c>
      <c r="H121" s="74">
        <v>110.901912</v>
      </c>
      <c r="I121" s="14">
        <v>392.82444800000002</v>
      </c>
      <c r="J121" s="8">
        <v>-281.92253600000004</v>
      </c>
      <c r="K121">
        <v>8.4</v>
      </c>
      <c r="L121" s="11">
        <v>1.1000000000000001</v>
      </c>
      <c r="M121" s="11">
        <v>3.4</v>
      </c>
      <c r="N121" s="3">
        <v>73.06000000000131</v>
      </c>
      <c r="O121" s="3">
        <v>15861</v>
      </c>
      <c r="P121" s="3"/>
      <c r="S121" s="9"/>
      <c r="T121" s="13"/>
      <c r="U121" s="9"/>
      <c r="V121" s="9">
        <v>45035</v>
      </c>
      <c r="W121" s="13">
        <v>9291.42</v>
      </c>
      <c r="AD121" s="1"/>
      <c r="AE121" s="1"/>
      <c r="AF121" s="105"/>
      <c r="AG121" s="1"/>
      <c r="AH121" s="1"/>
      <c r="AI121" s="1"/>
      <c r="AJ121" s="1"/>
      <c r="AK121" s="1"/>
      <c r="AL121" s="1"/>
      <c r="AM121" s="1"/>
      <c r="AN121" s="1"/>
      <c r="AO121" s="122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>
      <c r="A122" s="9">
        <v>45748</v>
      </c>
      <c r="B122" s="13">
        <v>15934.38</v>
      </c>
      <c r="C122">
        <v>4751.78</v>
      </c>
      <c r="D122" s="3">
        <v>1912.80934</v>
      </c>
      <c r="E122" s="11">
        <v>63.096151999999996</v>
      </c>
      <c r="F122" s="11">
        <v>5662.6575083320004</v>
      </c>
      <c r="G122">
        <v>260</v>
      </c>
      <c r="H122" s="74">
        <v>89.122383999999997</v>
      </c>
      <c r="I122" s="14">
        <v>164.48504</v>
      </c>
      <c r="J122" s="8">
        <v>-75.362656000000001</v>
      </c>
      <c r="K122">
        <v>8.4</v>
      </c>
      <c r="L122" s="11">
        <v>1.1000000000000001</v>
      </c>
      <c r="M122" s="11">
        <v>3.4</v>
      </c>
      <c r="N122" s="3">
        <v>119.55999999999949</v>
      </c>
      <c r="O122" s="3">
        <v>16147</v>
      </c>
      <c r="P122" s="3"/>
      <c r="S122" s="9"/>
      <c r="T122" s="13"/>
      <c r="U122" s="9"/>
      <c r="V122" s="9">
        <v>45034</v>
      </c>
      <c r="W122" s="13">
        <v>9345.5300000000007</v>
      </c>
      <c r="AD122" s="1"/>
      <c r="AE122" s="1"/>
      <c r="AF122" s="105"/>
      <c r="AG122" s="1"/>
      <c r="AH122" s="1"/>
      <c r="AI122" s="1"/>
      <c r="AJ122" s="1"/>
      <c r="AK122" s="1"/>
      <c r="AL122" s="1"/>
      <c r="AM122" s="1"/>
      <c r="AN122" s="1"/>
      <c r="AO122" s="122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>
      <c r="A123" s="9">
        <v>45744</v>
      </c>
      <c r="B123" s="13">
        <v>15814.82</v>
      </c>
      <c r="C123">
        <v>4734.72</v>
      </c>
      <c r="D123" s="3">
        <v>1656.4300800000001</v>
      </c>
      <c r="E123" s="11">
        <v>52.902555999999997</v>
      </c>
      <c r="F123" s="11">
        <v>5606.3701890940001</v>
      </c>
      <c r="G123">
        <v>253</v>
      </c>
      <c r="H123" s="74">
        <v>170.57408000000001</v>
      </c>
      <c r="I123" s="14">
        <v>218.73171199999999</v>
      </c>
      <c r="J123" s="8">
        <v>-48.157631999999978</v>
      </c>
      <c r="K123">
        <v>8.3000000000000007</v>
      </c>
      <c r="L123" s="11">
        <v>1.1000000000000001</v>
      </c>
      <c r="M123" s="11">
        <v>3.5</v>
      </c>
      <c r="N123" s="3">
        <v>-67.239999999999782</v>
      </c>
      <c r="O123" s="3">
        <v>11275</v>
      </c>
      <c r="P123" s="3"/>
      <c r="S123" s="9"/>
      <c r="T123" s="13"/>
      <c r="U123" s="9"/>
      <c r="V123" s="9">
        <v>45033</v>
      </c>
      <c r="W123" s="13">
        <v>9405.9</v>
      </c>
      <c r="AD123" s="1"/>
      <c r="AE123" s="1"/>
      <c r="AF123" s="105"/>
      <c r="AG123" s="1"/>
      <c r="AH123" s="1"/>
      <c r="AI123" s="1"/>
      <c r="AJ123" s="1"/>
      <c r="AK123" s="1"/>
      <c r="AL123" s="1"/>
      <c r="AM123" s="1"/>
      <c r="AN123" s="1"/>
      <c r="AO123" s="122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>
      <c r="A124" s="9">
        <v>45743</v>
      </c>
      <c r="B124" s="13">
        <v>15882.06</v>
      </c>
      <c r="C124">
        <v>4759.8599999999997</v>
      </c>
      <c r="D124" s="3">
        <v>2140.2620200000001</v>
      </c>
      <c r="E124" s="11">
        <v>47.370164000000003</v>
      </c>
      <c r="F124" s="11">
        <v>5623.7720007309999</v>
      </c>
      <c r="G124">
        <v>256</v>
      </c>
      <c r="H124" s="74">
        <v>99.030144000000007</v>
      </c>
      <c r="I124" s="14">
        <v>101.44099199999999</v>
      </c>
      <c r="J124" s="8">
        <v>-2.4108479999999872</v>
      </c>
      <c r="K124">
        <v>8.3000000000000007</v>
      </c>
      <c r="L124" s="11">
        <v>1.1000000000000001</v>
      </c>
      <c r="M124" s="11">
        <v>3.5</v>
      </c>
      <c r="N124" s="3">
        <v>34.260000000000218</v>
      </c>
      <c r="O124" s="3">
        <v>9068</v>
      </c>
      <c r="P124" s="3"/>
      <c r="S124" s="9"/>
      <c r="T124" s="13"/>
      <c r="U124" s="9"/>
      <c r="V124" s="9">
        <v>45028</v>
      </c>
      <c r="W124" s="13">
        <v>9415.2800000000007</v>
      </c>
      <c r="AD124" s="1"/>
      <c r="AE124" s="1"/>
      <c r="AF124" s="105"/>
      <c r="AG124" s="1"/>
      <c r="AH124" s="1"/>
      <c r="AI124" s="1"/>
      <c r="AJ124" s="1"/>
      <c r="AK124" s="1"/>
      <c r="AL124" s="1"/>
      <c r="AM124" s="1"/>
      <c r="AN124" s="1"/>
      <c r="AO124" s="122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>
      <c r="A125" s="9">
        <v>45742</v>
      </c>
      <c r="B125" s="13">
        <v>15847.8</v>
      </c>
      <c r="C125">
        <v>4741.8999999999996</v>
      </c>
      <c r="D125" s="3">
        <v>1638.38285</v>
      </c>
      <c r="E125" s="11">
        <v>88.143439999999998</v>
      </c>
      <c r="F125" s="11">
        <v>5610.644943708</v>
      </c>
      <c r="G125">
        <v>255</v>
      </c>
      <c r="H125" s="74">
        <v>143.13563199999999</v>
      </c>
      <c r="I125" s="14">
        <v>9.3447859999999991</v>
      </c>
      <c r="J125" s="8">
        <v>133.79084599999999</v>
      </c>
      <c r="K125">
        <v>8.3000000000000007</v>
      </c>
      <c r="L125" s="11">
        <v>1.1000000000000001</v>
      </c>
      <c r="M125" s="11">
        <v>3.5</v>
      </c>
      <c r="N125" s="3">
        <v>-60.430000000000291</v>
      </c>
      <c r="O125" s="3">
        <v>10911</v>
      </c>
      <c r="P125" s="3"/>
      <c r="S125" s="9"/>
      <c r="T125" s="13"/>
      <c r="U125" s="9"/>
      <c r="V125" s="9">
        <v>45027</v>
      </c>
      <c r="W125" s="13">
        <v>9411.69</v>
      </c>
      <c r="AD125" s="1"/>
      <c r="AE125" s="1"/>
      <c r="AF125" s="105"/>
      <c r="AG125" s="1"/>
      <c r="AH125" s="1"/>
      <c r="AI125" s="1"/>
      <c r="AJ125" s="1"/>
      <c r="AK125" s="1"/>
      <c r="AL125" s="1"/>
      <c r="AM125" s="1"/>
      <c r="AN125" s="1"/>
      <c r="AO125" s="122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>
      <c r="A126" s="9">
        <v>45741</v>
      </c>
      <c r="B126" s="13">
        <v>15908.23</v>
      </c>
      <c r="C126">
        <v>4757.8100000000004</v>
      </c>
      <c r="D126" s="3">
        <v>2898.2090199999998</v>
      </c>
      <c r="E126" s="11">
        <v>78.459943999999993</v>
      </c>
      <c r="F126" s="11">
        <v>5633.1079194659997</v>
      </c>
      <c r="G126">
        <v>262</v>
      </c>
      <c r="H126" s="74">
        <v>135.60924800000001</v>
      </c>
      <c r="I126" s="14">
        <v>13.441535999999999</v>
      </c>
      <c r="J126" s="8">
        <v>122.16771200000001</v>
      </c>
      <c r="K126">
        <v>8.3000000000000007</v>
      </c>
      <c r="L126" s="11">
        <v>1.1000000000000001</v>
      </c>
      <c r="M126" s="11">
        <v>3.5</v>
      </c>
      <c r="N126" s="3">
        <v>-4.3800000000010186</v>
      </c>
      <c r="O126" s="3">
        <v>11432</v>
      </c>
      <c r="P126" s="3"/>
      <c r="S126" s="9"/>
      <c r="T126" s="13"/>
      <c r="U126" s="9"/>
      <c r="V126" s="9">
        <v>45026</v>
      </c>
      <c r="W126" s="13">
        <v>9322.85</v>
      </c>
      <c r="AD126" s="1"/>
      <c r="AE126" s="1"/>
      <c r="AF126" s="105"/>
      <c r="AG126" s="1"/>
      <c r="AH126" s="1"/>
      <c r="AI126" s="1"/>
      <c r="AJ126" s="1"/>
      <c r="AK126" s="1"/>
      <c r="AL126" s="1"/>
      <c r="AM126" s="1"/>
      <c r="AN126" s="1"/>
      <c r="AO126" s="122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>
      <c r="A127" s="9">
        <v>45740</v>
      </c>
      <c r="B127" s="13">
        <v>15912.61</v>
      </c>
      <c r="C127">
        <v>4759.0600000000004</v>
      </c>
      <c r="D127" s="3">
        <v>1902.55962</v>
      </c>
      <c r="E127" s="11">
        <v>35.696975999999999</v>
      </c>
      <c r="F127" s="11">
        <v>5618.9274468450003</v>
      </c>
      <c r="G127">
        <v>257</v>
      </c>
      <c r="H127" s="74">
        <v>29.294547999999999</v>
      </c>
      <c r="I127" s="14">
        <v>42.006811999999996</v>
      </c>
      <c r="J127" s="8">
        <v>-12.712263999999998</v>
      </c>
      <c r="K127">
        <v>8.3000000000000007</v>
      </c>
      <c r="L127" s="11">
        <v>1.1000000000000001</v>
      </c>
      <c r="M127" s="11">
        <v>3.5</v>
      </c>
      <c r="N127" s="3">
        <v>33.280000000000655</v>
      </c>
      <c r="O127" s="3">
        <v>13473</v>
      </c>
      <c r="P127" s="3"/>
      <c r="S127" s="9"/>
      <c r="T127" s="13"/>
      <c r="U127" s="9"/>
      <c r="V127" s="9">
        <v>45022</v>
      </c>
      <c r="W127" s="13">
        <v>9256.9</v>
      </c>
      <c r="AD127" s="1"/>
      <c r="AE127" s="1"/>
      <c r="AF127" s="105"/>
      <c r="AG127" s="1"/>
      <c r="AH127" s="1"/>
      <c r="AI127" s="1"/>
      <c r="AJ127" s="1"/>
      <c r="AK127" s="1"/>
      <c r="AL127" s="1"/>
      <c r="AM127" s="1"/>
      <c r="AN127" s="1"/>
      <c r="AO127" s="122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>
      <c r="A128" s="9">
        <v>45737</v>
      </c>
      <c r="B128" s="13">
        <v>15879.33</v>
      </c>
      <c r="C128">
        <v>4766.57</v>
      </c>
      <c r="D128" s="3">
        <v>1662.95091</v>
      </c>
      <c r="E128" s="11">
        <v>54.51464</v>
      </c>
      <c r="F128" s="11">
        <v>5604.2579807920001</v>
      </c>
      <c r="G128">
        <v>260</v>
      </c>
      <c r="H128" s="74">
        <v>112.54362399999999</v>
      </c>
      <c r="I128" s="14">
        <v>252.72608</v>
      </c>
      <c r="J128" s="8">
        <v>-140.182456</v>
      </c>
      <c r="K128">
        <v>8.3000000000000007</v>
      </c>
      <c r="L128" s="11">
        <v>1.1000000000000001</v>
      </c>
      <c r="M128" s="11">
        <v>3.5</v>
      </c>
      <c r="N128" s="3">
        <v>216.39999999999964</v>
      </c>
      <c r="O128" s="3">
        <v>12948</v>
      </c>
      <c r="P128" s="3"/>
      <c r="S128" s="9"/>
      <c r="T128" s="13"/>
      <c r="U128" s="9"/>
      <c r="V128" s="9">
        <v>45020</v>
      </c>
      <c r="W128" s="13">
        <v>9173.9699999999993</v>
      </c>
      <c r="AD128" s="1"/>
      <c r="AE128" s="1"/>
      <c r="AF128" s="105"/>
      <c r="AG128" s="1"/>
      <c r="AH128" s="1"/>
      <c r="AI128" s="1"/>
      <c r="AJ128" s="1"/>
      <c r="AK128" s="1"/>
      <c r="AL128" s="1"/>
      <c r="AM128" s="1"/>
      <c r="AN128" s="1"/>
      <c r="AO128" s="122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>
      <c r="A129" s="9">
        <v>45736</v>
      </c>
      <c r="B129" s="13">
        <v>15662.93</v>
      </c>
      <c r="C129">
        <v>4700.1400000000003</v>
      </c>
      <c r="D129" s="3">
        <v>3670.6447400000002</v>
      </c>
      <c r="E129" s="11">
        <v>197.00590399999999</v>
      </c>
      <c r="F129" s="11">
        <v>5544.4571198639997</v>
      </c>
      <c r="G129">
        <v>262</v>
      </c>
      <c r="H129" s="74">
        <v>106.239176</v>
      </c>
      <c r="I129" s="14">
        <v>141.477664</v>
      </c>
      <c r="J129" s="8">
        <v>-35.238488000000004</v>
      </c>
      <c r="K129">
        <v>8.1999999999999993</v>
      </c>
      <c r="L129" s="11">
        <v>1.1000000000000001</v>
      </c>
      <c r="M129" s="11">
        <v>3.5</v>
      </c>
      <c r="N129" s="3">
        <v>256.77000000000044</v>
      </c>
      <c r="O129" s="3">
        <v>11553</v>
      </c>
      <c r="P129" s="3"/>
      <c r="S129" s="9"/>
      <c r="T129" s="13"/>
      <c r="U129" s="9"/>
      <c r="V129" s="9">
        <v>45019</v>
      </c>
      <c r="W129" s="13">
        <v>9236.93</v>
      </c>
      <c r="AD129" s="1"/>
      <c r="AE129" s="1"/>
      <c r="AF129" s="105"/>
      <c r="AG129" s="1"/>
      <c r="AH129" s="1"/>
      <c r="AI129" s="1"/>
      <c r="AJ129" s="1"/>
      <c r="AK129" s="1"/>
      <c r="AL129" s="1"/>
      <c r="AM129" s="1"/>
      <c r="AN129" s="1"/>
      <c r="AO129" s="122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>
      <c r="A130" s="9">
        <v>45735</v>
      </c>
      <c r="B130" s="13">
        <v>15406.16</v>
      </c>
      <c r="C130">
        <v>4605.21</v>
      </c>
      <c r="D130" s="3">
        <v>1254.4864</v>
      </c>
      <c r="E130" s="11">
        <v>56.787756000000002</v>
      </c>
      <c r="F130" s="11">
        <v>5453.4793879910003</v>
      </c>
      <c r="G130">
        <v>254</v>
      </c>
      <c r="H130" s="74">
        <v>34.145432</v>
      </c>
      <c r="I130" s="14">
        <v>19.915986</v>
      </c>
      <c r="J130" s="8">
        <v>14.229445999999999</v>
      </c>
      <c r="K130">
        <v>8.1</v>
      </c>
      <c r="L130" s="11">
        <v>1.1000000000000001</v>
      </c>
      <c r="M130" s="11">
        <v>3.6</v>
      </c>
      <c r="N130" s="3">
        <v>12</v>
      </c>
      <c r="O130" s="3">
        <v>13032</v>
      </c>
      <c r="P130" s="3"/>
      <c r="S130" s="9"/>
      <c r="T130" s="13"/>
      <c r="U130" s="9"/>
      <c r="V130" s="9">
        <v>45016</v>
      </c>
      <c r="W130" s="13">
        <v>9301.09</v>
      </c>
      <c r="AD130" s="1"/>
      <c r="AE130" s="1"/>
      <c r="AF130" s="105"/>
      <c r="AG130" s="1"/>
      <c r="AH130" s="1"/>
      <c r="AI130" s="1"/>
      <c r="AJ130" s="1"/>
      <c r="AK130" s="1"/>
      <c r="AL130" s="1"/>
      <c r="AM130" s="1"/>
      <c r="AN130" s="1"/>
      <c r="AO130" s="122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>
      <c r="A131" s="9">
        <v>45734</v>
      </c>
      <c r="B131" s="13">
        <v>15394.16</v>
      </c>
      <c r="C131">
        <v>4586.2700000000004</v>
      </c>
      <c r="D131" s="3">
        <v>1771.82464</v>
      </c>
      <c r="E131" s="11">
        <v>91.302192000000005</v>
      </c>
      <c r="F131" s="11">
        <v>5455.9760517909999</v>
      </c>
      <c r="G131">
        <v>259</v>
      </c>
      <c r="H131" s="74">
        <v>54.181351999999997</v>
      </c>
      <c r="I131" s="14">
        <v>104.700664</v>
      </c>
      <c r="J131" s="8">
        <v>-50.519312000000006</v>
      </c>
      <c r="K131">
        <v>8.1</v>
      </c>
      <c r="L131" s="11">
        <v>1.1000000000000001</v>
      </c>
      <c r="M131" s="11">
        <v>3.6</v>
      </c>
      <c r="N131" s="3">
        <v>-255.13999999999942</v>
      </c>
      <c r="O131" s="3">
        <v>17809</v>
      </c>
      <c r="P131" s="3"/>
      <c r="S131" s="9"/>
      <c r="T131" s="13"/>
      <c r="U131" s="9"/>
      <c r="V131" s="9">
        <v>45015</v>
      </c>
      <c r="W131" s="13">
        <v>9228.5</v>
      </c>
      <c r="AD131" s="1"/>
      <c r="AE131" s="1"/>
      <c r="AF131" s="105"/>
      <c r="AG131" s="1"/>
      <c r="AH131" s="1"/>
      <c r="AI131" s="1"/>
      <c r="AJ131" s="1"/>
      <c r="AK131" s="1"/>
      <c r="AL131" s="1"/>
      <c r="AM131" s="1"/>
      <c r="AN131" s="1"/>
      <c r="AO131" s="122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>
      <c r="A132" s="9">
        <v>45733</v>
      </c>
      <c r="B132" s="13">
        <v>15649.3</v>
      </c>
      <c r="C132">
        <v>4662.66</v>
      </c>
      <c r="D132" s="3">
        <v>1277.2814100000001</v>
      </c>
      <c r="E132" s="11">
        <v>54.727960000000003</v>
      </c>
      <c r="F132" s="11">
        <v>5534.8947600459996</v>
      </c>
      <c r="G132">
        <v>258</v>
      </c>
      <c r="H132" s="74">
        <v>44.417112000000003</v>
      </c>
      <c r="I132" s="14">
        <v>16.45018</v>
      </c>
      <c r="J132" s="8">
        <v>27.966932000000003</v>
      </c>
      <c r="K132">
        <v>8.1999999999999993</v>
      </c>
      <c r="L132" s="11">
        <v>1.1000000000000001</v>
      </c>
      <c r="M132" s="11">
        <v>3.5</v>
      </c>
      <c r="N132" s="3">
        <v>-211.14000000000124</v>
      </c>
      <c r="O132" s="3">
        <v>14389</v>
      </c>
      <c r="P132" s="3"/>
      <c r="S132" s="9"/>
      <c r="T132" s="13"/>
      <c r="U132" s="9"/>
      <c r="V132" s="9">
        <v>45014</v>
      </c>
      <c r="W132" s="13">
        <v>9272.43</v>
      </c>
      <c r="AD132" s="1"/>
      <c r="AE132" s="1"/>
      <c r="AF132" s="105"/>
      <c r="AG132" s="1"/>
      <c r="AH132" s="1"/>
      <c r="AI132" s="1"/>
      <c r="AJ132" s="1"/>
      <c r="AK132" s="1"/>
      <c r="AL132" s="1"/>
      <c r="AM132" s="1"/>
      <c r="AN132" s="1"/>
      <c r="AO132" s="122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>
      <c r="A133" s="9">
        <v>45730</v>
      </c>
      <c r="B133" s="13">
        <v>15860.44</v>
      </c>
      <c r="C133">
        <v>4734.43</v>
      </c>
      <c r="D133" s="3">
        <v>1083.23072</v>
      </c>
      <c r="E133" s="11">
        <v>175.91224</v>
      </c>
      <c r="F133" s="11">
        <v>5597.2291086360001</v>
      </c>
      <c r="G133">
        <v>258</v>
      </c>
      <c r="H133" s="74">
        <v>110.1096</v>
      </c>
      <c r="I133" s="14">
        <v>19.246886</v>
      </c>
      <c r="J133" s="8">
        <v>90.862713999999997</v>
      </c>
      <c r="K133">
        <v>8.3000000000000007</v>
      </c>
      <c r="L133" s="11">
        <v>1.1000000000000001</v>
      </c>
      <c r="M133" s="11">
        <v>3.5</v>
      </c>
      <c r="N133" s="3">
        <v>-0.69999999999890861</v>
      </c>
      <c r="O133" s="3">
        <v>12455</v>
      </c>
      <c r="P133" s="3"/>
      <c r="S133" s="9"/>
      <c r="T133" s="13"/>
      <c r="U133" s="9"/>
      <c r="V133" s="9">
        <v>45013</v>
      </c>
      <c r="W133" s="13">
        <v>9233.4</v>
      </c>
      <c r="AD133" s="1"/>
      <c r="AE133" s="1"/>
      <c r="AF133" s="105"/>
      <c r="AG133" s="1"/>
      <c r="AH133" s="1"/>
      <c r="AI133" s="1"/>
      <c r="AJ133" s="1"/>
      <c r="AK133" s="1"/>
      <c r="AL133" s="1"/>
      <c r="AM133" s="1"/>
      <c r="AN133" s="1"/>
      <c r="AO133" s="122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>
      <c r="A134" s="9">
        <v>45728</v>
      </c>
      <c r="B134" s="13">
        <v>15861.14</v>
      </c>
      <c r="C134">
        <v>4730.84</v>
      </c>
      <c r="D134" s="3">
        <v>2423.63366</v>
      </c>
      <c r="E134" s="11">
        <v>60.817571999999998</v>
      </c>
      <c r="F134" s="11">
        <v>5605.2723355979997</v>
      </c>
      <c r="G134">
        <v>253</v>
      </c>
      <c r="H134" s="74">
        <v>518.82179199999996</v>
      </c>
      <c r="I134" s="14">
        <v>468.82377600000001</v>
      </c>
      <c r="J134" s="8">
        <v>49.99801599999995</v>
      </c>
      <c r="K134">
        <v>8.3000000000000007</v>
      </c>
      <c r="L134" s="11">
        <v>1.1000000000000001</v>
      </c>
      <c r="M134" s="11">
        <v>3.5</v>
      </c>
      <c r="N134" s="3">
        <v>150.56999999999971</v>
      </c>
      <c r="O134" s="3">
        <v>12624</v>
      </c>
      <c r="P134" s="3"/>
      <c r="S134" s="9"/>
      <c r="T134" s="13"/>
      <c r="U134" s="9"/>
      <c r="V134" s="9">
        <v>45012</v>
      </c>
      <c r="W134" s="13">
        <v>9285.2099999999991</v>
      </c>
      <c r="AF134" s="105"/>
      <c r="AG134" s="1"/>
      <c r="AH134" s="1"/>
      <c r="AI134" s="1"/>
      <c r="AJ134" s="1"/>
      <c r="AK134" s="1"/>
      <c r="AL134" s="1"/>
      <c r="AM134" s="1"/>
      <c r="AN134" s="1"/>
      <c r="AO134" s="122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>
      <c r="A135" s="9">
        <v>45727</v>
      </c>
      <c r="B135" s="13">
        <v>15710.57</v>
      </c>
      <c r="C135">
        <v>4680.82</v>
      </c>
      <c r="D135" s="3">
        <v>2497.1233299999999</v>
      </c>
      <c r="E135" s="11">
        <v>81.115263999999996</v>
      </c>
      <c r="F135" s="11">
        <v>5541.7801902290003</v>
      </c>
      <c r="G135">
        <v>257</v>
      </c>
      <c r="H135" s="74">
        <v>55.512799999999999</v>
      </c>
      <c r="I135" s="14">
        <v>62.465527999999999</v>
      </c>
      <c r="J135" s="8">
        <v>-6.9527280000000005</v>
      </c>
      <c r="K135">
        <v>8.1999999999999993</v>
      </c>
      <c r="L135" s="11">
        <v>1.1000000000000001</v>
      </c>
      <c r="M135" s="11">
        <v>3.5</v>
      </c>
      <c r="N135" s="3">
        <v>-290.21000000000095</v>
      </c>
      <c r="O135" s="3">
        <v>17151</v>
      </c>
      <c r="P135" s="3"/>
      <c r="S135" s="9"/>
      <c r="T135" s="13"/>
      <c r="U135" s="9"/>
      <c r="V135" s="9">
        <v>45009</v>
      </c>
      <c r="W135" s="13">
        <v>9419.35</v>
      </c>
      <c r="AF135" s="3"/>
      <c r="AG135" s="1"/>
      <c r="AH135" s="1"/>
      <c r="AI135" s="1"/>
      <c r="AJ135" s="1"/>
      <c r="AK135" s="1"/>
      <c r="AL135" s="1"/>
      <c r="AM135" s="1"/>
      <c r="AN135" s="1"/>
      <c r="AO135" s="122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>
      <c r="A136" s="9">
        <v>45726</v>
      </c>
      <c r="B136" s="13">
        <v>16000.78</v>
      </c>
      <c r="C136">
        <v>4775.1000000000004</v>
      </c>
      <c r="D136" s="3">
        <v>824.57402000000002</v>
      </c>
      <c r="E136" s="11">
        <v>29.504538</v>
      </c>
      <c r="F136" s="11">
        <v>5650.3006923459998</v>
      </c>
      <c r="G136">
        <v>250</v>
      </c>
      <c r="H136" s="74">
        <v>26.772183999999999</v>
      </c>
      <c r="I136" s="14">
        <v>10.596447</v>
      </c>
      <c r="J136" s="8">
        <v>16.175736999999998</v>
      </c>
      <c r="K136">
        <v>8.4</v>
      </c>
      <c r="L136" s="11">
        <v>1.1000000000000001</v>
      </c>
      <c r="M136" s="11">
        <v>3.4</v>
      </c>
      <c r="N136" s="3">
        <v>-114.68999999999869</v>
      </c>
      <c r="O136" s="3">
        <v>10866</v>
      </c>
      <c r="P136" s="3"/>
      <c r="S136" s="9"/>
      <c r="T136" s="13"/>
      <c r="U136" s="9"/>
      <c r="V136" s="9">
        <v>45008</v>
      </c>
      <c r="W136" s="13">
        <v>9395.98</v>
      </c>
      <c r="AF136" s="3"/>
      <c r="AO136" s="8"/>
    </row>
    <row r="137" spans="1:54">
      <c r="A137" s="9">
        <v>45723</v>
      </c>
      <c r="B137" s="13">
        <v>16115.47</v>
      </c>
      <c r="C137">
        <v>4808.33</v>
      </c>
      <c r="D137" s="3">
        <v>2181.4295000000002</v>
      </c>
      <c r="E137" s="11">
        <v>67.601023999999995</v>
      </c>
      <c r="F137" s="11">
        <v>5688.2046160800001</v>
      </c>
      <c r="G137">
        <v>247</v>
      </c>
      <c r="H137" s="74">
        <v>108.757088</v>
      </c>
      <c r="I137" s="14">
        <v>518.37113599999998</v>
      </c>
      <c r="J137" s="8">
        <v>-409.61404799999997</v>
      </c>
      <c r="K137">
        <v>8.6999999999999993</v>
      </c>
      <c r="L137" s="11">
        <v>1.1000000000000001</v>
      </c>
      <c r="M137" s="11">
        <v>3.4</v>
      </c>
      <c r="N137" s="3">
        <v>-7.6300000000010186</v>
      </c>
      <c r="O137" s="3">
        <v>11948</v>
      </c>
      <c r="P137" s="3"/>
      <c r="S137" s="9"/>
      <c r="T137" s="13"/>
      <c r="U137" s="9"/>
      <c r="V137" s="9">
        <v>45007</v>
      </c>
      <c r="W137" s="13">
        <v>9527.0499999999993</v>
      </c>
      <c r="AF137" s="3"/>
      <c r="AO137" s="8"/>
    </row>
    <row r="138" spans="1:54">
      <c r="A138" s="9">
        <v>45722</v>
      </c>
      <c r="B138" s="13">
        <v>16123.1</v>
      </c>
      <c r="C138">
        <v>4817.34</v>
      </c>
      <c r="D138" s="3">
        <v>2364.3904000000002</v>
      </c>
      <c r="E138" s="11">
        <v>83.844759999999994</v>
      </c>
      <c r="F138" s="11">
        <v>5690.2518175200003</v>
      </c>
      <c r="G138">
        <v>252</v>
      </c>
      <c r="H138" s="74">
        <v>235.831872</v>
      </c>
      <c r="I138" s="14">
        <v>314.42636800000002</v>
      </c>
      <c r="J138" s="8">
        <v>-78.594496000000021</v>
      </c>
      <c r="K138">
        <v>8.8000000000000007</v>
      </c>
      <c r="L138" s="11">
        <v>1.1000000000000001</v>
      </c>
      <c r="M138" s="11">
        <v>3.4</v>
      </c>
      <c r="N138" s="3">
        <v>-43.430000000000291</v>
      </c>
      <c r="O138" s="3">
        <v>13688</v>
      </c>
      <c r="P138" s="3"/>
      <c r="S138" s="9"/>
      <c r="T138" s="13"/>
      <c r="U138" s="9"/>
      <c r="V138" s="9">
        <v>45006</v>
      </c>
      <c r="W138" s="13">
        <v>9604.43</v>
      </c>
      <c r="AF138" s="3"/>
      <c r="AO138" s="8"/>
    </row>
    <row r="139" spans="1:54">
      <c r="A139" s="9">
        <v>45721</v>
      </c>
      <c r="B139" s="13">
        <v>16166.53</v>
      </c>
      <c r="C139">
        <v>4823.1099999999997</v>
      </c>
      <c r="D139" s="3">
        <v>5179.4744000000001</v>
      </c>
      <c r="E139" s="11">
        <v>83.144672</v>
      </c>
      <c r="F139" s="11">
        <v>5714.1675967239998</v>
      </c>
      <c r="G139">
        <v>256</v>
      </c>
      <c r="H139" s="74">
        <v>143.68497600000001</v>
      </c>
      <c r="I139" s="14">
        <v>1249.39482</v>
      </c>
      <c r="J139" s="8">
        <v>-1105.709844</v>
      </c>
      <c r="K139">
        <v>9.1</v>
      </c>
      <c r="L139" s="11">
        <v>1.2</v>
      </c>
      <c r="M139" s="11">
        <v>3.3</v>
      </c>
      <c r="N139" s="3">
        <v>296.28000000000065</v>
      </c>
      <c r="O139" s="3">
        <v>16220</v>
      </c>
      <c r="P139" s="3"/>
      <c r="U139" s="9"/>
      <c r="V139" s="9">
        <v>45005</v>
      </c>
      <c r="W139" s="13">
        <v>9699.9599999999991</v>
      </c>
      <c r="AF139" s="3"/>
      <c r="AO139" s="8"/>
    </row>
    <row r="140" spans="1:54">
      <c r="A140" s="9">
        <v>45720</v>
      </c>
      <c r="B140" s="13">
        <v>15870.25</v>
      </c>
      <c r="C140">
        <v>4748.99</v>
      </c>
      <c r="D140" s="3">
        <v>2399.3402900000001</v>
      </c>
      <c r="E140" s="11">
        <v>77.254903999999996</v>
      </c>
      <c r="F140" s="11">
        <v>5616.8684036269997</v>
      </c>
      <c r="G140">
        <v>256</v>
      </c>
      <c r="H140" s="74">
        <v>32.315399999999997</v>
      </c>
      <c r="I140" s="14">
        <v>142.12639999999999</v>
      </c>
      <c r="J140" s="8">
        <v>-109.81099999999999</v>
      </c>
      <c r="K140">
        <v>9</v>
      </c>
      <c r="L140" s="11">
        <v>1.1000000000000001</v>
      </c>
      <c r="M140" s="11">
        <v>3.4</v>
      </c>
      <c r="N140" s="3">
        <v>-297.04999999999927</v>
      </c>
      <c r="O140" s="3">
        <v>20207</v>
      </c>
      <c r="P140" s="3"/>
      <c r="U140" s="9"/>
      <c r="V140" s="9">
        <v>45002</v>
      </c>
      <c r="W140" s="13">
        <v>9670.42</v>
      </c>
      <c r="AF140" s="3"/>
      <c r="AO140" s="8"/>
    </row>
    <row r="141" spans="1:54">
      <c r="A141" s="9">
        <v>45719</v>
      </c>
      <c r="B141" s="13">
        <v>16167.3</v>
      </c>
      <c r="C141">
        <v>4827.21</v>
      </c>
      <c r="D141" s="3">
        <v>1526.88717</v>
      </c>
      <c r="E141" s="11">
        <v>65.256636</v>
      </c>
      <c r="F141" s="11">
        <v>5707.7933619940004</v>
      </c>
      <c r="G141">
        <v>255</v>
      </c>
      <c r="H141" s="74">
        <v>99.274711999999994</v>
      </c>
      <c r="I141" s="14">
        <v>226.65545599999999</v>
      </c>
      <c r="J141" s="8">
        <v>-127.38074399999999</v>
      </c>
      <c r="K141">
        <v>8.8000000000000007</v>
      </c>
      <c r="L141" s="11">
        <v>1.2</v>
      </c>
      <c r="M141" s="11">
        <v>3.4</v>
      </c>
      <c r="N141" s="3">
        <v>-311.36999999999898</v>
      </c>
      <c r="O141" s="3">
        <v>17572</v>
      </c>
      <c r="P141" s="3"/>
      <c r="U141" s="9"/>
      <c r="V141" s="9">
        <v>45001</v>
      </c>
      <c r="W141" s="13">
        <v>9596.5499999999993</v>
      </c>
      <c r="AF141" s="3"/>
      <c r="AO141" s="8"/>
    </row>
    <row r="142" spans="1:54">
      <c r="A142" s="9">
        <v>45716</v>
      </c>
      <c r="B142" s="13">
        <v>16478.669999999998</v>
      </c>
      <c r="C142">
        <v>4931.17</v>
      </c>
      <c r="D142" s="3">
        <v>1721.18579</v>
      </c>
      <c r="E142" s="11">
        <v>58.890172</v>
      </c>
      <c r="F142" s="11">
        <v>5812.1111733409998</v>
      </c>
      <c r="G142">
        <v>253</v>
      </c>
      <c r="H142" s="74">
        <v>334.53299199999998</v>
      </c>
      <c r="I142" s="14">
        <v>324.76159999999999</v>
      </c>
      <c r="J142" s="8">
        <v>9.7713919999999916</v>
      </c>
      <c r="K142">
        <v>9</v>
      </c>
      <c r="L142" s="11">
        <v>1.2</v>
      </c>
      <c r="M142" s="11">
        <v>3.4</v>
      </c>
      <c r="N142" s="3">
        <v>47.899999999997817</v>
      </c>
      <c r="O142" s="3">
        <v>12850</v>
      </c>
      <c r="P142" s="3"/>
      <c r="U142" s="9"/>
      <c r="V142" s="9">
        <v>45000</v>
      </c>
      <c r="W142" s="13">
        <v>9587.7900000000009</v>
      </c>
      <c r="AF142" s="3"/>
      <c r="AO142" s="8"/>
    </row>
    <row r="143" spans="1:54">
      <c r="A143" s="9">
        <v>45715</v>
      </c>
      <c r="B143" s="13">
        <v>16430.77</v>
      </c>
      <c r="C143">
        <v>4898.29</v>
      </c>
      <c r="D143" s="3">
        <v>1665.00954</v>
      </c>
      <c r="E143" s="11">
        <v>67.380735999999999</v>
      </c>
      <c r="F143" s="11">
        <v>5794.0514753549996</v>
      </c>
      <c r="G143">
        <v>253</v>
      </c>
      <c r="H143" s="74">
        <v>80.224823999999998</v>
      </c>
      <c r="I143" s="14">
        <v>204.089696</v>
      </c>
      <c r="J143" s="8">
        <v>-123.86487200000001</v>
      </c>
      <c r="K143">
        <v>9.1999999999999993</v>
      </c>
      <c r="L143" s="11">
        <v>1.2</v>
      </c>
      <c r="M143" s="11">
        <v>3.5</v>
      </c>
      <c r="N143" s="3">
        <v>85.760000000000218</v>
      </c>
      <c r="O143" s="3">
        <v>17192</v>
      </c>
      <c r="P143" s="3"/>
      <c r="U143" s="9"/>
      <c r="V143" s="9">
        <v>44999</v>
      </c>
      <c r="W143" s="13">
        <v>9550.7000000000007</v>
      </c>
      <c r="AF143" s="3"/>
      <c r="AO143" s="8"/>
    </row>
    <row r="144" spans="1:54">
      <c r="A144" s="9">
        <v>45713</v>
      </c>
      <c r="B144" s="13">
        <v>16345.01</v>
      </c>
      <c r="C144">
        <v>4897.3100000000004</v>
      </c>
      <c r="D144" s="3">
        <v>2313.6780800000001</v>
      </c>
      <c r="E144" s="11">
        <v>135.27990399999999</v>
      </c>
      <c r="F144" s="11">
        <v>5768.2023905890001</v>
      </c>
      <c r="G144">
        <v>257</v>
      </c>
      <c r="H144" s="74">
        <v>120.78644799999999</v>
      </c>
      <c r="I144" s="14">
        <v>185.21848</v>
      </c>
      <c r="J144" s="8">
        <v>-64.432032000000007</v>
      </c>
      <c r="K144">
        <v>9</v>
      </c>
      <c r="L144" s="11">
        <v>1.2</v>
      </c>
      <c r="M144" s="11">
        <v>3.5</v>
      </c>
      <c r="N144" s="3">
        <v>-326.71999999999935</v>
      </c>
      <c r="O144" s="3">
        <v>21771</v>
      </c>
      <c r="P144" s="3"/>
      <c r="U144" s="9"/>
      <c r="V144" s="9">
        <v>44998</v>
      </c>
      <c r="W144" s="13">
        <v>9491.0400000000009</v>
      </c>
      <c r="AF144" s="3"/>
      <c r="AO144" s="8"/>
    </row>
    <row r="145" spans="1:41">
      <c r="A145" s="9">
        <v>45712</v>
      </c>
      <c r="B145" s="13">
        <v>16671.73</v>
      </c>
      <c r="C145">
        <v>4999.57</v>
      </c>
      <c r="D145" s="3">
        <v>2119.2445400000001</v>
      </c>
      <c r="E145" s="11">
        <v>73.174863999999999</v>
      </c>
      <c r="F145" s="11">
        <v>5867.5231960370002</v>
      </c>
      <c r="G145">
        <v>264</v>
      </c>
      <c r="H145" s="74">
        <v>277.78703999999999</v>
      </c>
      <c r="I145" s="14">
        <v>283.14812799999999</v>
      </c>
      <c r="J145" s="8">
        <v>-5.3610879999999952</v>
      </c>
      <c r="K145">
        <v>9.1999999999999993</v>
      </c>
      <c r="L145" s="11">
        <v>1.2</v>
      </c>
      <c r="M145" s="11">
        <v>3.5</v>
      </c>
      <c r="N145" s="3">
        <v>-217.58000000000175</v>
      </c>
      <c r="O145" s="3">
        <v>18466</v>
      </c>
      <c r="P145" s="3"/>
      <c r="U145" s="9"/>
      <c r="V145" s="9">
        <v>44995</v>
      </c>
      <c r="W145" s="13">
        <v>9606.9599999999991</v>
      </c>
      <c r="AF145" s="3"/>
      <c r="AO145" s="8"/>
    </row>
    <row r="146" spans="1:41">
      <c r="A146" s="9">
        <v>45709</v>
      </c>
      <c r="B146" s="13">
        <v>16889.310000000001</v>
      </c>
      <c r="C146">
        <v>5063.2700000000004</v>
      </c>
      <c r="D146" s="3">
        <v>3516.7654400000001</v>
      </c>
      <c r="E146" s="11">
        <v>70.523231999999993</v>
      </c>
      <c r="F146" s="11">
        <v>5945.6284981669996</v>
      </c>
      <c r="G146">
        <v>255</v>
      </c>
      <c r="H146" s="74">
        <v>164.2568</v>
      </c>
      <c r="I146" s="14">
        <v>914.03391999999997</v>
      </c>
      <c r="J146" s="8">
        <v>-749.77711999999997</v>
      </c>
      <c r="K146">
        <v>9.3000000000000007</v>
      </c>
      <c r="L146" s="11">
        <v>1.2</v>
      </c>
      <c r="M146" s="11">
        <v>3.4</v>
      </c>
      <c r="N146" s="3">
        <v>30.340000000000146</v>
      </c>
      <c r="O146" s="3">
        <v>16111</v>
      </c>
      <c r="P146" s="3"/>
      <c r="U146" s="9"/>
      <c r="V146" s="9">
        <v>44994</v>
      </c>
      <c r="W146" s="13">
        <v>9703.48</v>
      </c>
      <c r="AF146" s="3"/>
      <c r="AO146" s="8"/>
    </row>
    <row r="147" spans="1:41">
      <c r="A147" s="9">
        <v>45708</v>
      </c>
      <c r="B147" s="13">
        <v>16858.97</v>
      </c>
      <c r="C147">
        <v>5032.9399999999996</v>
      </c>
      <c r="D147" s="3">
        <v>2905.29126</v>
      </c>
      <c r="E147" s="11">
        <v>120.424904</v>
      </c>
      <c r="F147" s="11">
        <v>5940.6620303760001</v>
      </c>
      <c r="G147">
        <v>260</v>
      </c>
      <c r="H147" s="74">
        <v>351.23452800000001</v>
      </c>
      <c r="I147" s="14">
        <v>732.23373000000004</v>
      </c>
      <c r="J147" s="8">
        <v>-380.99920200000003</v>
      </c>
      <c r="K147">
        <v>9.3000000000000007</v>
      </c>
      <c r="L147" s="11">
        <v>1.2</v>
      </c>
      <c r="M147" s="11">
        <v>3.4</v>
      </c>
      <c r="N147" s="3">
        <v>-215.04999999999927</v>
      </c>
      <c r="O147" s="3">
        <v>18384</v>
      </c>
      <c r="P147" s="3"/>
      <c r="U147" s="9"/>
      <c r="V147" s="9">
        <v>44993</v>
      </c>
      <c r="W147" s="13">
        <v>9647.86</v>
      </c>
      <c r="AF147" s="3"/>
      <c r="AO147" s="8"/>
    </row>
    <row r="148" spans="1:41">
      <c r="A148" s="9">
        <v>45707</v>
      </c>
      <c r="B148" s="13">
        <v>17074.02</v>
      </c>
      <c r="C148">
        <v>5093.8999999999996</v>
      </c>
      <c r="D148" s="3">
        <v>3697.32762</v>
      </c>
      <c r="E148" s="11">
        <v>134.48182399999999</v>
      </c>
      <c r="F148" s="11">
        <v>6007.3610696839996</v>
      </c>
      <c r="G148">
        <v>258</v>
      </c>
      <c r="H148" s="74">
        <v>846.94956999999999</v>
      </c>
      <c r="I148" s="14">
        <v>539.72748999999999</v>
      </c>
      <c r="J148" s="8">
        <v>307.22208000000001</v>
      </c>
      <c r="K148">
        <v>9.4</v>
      </c>
      <c r="L148" s="11">
        <v>1.2</v>
      </c>
      <c r="M148" s="11">
        <v>3.4</v>
      </c>
      <c r="N148" s="3">
        <v>-119.77000000000044</v>
      </c>
      <c r="O148" s="3">
        <v>19983</v>
      </c>
      <c r="P148" s="3"/>
      <c r="U148" s="9"/>
      <c r="V148" s="9">
        <v>44992</v>
      </c>
      <c r="W148">
        <v>9642.94</v>
      </c>
      <c r="AF148" s="3"/>
      <c r="AO148" s="8"/>
    </row>
    <row r="149" spans="1:41">
      <c r="A149" s="9">
        <v>45706</v>
      </c>
      <c r="B149" s="13">
        <v>17193.79</v>
      </c>
      <c r="C149">
        <v>5136.58</v>
      </c>
      <c r="D149" s="3">
        <v>5495.5033999999996</v>
      </c>
      <c r="E149" s="11">
        <v>166.49484799999999</v>
      </c>
      <c r="F149" s="11">
        <v>6047.7540446419998</v>
      </c>
      <c r="G149">
        <v>263</v>
      </c>
      <c r="H149" s="74">
        <v>203.75555199999999</v>
      </c>
      <c r="I149" s="14">
        <v>296.60918400000003</v>
      </c>
      <c r="J149" s="8">
        <v>-92.853632000000033</v>
      </c>
      <c r="K149">
        <v>9.4</v>
      </c>
      <c r="L149" s="11">
        <v>1.2</v>
      </c>
      <c r="M149" s="11">
        <v>3.4</v>
      </c>
      <c r="N149" s="3">
        <v>37.740000000001601</v>
      </c>
      <c r="O149" s="3">
        <v>28028</v>
      </c>
      <c r="P149" s="3"/>
      <c r="V149" s="9">
        <v>44988</v>
      </c>
      <c r="W149">
        <v>9444.92</v>
      </c>
      <c r="AF149" s="3"/>
      <c r="AO149" s="8"/>
    </row>
    <row r="150" spans="1:41">
      <c r="A150" s="9">
        <v>45705</v>
      </c>
      <c r="B150" s="13">
        <v>17156.05</v>
      </c>
      <c r="C150">
        <v>5106.3999999999996</v>
      </c>
      <c r="D150" s="3">
        <v>5406.0794999999998</v>
      </c>
      <c r="E150" s="11">
        <v>132.99606399999999</v>
      </c>
      <c r="F150" s="11">
        <v>6062.1798179999996</v>
      </c>
      <c r="G150">
        <v>266</v>
      </c>
      <c r="H150" s="74">
        <v>1190.89651</v>
      </c>
      <c r="I150" s="14">
        <v>413.503872</v>
      </c>
      <c r="J150" s="8">
        <v>777.39263800000003</v>
      </c>
      <c r="K150">
        <v>9.5</v>
      </c>
      <c r="L150" s="11">
        <v>1.2</v>
      </c>
      <c r="M150" s="11">
        <v>3.4</v>
      </c>
      <c r="N150" s="3">
        <v>219.36000000000058</v>
      </c>
      <c r="O150" s="3">
        <v>29008</v>
      </c>
      <c r="P150" s="3"/>
      <c r="V150" s="9">
        <v>44987</v>
      </c>
      <c r="W150">
        <v>9333.83</v>
      </c>
      <c r="AF150" s="3"/>
      <c r="AO150" s="8"/>
    </row>
    <row r="151" spans="1:41">
      <c r="A151" s="9">
        <v>45702</v>
      </c>
      <c r="B151" s="13">
        <v>16936.689999999999</v>
      </c>
      <c r="C151">
        <v>5035.21</v>
      </c>
      <c r="D151" s="3">
        <v>4894.8371999999999</v>
      </c>
      <c r="E151" s="11">
        <v>139.009488</v>
      </c>
      <c r="F151" s="11">
        <v>5999.7781726229996</v>
      </c>
      <c r="G151">
        <v>264</v>
      </c>
      <c r="H151" s="74">
        <v>353.46396800000002</v>
      </c>
      <c r="I151" s="14">
        <v>867.02106000000003</v>
      </c>
      <c r="J151" s="8">
        <v>-513.55709200000001</v>
      </c>
      <c r="K151">
        <v>9.4</v>
      </c>
      <c r="L151" s="11">
        <v>1.2</v>
      </c>
      <c r="M151" s="11">
        <v>3.4</v>
      </c>
      <c r="N151" s="3">
        <v>358.46999999999753</v>
      </c>
      <c r="O151" s="3">
        <v>26299</v>
      </c>
      <c r="P151" s="3"/>
      <c r="V151" s="9">
        <v>44986</v>
      </c>
      <c r="W151">
        <v>9222.68</v>
      </c>
      <c r="AF151" s="3"/>
      <c r="AO151" s="8"/>
    </row>
    <row r="152" spans="1:41">
      <c r="A152" s="9">
        <v>45701</v>
      </c>
      <c r="B152" s="13">
        <v>16578.22</v>
      </c>
      <c r="C152">
        <v>4944.6000000000004</v>
      </c>
      <c r="D152" s="3">
        <v>3586.9381100000001</v>
      </c>
      <c r="E152" s="11">
        <v>111.25893600000001</v>
      </c>
      <c r="F152" s="11">
        <v>5891.5229586040005</v>
      </c>
      <c r="G152">
        <v>258</v>
      </c>
      <c r="H152" s="74">
        <v>94.952520000000007</v>
      </c>
      <c r="I152" s="14">
        <v>987.74725999999998</v>
      </c>
      <c r="J152" s="8">
        <v>-892.79473999999993</v>
      </c>
      <c r="K152">
        <v>9.1999999999999993</v>
      </c>
      <c r="L152" s="11">
        <v>1.2</v>
      </c>
      <c r="M152" s="11">
        <v>3.5</v>
      </c>
      <c r="N152" s="3">
        <v>232.92000000000189</v>
      </c>
      <c r="O152" s="3">
        <v>18752</v>
      </c>
      <c r="P152" s="3"/>
      <c r="V152" s="9">
        <v>44985</v>
      </c>
      <c r="W152">
        <v>9188.48</v>
      </c>
      <c r="AF152" s="3"/>
      <c r="AO152" s="8"/>
    </row>
    <row r="153" spans="1:41">
      <c r="A153" s="9">
        <v>45699</v>
      </c>
      <c r="B153" s="13">
        <v>16345.3</v>
      </c>
      <c r="C153">
        <v>4892.46</v>
      </c>
      <c r="D153" s="3">
        <v>2394.0490199999999</v>
      </c>
      <c r="E153" s="11">
        <v>97.423599999999993</v>
      </c>
      <c r="F153" s="11">
        <v>5821.577248396</v>
      </c>
      <c r="G153">
        <v>260</v>
      </c>
      <c r="H153" s="74">
        <v>89.106536000000006</v>
      </c>
      <c r="I153" s="14">
        <v>154.030576</v>
      </c>
      <c r="J153" s="8">
        <v>-64.924039999999991</v>
      </c>
      <c r="K153">
        <v>9.1</v>
      </c>
      <c r="L153" s="11">
        <v>1.2</v>
      </c>
      <c r="M153" s="11">
        <v>3.5</v>
      </c>
      <c r="N153" s="3">
        <v>-220.97000000000116</v>
      </c>
      <c r="O153" s="3">
        <v>22772</v>
      </c>
      <c r="P153" s="3"/>
      <c r="V153" s="9">
        <v>44984</v>
      </c>
      <c r="W153">
        <v>9198.6299999999992</v>
      </c>
      <c r="AF153" s="3"/>
      <c r="AO153" s="8"/>
    </row>
    <row r="154" spans="1:41">
      <c r="A154" s="9">
        <v>45698</v>
      </c>
      <c r="B154" s="13">
        <v>16566.27</v>
      </c>
      <c r="C154">
        <v>4959.45</v>
      </c>
      <c r="D154" s="3">
        <v>2070.8723199999999</v>
      </c>
      <c r="E154" s="11">
        <v>78.557351999999995</v>
      </c>
      <c r="F154" s="11">
        <v>5895.3577382650001</v>
      </c>
      <c r="G154">
        <v>261</v>
      </c>
      <c r="H154" s="74">
        <v>74.203503999999995</v>
      </c>
      <c r="I154" s="14">
        <v>109.74184</v>
      </c>
      <c r="J154" s="8">
        <v>-35.538336000000001</v>
      </c>
      <c r="K154">
        <v>9.1999999999999993</v>
      </c>
      <c r="L154" s="11">
        <v>1.2</v>
      </c>
      <c r="M154" s="11">
        <v>3.4</v>
      </c>
      <c r="N154" s="3">
        <v>-168.40999999999985</v>
      </c>
      <c r="O154" s="3">
        <v>17459</v>
      </c>
      <c r="P154" s="3"/>
      <c r="V154" s="9">
        <v>44981</v>
      </c>
      <c r="W154">
        <v>9315.8700000000008</v>
      </c>
      <c r="AF154" s="3"/>
      <c r="AO154" s="8"/>
    </row>
    <row r="155" spans="1:41">
      <c r="A155" s="9">
        <v>45695</v>
      </c>
      <c r="B155" s="13">
        <v>16734.68</v>
      </c>
      <c r="C155">
        <v>4992.1400000000003</v>
      </c>
      <c r="D155" s="3">
        <v>2061.96749</v>
      </c>
      <c r="E155" s="11">
        <v>78.022319999999993</v>
      </c>
      <c r="F155" s="11">
        <v>5947.7515226730002</v>
      </c>
      <c r="G155">
        <v>262</v>
      </c>
      <c r="H155" s="74">
        <v>65.629108000000002</v>
      </c>
      <c r="I155" s="14">
        <v>140.961904</v>
      </c>
      <c r="J155" s="8">
        <v>-75.332796000000002</v>
      </c>
      <c r="K155">
        <v>9.3000000000000007</v>
      </c>
      <c r="L155" s="11">
        <v>1.2</v>
      </c>
      <c r="M155" s="11">
        <v>3.4</v>
      </c>
      <c r="N155" s="3">
        <v>227.95000000000073</v>
      </c>
      <c r="O155" s="3">
        <v>18184</v>
      </c>
      <c r="P155" s="3"/>
      <c r="V155" s="9">
        <v>44980</v>
      </c>
      <c r="W155">
        <v>9255.99</v>
      </c>
      <c r="AF155" s="3"/>
      <c r="AO155" s="8"/>
    </row>
    <row r="156" spans="1:41">
      <c r="A156" s="9">
        <v>45694</v>
      </c>
      <c r="B156" s="13">
        <v>16506.73</v>
      </c>
      <c r="C156">
        <v>4923.29</v>
      </c>
      <c r="D156" s="3">
        <v>5180.2266</v>
      </c>
      <c r="E156" s="11">
        <v>177.14055999999999</v>
      </c>
      <c r="F156" s="11">
        <v>5879.067622646</v>
      </c>
      <c r="G156">
        <v>266</v>
      </c>
      <c r="H156" s="74">
        <v>362.91305599999998</v>
      </c>
      <c r="I156" s="14">
        <v>489.78172799999999</v>
      </c>
      <c r="J156" s="8">
        <v>-126.868672</v>
      </c>
      <c r="K156">
        <v>9.1999999999999993</v>
      </c>
      <c r="L156" s="11">
        <v>1.2</v>
      </c>
      <c r="M156" s="11">
        <v>3.5</v>
      </c>
      <c r="N156" s="3">
        <v>50.630000000001019</v>
      </c>
      <c r="O156" s="3">
        <v>28225</v>
      </c>
      <c r="P156" s="3"/>
      <c r="V156" s="9">
        <v>44979</v>
      </c>
      <c r="W156">
        <v>9160.25</v>
      </c>
      <c r="AF156" s="3"/>
      <c r="AO156" s="8"/>
    </row>
    <row r="157" spans="1:41">
      <c r="A157" s="9">
        <v>45693</v>
      </c>
      <c r="B157" s="13">
        <v>16456.099999999999</v>
      </c>
      <c r="C157">
        <v>4898.04</v>
      </c>
      <c r="D157" s="3">
        <v>6351.0133999999998</v>
      </c>
      <c r="E157" s="11">
        <v>241.27500800000001</v>
      </c>
      <c r="F157" s="11">
        <v>5861.586161315</v>
      </c>
      <c r="G157">
        <v>269</v>
      </c>
      <c r="H157" s="74">
        <v>125.314848</v>
      </c>
      <c r="I157" s="14">
        <v>469.28025600000001</v>
      </c>
      <c r="J157" s="8">
        <v>-343.96540800000002</v>
      </c>
      <c r="K157">
        <v>9.1</v>
      </c>
      <c r="L157" s="11">
        <v>1.2</v>
      </c>
      <c r="M157" s="11">
        <v>3.5</v>
      </c>
      <c r="N157" s="3">
        <v>-500.39000000000306</v>
      </c>
      <c r="O157" s="3">
        <v>42437</v>
      </c>
      <c r="P157" s="3"/>
      <c r="V157" s="9">
        <v>44978</v>
      </c>
      <c r="W157">
        <v>9146.35</v>
      </c>
      <c r="AF157" s="3"/>
      <c r="AO157" s="8"/>
    </row>
    <row r="158" spans="1:41">
      <c r="A158" s="9">
        <v>45691</v>
      </c>
      <c r="B158" s="13">
        <v>16956.490000000002</v>
      </c>
      <c r="C158">
        <v>5065.22</v>
      </c>
      <c r="D158" s="3">
        <v>3036.4044800000001</v>
      </c>
      <c r="E158" s="11">
        <v>121.878512</v>
      </c>
      <c r="F158" s="11">
        <v>6049.6850146440001</v>
      </c>
      <c r="G158">
        <v>264</v>
      </c>
      <c r="H158" s="74">
        <v>42.319783999999999</v>
      </c>
      <c r="I158" s="14">
        <v>221.59724800000001</v>
      </c>
      <c r="J158" s="8">
        <v>-179.27746400000001</v>
      </c>
      <c r="K158">
        <v>9.4</v>
      </c>
      <c r="L158" s="11">
        <v>1.2</v>
      </c>
      <c r="M158" s="11">
        <v>3.4</v>
      </c>
      <c r="N158" s="3">
        <v>-166.23999999999796</v>
      </c>
      <c r="O158" s="3">
        <v>28902</v>
      </c>
      <c r="P158" s="3"/>
      <c r="V158" s="9">
        <v>44977</v>
      </c>
      <c r="W158">
        <v>9082.33</v>
      </c>
      <c r="AF158" s="3"/>
      <c r="AO158" s="8"/>
    </row>
    <row r="159" spans="1:41">
      <c r="A159" s="9">
        <v>45688</v>
      </c>
      <c r="B159" s="13">
        <v>17122.73</v>
      </c>
      <c r="C159">
        <v>5114.3500000000004</v>
      </c>
      <c r="D159" s="3">
        <v>5159.1782000000003</v>
      </c>
      <c r="E159" s="11">
        <v>197.653808</v>
      </c>
      <c r="F159" s="11">
        <v>6113.9282758070003</v>
      </c>
      <c r="G159">
        <v>266</v>
      </c>
      <c r="H159" s="74">
        <v>118.80432</v>
      </c>
      <c r="I159" s="14">
        <v>524.371712</v>
      </c>
      <c r="J159" s="8">
        <v>-405.56739199999998</v>
      </c>
      <c r="K159">
        <v>9.5</v>
      </c>
      <c r="L159" s="11">
        <v>1.3</v>
      </c>
      <c r="M159" s="11">
        <v>3.3</v>
      </c>
      <c r="N159" s="3">
        <v>7.5200000000004366</v>
      </c>
      <c r="O159" s="3">
        <v>31934</v>
      </c>
      <c r="P159" s="3"/>
      <c r="V159" s="9">
        <v>44974</v>
      </c>
      <c r="W159">
        <v>8848.36</v>
      </c>
      <c r="AF159" s="3"/>
      <c r="AO159" s="8"/>
    </row>
    <row r="160" spans="1:41">
      <c r="A160" s="9">
        <v>45687</v>
      </c>
      <c r="B160" s="13">
        <v>17115.21</v>
      </c>
      <c r="C160">
        <v>5126.38</v>
      </c>
      <c r="D160" s="3">
        <v>7366.2867999999999</v>
      </c>
      <c r="E160" s="11">
        <v>364.72259200000002</v>
      </c>
      <c r="F160" s="11">
        <v>6100.7269942189996</v>
      </c>
      <c r="G160">
        <v>267</v>
      </c>
      <c r="H160" s="74">
        <v>243.604096</v>
      </c>
      <c r="I160" s="14">
        <v>2440.8750100000002</v>
      </c>
      <c r="J160" s="8">
        <v>-2197.2709140000002</v>
      </c>
      <c r="K160">
        <v>9.5</v>
      </c>
      <c r="L160" s="11">
        <v>1.3</v>
      </c>
      <c r="M160" s="11">
        <v>3.3</v>
      </c>
      <c r="N160" s="3">
        <v>-1.9700000000011642</v>
      </c>
      <c r="O160" s="3">
        <v>36016</v>
      </c>
      <c r="P160" s="3"/>
      <c r="V160" s="9">
        <v>44973</v>
      </c>
      <c r="W160">
        <v>8843.0499999999993</v>
      </c>
      <c r="AF160" s="3"/>
      <c r="AO160" s="8"/>
    </row>
    <row r="161" spans="1:41">
      <c r="A161" s="9">
        <v>45686</v>
      </c>
      <c r="B161" s="13">
        <v>17117.18</v>
      </c>
      <c r="C161">
        <v>5126.3100000000004</v>
      </c>
      <c r="D161" s="3">
        <v>8408.3215</v>
      </c>
      <c r="E161" s="11">
        <v>386.70918399999999</v>
      </c>
      <c r="F161" s="11">
        <v>6110.8306901940005</v>
      </c>
      <c r="G161">
        <v>266</v>
      </c>
      <c r="H161" s="74">
        <v>178.242512</v>
      </c>
      <c r="I161" s="14">
        <v>1102.21261</v>
      </c>
      <c r="J161" s="8">
        <v>-923.97009800000001</v>
      </c>
      <c r="K161">
        <v>9.5</v>
      </c>
      <c r="L161" s="11">
        <v>1.3</v>
      </c>
      <c r="M161" s="11">
        <v>3.3</v>
      </c>
      <c r="N161" s="3">
        <v>-2.680000000000291</v>
      </c>
      <c r="O161" s="3">
        <v>38815</v>
      </c>
      <c r="P161" s="3"/>
      <c r="V161" s="9">
        <v>44972</v>
      </c>
      <c r="W161">
        <v>8628.58</v>
      </c>
      <c r="AF161" s="3"/>
      <c r="AO161" s="8"/>
    </row>
    <row r="162" spans="1:41">
      <c r="A162" s="9">
        <v>45685</v>
      </c>
      <c r="B162" s="13">
        <v>17119.86</v>
      </c>
      <c r="C162">
        <v>5159.8500000000004</v>
      </c>
      <c r="D162" s="3">
        <v>6351.3046999999997</v>
      </c>
      <c r="E162" s="11">
        <v>273.392832</v>
      </c>
      <c r="F162" s="11">
        <v>6099.4681023310004</v>
      </c>
      <c r="G162">
        <v>268</v>
      </c>
      <c r="H162" s="74">
        <v>126.110928</v>
      </c>
      <c r="I162" s="14">
        <v>426.19600000000003</v>
      </c>
      <c r="J162" s="8">
        <v>-300.08507200000003</v>
      </c>
      <c r="K162">
        <v>9.5</v>
      </c>
      <c r="L162" s="11">
        <v>1.3</v>
      </c>
      <c r="M162" s="11">
        <v>3.3</v>
      </c>
      <c r="N162" s="3">
        <v>75.190000000002328</v>
      </c>
      <c r="O162" s="3">
        <v>36110</v>
      </c>
      <c r="P162" s="3"/>
      <c r="V162" s="9">
        <v>44971</v>
      </c>
      <c r="W162">
        <v>8638.92</v>
      </c>
      <c r="AF162" s="3"/>
      <c r="AO162" s="8"/>
    </row>
    <row r="163" spans="1:41">
      <c r="A163" s="9">
        <v>45684</v>
      </c>
      <c r="B163" s="13">
        <v>17044.669999999998</v>
      </c>
      <c r="C163">
        <v>5145.37</v>
      </c>
      <c r="D163" s="3">
        <v>5938.3076000000001</v>
      </c>
      <c r="E163" s="11">
        <v>196.50555199999999</v>
      </c>
      <c r="F163" s="11">
        <v>6068.098011653</v>
      </c>
      <c r="G163">
        <v>261</v>
      </c>
      <c r="H163" s="74">
        <v>138.417216</v>
      </c>
      <c r="I163" s="14">
        <v>630.85676999999998</v>
      </c>
      <c r="J163" s="8">
        <v>-492.43955399999999</v>
      </c>
      <c r="K163">
        <v>9.5</v>
      </c>
      <c r="L163" s="11">
        <v>1.3</v>
      </c>
      <c r="M163" s="11">
        <v>3.4</v>
      </c>
      <c r="N163" s="3">
        <v>126.80999999999767</v>
      </c>
      <c r="O163" s="3">
        <v>35202</v>
      </c>
      <c r="P163" s="3"/>
      <c r="V163" s="9">
        <v>44970</v>
      </c>
      <c r="W163">
        <v>8790.7199999999993</v>
      </c>
      <c r="AF163" s="3"/>
      <c r="AO163" s="8"/>
    </row>
    <row r="164" spans="1:41">
      <c r="A164" s="9">
        <v>45681</v>
      </c>
      <c r="B164" s="13">
        <v>16917.86</v>
      </c>
      <c r="C164">
        <v>5120.12</v>
      </c>
      <c r="D164" s="3">
        <v>7444.9934999999996</v>
      </c>
      <c r="E164" s="11">
        <v>257.01396799999998</v>
      </c>
      <c r="F164" s="11">
        <v>6019.8059713530001</v>
      </c>
      <c r="G164">
        <v>265</v>
      </c>
      <c r="H164" s="74">
        <v>637.50572999999997</v>
      </c>
      <c r="I164" s="14">
        <v>871.04467</v>
      </c>
      <c r="J164" s="8">
        <v>-233.53894000000003</v>
      </c>
      <c r="K164">
        <v>9.4</v>
      </c>
      <c r="L164" s="11">
        <v>1.2</v>
      </c>
      <c r="M164" s="11">
        <v>3.4</v>
      </c>
      <c r="N164" s="3">
        <v>-108.13000000000102</v>
      </c>
      <c r="O164" s="3">
        <v>34928</v>
      </c>
      <c r="P164" s="3"/>
      <c r="V164" s="9">
        <v>44967</v>
      </c>
      <c r="W164">
        <v>8938.48</v>
      </c>
      <c r="AF164" s="3"/>
      <c r="AO164" s="8"/>
    </row>
    <row r="165" spans="1:41">
      <c r="A165" s="9">
        <v>45680</v>
      </c>
      <c r="B165" s="13">
        <v>17025.990000000002</v>
      </c>
      <c r="C165">
        <v>5183.96</v>
      </c>
      <c r="D165" s="3">
        <v>9783.0359000000008</v>
      </c>
      <c r="E165" s="11">
        <v>304.25913600000001</v>
      </c>
      <c r="F165" s="11">
        <v>6038.791802062</v>
      </c>
      <c r="G165">
        <v>266</v>
      </c>
      <c r="H165" s="74">
        <v>616.07052999999996</v>
      </c>
      <c r="I165" s="14">
        <v>1181.68102</v>
      </c>
      <c r="J165" s="8">
        <v>-565.61049000000003</v>
      </c>
      <c r="K165">
        <v>9.4</v>
      </c>
      <c r="L165" s="11">
        <v>1.2</v>
      </c>
      <c r="M165" s="11">
        <v>3.4</v>
      </c>
      <c r="N165" s="3">
        <v>197.19000000000233</v>
      </c>
      <c r="O165" s="3">
        <v>46879</v>
      </c>
      <c r="P165" s="3"/>
      <c r="V165" s="9">
        <v>44966</v>
      </c>
      <c r="W165">
        <v>8962.3700000000008</v>
      </c>
      <c r="AF165" s="3"/>
      <c r="AO165" s="8"/>
    </row>
    <row r="166" spans="1:41">
      <c r="A166" s="9">
        <v>45679</v>
      </c>
      <c r="B166" s="13">
        <v>16828.8</v>
      </c>
      <c r="C166">
        <v>5147.62</v>
      </c>
      <c r="D166" s="3">
        <v>10663.0615</v>
      </c>
      <c r="E166" s="11">
        <v>338.17769600000003</v>
      </c>
      <c r="F166" s="11">
        <v>5967.5476098919999</v>
      </c>
      <c r="G166">
        <v>265</v>
      </c>
      <c r="H166" s="74">
        <v>219.60043200000001</v>
      </c>
      <c r="I166" s="14">
        <v>889.74361999999996</v>
      </c>
      <c r="J166" s="8">
        <v>-670.14318800000001</v>
      </c>
      <c r="K166">
        <v>9.3000000000000007</v>
      </c>
      <c r="L166" s="11">
        <v>1.2</v>
      </c>
      <c r="M166" s="11">
        <v>3.4</v>
      </c>
      <c r="N166" s="3">
        <v>231.63999999999942</v>
      </c>
      <c r="O166" s="3">
        <v>45310</v>
      </c>
      <c r="P166" s="3"/>
      <c r="V166" s="9">
        <v>44965</v>
      </c>
      <c r="W166">
        <v>8987.4500000000007</v>
      </c>
      <c r="AF166" s="3"/>
      <c r="AO166" s="8"/>
    </row>
    <row r="167" spans="1:41">
      <c r="A167" s="9">
        <v>45678</v>
      </c>
      <c r="B167" s="13">
        <v>16597.16</v>
      </c>
      <c r="C167">
        <v>5047.45</v>
      </c>
      <c r="D167" s="3">
        <v>8316.7852000000003</v>
      </c>
      <c r="E167" s="11">
        <v>241.54460800000001</v>
      </c>
      <c r="F167" s="11">
        <v>5889.1938510620002</v>
      </c>
      <c r="G167">
        <v>267</v>
      </c>
      <c r="H167" s="74">
        <v>189.810416</v>
      </c>
      <c r="I167" s="14">
        <v>469.22902399999998</v>
      </c>
      <c r="J167" s="8">
        <v>-279.41860799999995</v>
      </c>
      <c r="K167">
        <v>9.1999999999999993</v>
      </c>
      <c r="L167" s="11">
        <v>1.2</v>
      </c>
      <c r="M167" s="11">
        <v>3.5</v>
      </c>
      <c r="N167" s="3">
        <v>224.01000000000022</v>
      </c>
      <c r="O167" s="3">
        <v>43652</v>
      </c>
      <c r="P167" s="3"/>
      <c r="V167" s="9">
        <v>44964</v>
      </c>
      <c r="W167">
        <v>8975.86</v>
      </c>
      <c r="AF167" s="3"/>
      <c r="AO167" s="8"/>
    </row>
    <row r="168" spans="1:41">
      <c r="A168" s="9">
        <v>45677</v>
      </c>
      <c r="B168" s="13">
        <v>16373.15</v>
      </c>
      <c r="C168">
        <v>4962.03</v>
      </c>
      <c r="D168" s="3">
        <v>5560.9189999999999</v>
      </c>
      <c r="E168" s="11">
        <v>187.05345600000001</v>
      </c>
      <c r="F168" s="11">
        <v>5834.0393854240001</v>
      </c>
      <c r="G168">
        <v>265</v>
      </c>
      <c r="H168" s="74">
        <v>148.28551999999999</v>
      </c>
      <c r="I168" s="14">
        <v>203.602688</v>
      </c>
      <c r="J168" s="8">
        <v>-55.317168000000009</v>
      </c>
      <c r="K168">
        <v>9.1</v>
      </c>
      <c r="L168" s="11">
        <v>1.2</v>
      </c>
      <c r="M168" s="11">
        <v>3.5</v>
      </c>
      <c r="N168" s="3">
        <v>115.84000000000015</v>
      </c>
      <c r="O168" s="3">
        <v>32006</v>
      </c>
      <c r="P168" s="3"/>
      <c r="V168" s="9">
        <v>44963</v>
      </c>
      <c r="W168">
        <v>9100.14</v>
      </c>
      <c r="AF168" s="3"/>
      <c r="AO168" s="8"/>
    </row>
    <row r="169" spans="1:41">
      <c r="A169" s="9">
        <v>45674</v>
      </c>
      <c r="B169" s="13">
        <v>16257.31</v>
      </c>
      <c r="C169">
        <v>4931.66</v>
      </c>
      <c r="D169" s="3">
        <v>5415.8188</v>
      </c>
      <c r="E169" s="11">
        <v>198.93257600000001</v>
      </c>
      <c r="F169" s="11">
        <v>5799.1450137459997</v>
      </c>
      <c r="G169">
        <v>263</v>
      </c>
      <c r="H169" s="74">
        <v>183.584384</v>
      </c>
      <c r="I169" s="14">
        <v>405.11852800000003</v>
      </c>
      <c r="J169" s="8">
        <v>-221.53414400000003</v>
      </c>
      <c r="K169">
        <v>9</v>
      </c>
      <c r="L169" s="11">
        <v>1.2</v>
      </c>
      <c r="M169" s="11">
        <v>3.5</v>
      </c>
      <c r="N169" s="3">
        <v>41.3799999999992</v>
      </c>
      <c r="O169" s="3">
        <v>29032</v>
      </c>
      <c r="P169" s="3"/>
      <c r="V169" s="9">
        <v>44960</v>
      </c>
      <c r="W169">
        <v>9178.61</v>
      </c>
      <c r="AF169" s="3"/>
      <c r="AO169" s="8"/>
    </row>
    <row r="170" spans="1:41">
      <c r="A170" s="9">
        <v>45673</v>
      </c>
      <c r="B170" s="13">
        <v>16215.93</v>
      </c>
      <c r="C170">
        <v>4918.04</v>
      </c>
      <c r="D170" s="3">
        <v>5008.7982000000002</v>
      </c>
      <c r="E170" s="11">
        <v>158.19535999999999</v>
      </c>
      <c r="F170" s="11">
        <v>5792.7723341520004</v>
      </c>
      <c r="G170">
        <v>265</v>
      </c>
      <c r="H170" s="74">
        <v>308.98876799999999</v>
      </c>
      <c r="I170" s="14">
        <v>114.488832</v>
      </c>
      <c r="J170" s="8">
        <v>194.49993599999999</v>
      </c>
      <c r="K170">
        <v>9</v>
      </c>
      <c r="L170" s="11">
        <v>1.2</v>
      </c>
      <c r="M170" s="11">
        <v>3.5</v>
      </c>
      <c r="N170" s="3">
        <v>63.579999999999927</v>
      </c>
      <c r="O170" s="3">
        <v>27929</v>
      </c>
      <c r="P170" s="3"/>
      <c r="V170" s="9">
        <v>44959</v>
      </c>
      <c r="W170">
        <v>9022.3799999999992</v>
      </c>
      <c r="AF170" s="3"/>
      <c r="AO170" s="8"/>
    </row>
    <row r="171" spans="1:41">
      <c r="A171" s="9">
        <v>45672</v>
      </c>
      <c r="B171" s="13">
        <v>16152.35</v>
      </c>
      <c r="C171">
        <v>4905.1899999999996</v>
      </c>
      <c r="D171" s="3">
        <v>4443.9423999999999</v>
      </c>
      <c r="E171" s="11">
        <v>172.68691200000001</v>
      </c>
      <c r="F171" s="11">
        <v>5768.5120080719998</v>
      </c>
      <c r="G171">
        <v>264</v>
      </c>
      <c r="H171" s="74">
        <v>110.31868799999999</v>
      </c>
      <c r="I171" s="14">
        <v>422.89961599999998</v>
      </c>
      <c r="J171" s="8">
        <v>-312.58092799999997</v>
      </c>
      <c r="K171">
        <v>9</v>
      </c>
      <c r="L171" s="11">
        <v>1.2</v>
      </c>
      <c r="M171" s="11">
        <v>3.5</v>
      </c>
      <c r="N171" s="3">
        <v>226.35000000000036</v>
      </c>
      <c r="O171" s="3">
        <v>28807</v>
      </c>
      <c r="P171" s="3"/>
      <c r="V171" s="9">
        <v>44958</v>
      </c>
      <c r="W171">
        <v>8950.01</v>
      </c>
      <c r="AF171" s="3"/>
      <c r="AO171" s="8"/>
    </row>
    <row r="172" spans="1:41">
      <c r="A172" s="9">
        <v>45667</v>
      </c>
      <c r="B172" s="13">
        <v>15926</v>
      </c>
      <c r="C172">
        <v>4808.29</v>
      </c>
      <c r="D172" s="3">
        <v>3723.0087699999999</v>
      </c>
      <c r="E172" s="11">
        <v>141.040448</v>
      </c>
      <c r="F172" s="11">
        <v>5698.1306754200004</v>
      </c>
      <c r="G172">
        <v>264</v>
      </c>
      <c r="H172" s="74">
        <v>86.459063999999998</v>
      </c>
      <c r="I172" s="14">
        <v>186.97382400000001</v>
      </c>
      <c r="J172" s="8">
        <v>-100.51476000000001</v>
      </c>
      <c r="K172">
        <v>8.9</v>
      </c>
      <c r="L172" s="11">
        <v>1.2</v>
      </c>
      <c r="M172" s="11">
        <v>3.6</v>
      </c>
      <c r="N172" s="3">
        <v>114.63999999999942</v>
      </c>
      <c r="O172" s="3">
        <v>24267</v>
      </c>
      <c r="P172" s="3"/>
      <c r="V172" s="9">
        <v>44957</v>
      </c>
      <c r="W172">
        <v>8865.0499999999993</v>
      </c>
      <c r="AF172" s="3"/>
      <c r="AO172" s="8"/>
    </row>
    <row r="173" spans="1:41">
      <c r="A173" s="9">
        <v>45666</v>
      </c>
      <c r="B173" s="13">
        <v>15811.36</v>
      </c>
      <c r="C173">
        <v>4755.38</v>
      </c>
      <c r="D173" s="3">
        <v>4128.9385000000002</v>
      </c>
      <c r="E173" s="11">
        <v>178.92350400000001</v>
      </c>
      <c r="F173" s="11">
        <v>5662.2256965830002</v>
      </c>
      <c r="G173">
        <v>264</v>
      </c>
      <c r="H173" s="74">
        <v>267.07092799999998</v>
      </c>
      <c r="I173" s="14">
        <v>305.05609600000003</v>
      </c>
      <c r="J173" s="8">
        <v>-37.985168000000044</v>
      </c>
      <c r="K173">
        <v>8.8000000000000007</v>
      </c>
      <c r="L173" s="11">
        <v>1.2</v>
      </c>
      <c r="M173" s="11">
        <v>3.6</v>
      </c>
      <c r="N173" s="3">
        <v>-142.64999999999964</v>
      </c>
      <c r="O173" s="3">
        <v>25384</v>
      </c>
      <c r="P173" s="3"/>
      <c r="V173" s="9">
        <v>44956</v>
      </c>
      <c r="W173">
        <v>8889.67</v>
      </c>
      <c r="AF173" s="3"/>
      <c r="AO173" s="8"/>
    </row>
    <row r="174" spans="1:41">
      <c r="A174" s="9">
        <v>45665</v>
      </c>
      <c r="B174" s="13">
        <v>15954.01</v>
      </c>
      <c r="C174">
        <v>4816.1000000000004</v>
      </c>
      <c r="D174" s="3">
        <v>5233.3244999999997</v>
      </c>
      <c r="E174" s="11">
        <v>154.775936</v>
      </c>
      <c r="F174" s="11">
        <v>5712.79041332</v>
      </c>
      <c r="G174">
        <v>265</v>
      </c>
      <c r="H174" s="74">
        <v>125.532768</v>
      </c>
      <c r="I174" s="14">
        <v>355.17705599999999</v>
      </c>
      <c r="J174" s="8">
        <v>-229.64428799999999</v>
      </c>
      <c r="K174">
        <v>8.9</v>
      </c>
      <c r="L174" s="11">
        <v>1.2</v>
      </c>
      <c r="M174" s="11">
        <v>3.6</v>
      </c>
      <c r="N174" s="3">
        <v>99.3700000000008</v>
      </c>
      <c r="O174" s="3">
        <v>30083</v>
      </c>
      <c r="P174" s="3"/>
      <c r="V174" s="9">
        <v>44953</v>
      </c>
      <c r="W174">
        <v>8958.7900000000009</v>
      </c>
      <c r="AF174" s="3"/>
      <c r="AO174" s="8"/>
    </row>
    <row r="175" spans="1:41">
      <c r="A175" s="9">
        <v>45664</v>
      </c>
      <c r="B175" s="13">
        <v>15854.64</v>
      </c>
      <c r="C175">
        <v>4788.9799999999996</v>
      </c>
      <c r="D175" s="3">
        <v>4562.1406999999999</v>
      </c>
      <c r="E175" s="11">
        <v>676.87117000000001</v>
      </c>
      <c r="F175" s="11">
        <v>5679.2055848640002</v>
      </c>
      <c r="G175">
        <v>268</v>
      </c>
      <c r="H175" s="74">
        <v>108.1808</v>
      </c>
      <c r="I175" s="14">
        <v>156.51862399999999</v>
      </c>
      <c r="J175" s="8">
        <v>-48.337823999999983</v>
      </c>
      <c r="K175">
        <v>8.9</v>
      </c>
      <c r="L175" s="11">
        <v>1.2</v>
      </c>
      <c r="M175" s="11">
        <v>3.6</v>
      </c>
      <c r="N175" s="3">
        <v>-23.960000000000946</v>
      </c>
      <c r="O175" s="3">
        <v>33897</v>
      </c>
      <c r="P175" s="3"/>
      <c r="Q175" s="9"/>
      <c r="R175" s="9"/>
      <c r="V175" s="9">
        <v>44952</v>
      </c>
      <c r="W175">
        <v>8926.56</v>
      </c>
      <c r="AF175" s="3"/>
      <c r="AO175" s="8"/>
    </row>
    <row r="176" spans="1:41">
      <c r="A176" s="9">
        <v>45663</v>
      </c>
      <c r="B176" s="13">
        <v>15878.6</v>
      </c>
      <c r="C176">
        <v>4804.9399999999996</v>
      </c>
      <c r="D176" s="3">
        <v>8576.8022999999994</v>
      </c>
      <c r="E176" s="11">
        <v>358.665504</v>
      </c>
      <c r="F176" s="11">
        <v>5685.53413671</v>
      </c>
      <c r="G176">
        <v>266</v>
      </c>
      <c r="H176" s="74">
        <v>496.16921600000001</v>
      </c>
      <c r="I176" s="14">
        <v>308.09206399999999</v>
      </c>
      <c r="J176" s="8">
        <v>188.07715200000001</v>
      </c>
      <c r="K176">
        <v>8.9</v>
      </c>
      <c r="L176" s="11">
        <v>1.2</v>
      </c>
      <c r="M176" s="11">
        <v>3.6</v>
      </c>
      <c r="N176" s="3">
        <v>-170.81999999999971</v>
      </c>
      <c r="O176" s="3">
        <v>56856</v>
      </c>
      <c r="P176" s="3"/>
      <c r="V176" s="9">
        <v>44951</v>
      </c>
      <c r="W176">
        <v>8938.06</v>
      </c>
      <c r="AF176" s="3"/>
      <c r="AO176" s="8"/>
    </row>
    <row r="177" spans="1:41">
      <c r="A177" s="9">
        <v>45660</v>
      </c>
      <c r="B177" s="13">
        <v>16049.42</v>
      </c>
      <c r="C177">
        <v>4860.33</v>
      </c>
      <c r="D177" s="3">
        <v>11485.1963</v>
      </c>
      <c r="E177" s="11">
        <v>554.86713999999995</v>
      </c>
      <c r="F177" s="11">
        <v>5745.710670722</v>
      </c>
      <c r="G177">
        <v>269</v>
      </c>
      <c r="H177" s="74">
        <v>444.92809599999998</v>
      </c>
      <c r="I177" s="14">
        <v>302.95158400000003</v>
      </c>
      <c r="J177" s="8">
        <v>141.97651199999996</v>
      </c>
      <c r="K177">
        <v>9</v>
      </c>
      <c r="L177" s="11">
        <v>1.2</v>
      </c>
      <c r="M177" s="11">
        <v>3.5</v>
      </c>
      <c r="N177" s="3">
        <v>-299.1299999999992</v>
      </c>
      <c r="O177" s="3">
        <v>71641</v>
      </c>
      <c r="P177" s="3"/>
      <c r="V177" s="9">
        <v>44950</v>
      </c>
      <c r="W177">
        <v>8902.24</v>
      </c>
      <c r="AF177" s="3"/>
      <c r="AO177" s="8"/>
    </row>
    <row r="178" spans="1:41">
      <c r="A178" s="28">
        <v>45659</v>
      </c>
      <c r="B178" s="29">
        <v>16348.55</v>
      </c>
      <c r="C178" s="21">
        <v>4971.87</v>
      </c>
      <c r="D178" s="22">
        <v>12861.895699999999</v>
      </c>
      <c r="E178" s="171">
        <v>541.57529999999997</v>
      </c>
      <c r="F178" s="171">
        <v>5847.3085469019998</v>
      </c>
      <c r="G178" s="21">
        <v>269</v>
      </c>
      <c r="H178" s="172">
        <v>485.380064</v>
      </c>
      <c r="I178" s="173">
        <v>396.74371200000002</v>
      </c>
      <c r="J178" s="174">
        <v>88.636351999999988</v>
      </c>
      <c r="K178" s="21">
        <v>9.1</v>
      </c>
      <c r="L178" s="171">
        <v>1.2</v>
      </c>
      <c r="M178" s="171">
        <v>3.5</v>
      </c>
      <c r="N178" s="22">
        <v>403.93999999999869</v>
      </c>
      <c r="O178" s="22">
        <v>63641</v>
      </c>
      <c r="P178" s="3"/>
      <c r="V178" s="9">
        <v>44949</v>
      </c>
      <c r="W178">
        <v>8990.7900000000009</v>
      </c>
      <c r="AF178" s="3"/>
      <c r="AO178" s="8"/>
    </row>
    <row r="179" spans="1:41">
      <c r="A179" s="9">
        <v>45657</v>
      </c>
      <c r="B179" s="13">
        <v>15944.61</v>
      </c>
      <c r="C179">
        <v>4862.1000000000004</v>
      </c>
      <c r="D179" s="3">
        <v>7756.4088000000002</v>
      </c>
      <c r="E179" s="11">
        <v>229.68</v>
      </c>
      <c r="F179" s="11">
        <v>5695.5601314969999</v>
      </c>
      <c r="G179">
        <v>266</v>
      </c>
      <c r="H179" s="74">
        <v>355.94304</v>
      </c>
      <c r="I179" s="14">
        <v>226.04502400000001</v>
      </c>
      <c r="J179" s="8">
        <v>129.89801599999998</v>
      </c>
      <c r="K179">
        <v>8.9</v>
      </c>
      <c r="L179" s="11">
        <v>1.2</v>
      </c>
      <c r="M179" s="11">
        <v>3.6</v>
      </c>
      <c r="N179" s="3">
        <v>117.22000000000116</v>
      </c>
      <c r="O179" s="3">
        <v>40872</v>
      </c>
      <c r="P179" s="3"/>
      <c r="V179" s="9">
        <v>44946</v>
      </c>
      <c r="W179">
        <v>8718.15</v>
      </c>
      <c r="AF179" s="3"/>
      <c r="AO179" s="8"/>
    </row>
    <row r="180" spans="1:41">
      <c r="A180" s="9">
        <v>45656</v>
      </c>
      <c r="B180" s="13">
        <v>15827.39</v>
      </c>
      <c r="C180">
        <v>4813.38</v>
      </c>
      <c r="D180" s="3">
        <v>10236.6976</v>
      </c>
      <c r="E180" s="11">
        <v>291.23820799999999</v>
      </c>
      <c r="F180" s="11">
        <v>5675.6288399080004</v>
      </c>
      <c r="G180">
        <v>267</v>
      </c>
      <c r="H180" s="74">
        <v>259.42056000000002</v>
      </c>
      <c r="I180" s="14">
        <v>314.679104</v>
      </c>
      <c r="J180" s="8">
        <v>-55.258543999999972</v>
      </c>
      <c r="K180">
        <v>8.9</v>
      </c>
      <c r="L180" s="11">
        <v>1.2</v>
      </c>
      <c r="M180" s="11">
        <v>3.6</v>
      </c>
      <c r="N180" s="3">
        <v>291.78999999999905</v>
      </c>
      <c r="O180" s="3">
        <v>45181</v>
      </c>
      <c r="P180" s="3"/>
      <c r="V180" s="9">
        <v>44945</v>
      </c>
      <c r="W180">
        <v>8484.92</v>
      </c>
      <c r="AF180" s="3"/>
      <c r="AO180" s="8"/>
    </row>
    <row r="181" spans="1:41">
      <c r="A181" s="9">
        <v>45653</v>
      </c>
      <c r="B181" s="13">
        <v>15535.6</v>
      </c>
      <c r="C181">
        <v>4666.6499999999996</v>
      </c>
      <c r="D181" s="3">
        <v>9819.0418000000009</v>
      </c>
      <c r="E181" s="11">
        <v>293.952608</v>
      </c>
      <c r="F181" s="11">
        <v>5607.5020376980001</v>
      </c>
      <c r="G181">
        <v>267</v>
      </c>
      <c r="H181" s="74">
        <v>207.44131200000001</v>
      </c>
      <c r="I181" s="14">
        <v>202.713168</v>
      </c>
      <c r="J181" s="8">
        <v>4.7281440000000146</v>
      </c>
      <c r="K181">
        <v>8.6999999999999993</v>
      </c>
      <c r="L181" s="11">
        <v>1.2</v>
      </c>
      <c r="M181" s="11">
        <v>3.6</v>
      </c>
      <c r="N181" s="3">
        <v>135.06999999999971</v>
      </c>
      <c r="O181" s="3">
        <v>43862</v>
      </c>
      <c r="P181" s="3"/>
      <c r="V181" s="9">
        <v>44944</v>
      </c>
      <c r="W181">
        <v>8386.27</v>
      </c>
      <c r="AF181" s="3"/>
      <c r="AO181" s="8"/>
    </row>
    <row r="182" spans="1:41">
      <c r="A182" s="9">
        <v>45652</v>
      </c>
      <c r="B182" s="13">
        <v>15400.53</v>
      </c>
      <c r="C182">
        <v>4602.3999999999996</v>
      </c>
      <c r="D182" s="3">
        <v>7040.2565000000004</v>
      </c>
      <c r="E182" s="11">
        <v>534.47119999999995</v>
      </c>
      <c r="F182" s="11">
        <v>5576.0024268589996</v>
      </c>
      <c r="G182">
        <v>268</v>
      </c>
      <c r="H182" s="74">
        <v>177.19753600000001</v>
      </c>
      <c r="I182" s="14">
        <v>156.361504</v>
      </c>
      <c r="J182" s="8">
        <v>20.836032000000017</v>
      </c>
      <c r="K182">
        <v>8.6999999999999993</v>
      </c>
      <c r="L182" s="11">
        <v>1.1000000000000001</v>
      </c>
      <c r="M182" s="11">
        <v>3.6</v>
      </c>
      <c r="N182" s="3">
        <v>232.13000000000102</v>
      </c>
      <c r="O182" s="3">
        <v>48010</v>
      </c>
      <c r="P182" s="3"/>
      <c r="V182" s="9">
        <v>44943</v>
      </c>
      <c r="W182">
        <v>8376.2999999999993</v>
      </c>
      <c r="AF182" s="3"/>
      <c r="AO182" s="8"/>
    </row>
    <row r="183" spans="1:41">
      <c r="A183" s="9">
        <v>45650</v>
      </c>
      <c r="B183" s="13">
        <v>15168.4</v>
      </c>
      <c r="C183">
        <v>4535.25</v>
      </c>
      <c r="D183" s="3">
        <v>5478.1541999999999</v>
      </c>
      <c r="E183" s="11">
        <v>285.50335999999999</v>
      </c>
      <c r="F183" s="11">
        <v>5473.251218634</v>
      </c>
      <c r="G183">
        <v>264</v>
      </c>
      <c r="H183" s="74">
        <v>91.845112</v>
      </c>
      <c r="I183" s="14">
        <v>186.50703999999999</v>
      </c>
      <c r="J183" s="8">
        <v>-94.661927999999989</v>
      </c>
      <c r="K183">
        <v>8.5</v>
      </c>
      <c r="L183" s="11">
        <v>1.1000000000000001</v>
      </c>
      <c r="M183" s="11">
        <v>3.7</v>
      </c>
      <c r="N183" s="3">
        <v>147.78999999999905</v>
      </c>
      <c r="O183" s="3">
        <v>39083</v>
      </c>
      <c r="P183" s="3"/>
      <c r="V183" s="9">
        <v>44939</v>
      </c>
      <c r="W183">
        <v>8262.58</v>
      </c>
      <c r="AF183" s="3"/>
      <c r="AO183" s="8"/>
    </row>
    <row r="184" spans="1:41">
      <c r="A184" s="9">
        <v>45649</v>
      </c>
      <c r="B184" s="13">
        <v>15020.61</v>
      </c>
      <c r="C184">
        <v>4498.42</v>
      </c>
      <c r="D184" s="3">
        <v>8449.0306999999993</v>
      </c>
      <c r="E184" s="11">
        <v>443.16502400000002</v>
      </c>
      <c r="F184" s="11">
        <v>5436.7406867769996</v>
      </c>
      <c r="G184">
        <v>269</v>
      </c>
      <c r="H184" s="74">
        <v>257.90150399999999</v>
      </c>
      <c r="I184" s="14">
        <v>214.744</v>
      </c>
      <c r="J184" s="8">
        <v>43.157503999999989</v>
      </c>
      <c r="K184">
        <v>8.5</v>
      </c>
      <c r="L184" s="11">
        <v>1.1000000000000001</v>
      </c>
      <c r="M184" s="11">
        <v>3.7</v>
      </c>
      <c r="N184" s="3">
        <v>209.90999999999985</v>
      </c>
      <c r="O184" s="3">
        <v>49513</v>
      </c>
      <c r="P184" s="3"/>
      <c r="V184" s="9">
        <v>44938</v>
      </c>
      <c r="W184">
        <v>8334.0499999999993</v>
      </c>
      <c r="AF184" s="3"/>
      <c r="AO184" s="8"/>
    </row>
    <row r="185" spans="1:41">
      <c r="A185" s="9">
        <v>45646</v>
      </c>
      <c r="B185" s="13">
        <v>14810.7</v>
      </c>
      <c r="C185">
        <v>4420.79</v>
      </c>
      <c r="D185" s="3">
        <v>9230.6185999999998</v>
      </c>
      <c r="E185" s="11">
        <v>897.70758000000001</v>
      </c>
      <c r="F185" s="11">
        <v>5358.0602359459999</v>
      </c>
      <c r="G185">
        <v>267</v>
      </c>
      <c r="H185" s="74">
        <v>127.330448</v>
      </c>
      <c r="I185" s="14">
        <v>354.20102400000002</v>
      </c>
      <c r="J185" s="8">
        <v>-226.87057600000003</v>
      </c>
      <c r="K185">
        <v>8.4</v>
      </c>
      <c r="L185" s="11">
        <v>1.1000000000000001</v>
      </c>
      <c r="M185" s="11">
        <v>3.8</v>
      </c>
      <c r="N185" s="3">
        <v>156.44000000000051</v>
      </c>
      <c r="O185" s="3">
        <v>44244</v>
      </c>
      <c r="P185" s="3"/>
      <c r="V185" s="9">
        <v>44937</v>
      </c>
      <c r="W185">
        <v>8380.8700000000008</v>
      </c>
      <c r="AF185" s="3"/>
      <c r="AO185" s="8"/>
    </row>
    <row r="186" spans="1:41">
      <c r="A186" s="9">
        <v>45645</v>
      </c>
      <c r="B186" s="13">
        <v>14654.26</v>
      </c>
      <c r="C186">
        <v>4390.12</v>
      </c>
      <c r="D186" s="3">
        <v>5852.3167000000003</v>
      </c>
      <c r="E186" s="11">
        <v>356.99254400000001</v>
      </c>
      <c r="F186" s="11">
        <v>5301.3985587070001</v>
      </c>
      <c r="G186">
        <v>265</v>
      </c>
      <c r="H186" s="74">
        <v>320.24390399999999</v>
      </c>
      <c r="I186" s="14">
        <v>321.73104000000001</v>
      </c>
      <c r="J186" s="8">
        <v>-1.4871360000000209</v>
      </c>
      <c r="K186">
        <v>8.3000000000000007</v>
      </c>
      <c r="L186" s="11">
        <v>1.1000000000000001</v>
      </c>
      <c r="M186" s="11">
        <v>3.8</v>
      </c>
      <c r="N186" s="3">
        <v>39.960000000000946</v>
      </c>
      <c r="O186" s="3">
        <v>37066</v>
      </c>
      <c r="P186" s="3"/>
      <c r="V186" s="9">
        <v>44936</v>
      </c>
      <c r="W186">
        <v>8367.69</v>
      </c>
      <c r="AF186" s="3"/>
      <c r="AO186" s="8"/>
    </row>
    <row r="187" spans="1:41">
      <c r="A187" s="9">
        <v>45644</v>
      </c>
      <c r="B187" s="13">
        <v>14614.3</v>
      </c>
      <c r="C187">
        <v>4404.13</v>
      </c>
      <c r="D187" s="3">
        <v>6014.2898999999998</v>
      </c>
      <c r="E187" s="11">
        <v>209.563456</v>
      </c>
      <c r="F187" s="11">
        <v>5273.9521490260004</v>
      </c>
      <c r="G187">
        <v>267</v>
      </c>
      <c r="H187" s="74">
        <v>215.10975999999999</v>
      </c>
      <c r="I187" s="14">
        <v>114.3784</v>
      </c>
      <c r="J187" s="8">
        <v>100.73136</v>
      </c>
      <c r="K187">
        <v>8.1999999999999993</v>
      </c>
      <c r="L187" s="11">
        <v>1.1000000000000001</v>
      </c>
      <c r="M187" s="11">
        <v>3.9</v>
      </c>
      <c r="N187" s="3">
        <v>97.840000000000146</v>
      </c>
      <c r="O187" s="3">
        <v>34525</v>
      </c>
      <c r="P187" s="3"/>
      <c r="V187" s="9">
        <v>44935</v>
      </c>
      <c r="W187">
        <v>8380.6</v>
      </c>
      <c r="AF187" s="3"/>
      <c r="AO187" s="8"/>
    </row>
    <row r="188" spans="1:41">
      <c r="A188" s="9">
        <v>45643</v>
      </c>
      <c r="B188" s="13">
        <v>14516.46</v>
      </c>
      <c r="C188">
        <v>4384.57</v>
      </c>
      <c r="D188" s="3">
        <v>6350.7415000000001</v>
      </c>
      <c r="E188" s="11">
        <v>223.514736</v>
      </c>
      <c r="F188" s="11">
        <v>5243.8035338279997</v>
      </c>
      <c r="G188">
        <v>269</v>
      </c>
      <c r="H188" s="74">
        <v>469.28729600000003</v>
      </c>
      <c r="I188" s="14">
        <v>133.09285600000001</v>
      </c>
      <c r="J188" s="8">
        <v>336.19443999999999</v>
      </c>
      <c r="K188">
        <v>8.1999999999999993</v>
      </c>
      <c r="L188" s="11">
        <v>1.1000000000000001</v>
      </c>
      <c r="M188" s="11">
        <v>3.9</v>
      </c>
      <c r="N188" s="3">
        <v>16.019999999998618</v>
      </c>
      <c r="O188" s="3">
        <v>37326</v>
      </c>
      <c r="P188" s="3"/>
      <c r="V188" s="9">
        <v>44931</v>
      </c>
      <c r="W188">
        <v>8424.11</v>
      </c>
      <c r="AF188" s="3"/>
      <c r="AO188" s="8"/>
    </row>
    <row r="189" spans="1:41">
      <c r="A189" s="9">
        <v>45642</v>
      </c>
      <c r="B189" s="13">
        <v>14500.44</v>
      </c>
      <c r="C189">
        <v>4349.82</v>
      </c>
      <c r="D189" s="3">
        <v>8279.2227999999996</v>
      </c>
      <c r="E189" s="11">
        <v>210.99987200000001</v>
      </c>
      <c r="F189" s="11">
        <v>5237.9540797019999</v>
      </c>
      <c r="G189">
        <v>269</v>
      </c>
      <c r="H189" s="74">
        <v>299.69257599999997</v>
      </c>
      <c r="I189" s="14">
        <v>199.56868800000001</v>
      </c>
      <c r="J189" s="8">
        <v>100.12388799999997</v>
      </c>
      <c r="K189" s="3">
        <v>8.1999999999999993</v>
      </c>
      <c r="L189" s="11">
        <v>1.1000000000000001</v>
      </c>
      <c r="M189" s="11">
        <v>3.9</v>
      </c>
      <c r="N189" s="3">
        <v>295.10000000000036</v>
      </c>
      <c r="O189" s="3">
        <v>36822</v>
      </c>
      <c r="P189" s="3"/>
      <c r="V189" s="9">
        <v>44930</v>
      </c>
      <c r="W189">
        <v>8463.93</v>
      </c>
      <c r="AF189" s="3"/>
      <c r="AO189" s="8"/>
    </row>
    <row r="190" spans="1:41">
      <c r="A190" s="9">
        <v>45639</v>
      </c>
      <c r="B190" s="13">
        <v>14205.34</v>
      </c>
      <c r="C190">
        <v>4244.45</v>
      </c>
      <c r="D190" s="3">
        <v>6149.4195</v>
      </c>
      <c r="E190" s="11">
        <v>188.02484799999999</v>
      </c>
      <c r="F190" s="11">
        <v>5172.024708938</v>
      </c>
      <c r="G190">
        <v>268</v>
      </c>
      <c r="H190" s="155">
        <v>336.75251200000002</v>
      </c>
      <c r="I190" s="14">
        <v>210.30264</v>
      </c>
      <c r="J190" s="8">
        <v>126.44987200000003</v>
      </c>
      <c r="K190">
        <v>8.1</v>
      </c>
      <c r="L190" s="11">
        <v>1.1000000000000001</v>
      </c>
      <c r="M190" s="11">
        <v>3.9</v>
      </c>
      <c r="N190" s="3">
        <v>169.53000000000065</v>
      </c>
      <c r="O190" s="3">
        <v>35805</v>
      </c>
      <c r="P190" s="3"/>
      <c r="V190" s="9">
        <v>44929</v>
      </c>
      <c r="W190">
        <v>8511.5400000000009</v>
      </c>
      <c r="AF190" s="3"/>
      <c r="AO190" s="8"/>
    </row>
    <row r="191" spans="1:41">
      <c r="A191" s="9">
        <v>45638</v>
      </c>
      <c r="B191" s="13">
        <v>14035.81</v>
      </c>
      <c r="C191">
        <v>4186.46</v>
      </c>
      <c r="D191" s="3">
        <v>7355.2819</v>
      </c>
      <c r="E191" s="11">
        <v>282.04748799999999</v>
      </c>
      <c r="F191" s="11">
        <v>5129.8903034309997</v>
      </c>
      <c r="G191">
        <v>263</v>
      </c>
      <c r="H191" s="74">
        <v>624.37401999999997</v>
      </c>
      <c r="I191" s="14">
        <v>317.786112</v>
      </c>
      <c r="J191" s="8">
        <v>306.58790799999997</v>
      </c>
      <c r="K191">
        <v>8</v>
      </c>
      <c r="L191" s="11">
        <v>1.1000000000000001</v>
      </c>
      <c r="M191" s="11">
        <v>4</v>
      </c>
      <c r="N191" s="3">
        <v>150.71999999999935</v>
      </c>
      <c r="O191" s="3">
        <v>33658</v>
      </c>
      <c r="P191" s="3"/>
      <c r="V191" s="9">
        <v>44928</v>
      </c>
      <c r="W191">
        <v>8509.6</v>
      </c>
      <c r="AF191" s="3"/>
      <c r="AO191" s="8"/>
    </row>
    <row r="192" spans="1:41">
      <c r="A192" s="9">
        <v>45637</v>
      </c>
      <c r="B192" s="13">
        <v>13885.09</v>
      </c>
      <c r="C192">
        <v>4143.29</v>
      </c>
      <c r="D192" s="3">
        <v>6009.6962999999996</v>
      </c>
      <c r="E192" s="11">
        <v>249.65153599999999</v>
      </c>
      <c r="F192" s="11">
        <v>5082.9049802190002</v>
      </c>
      <c r="G192">
        <v>262</v>
      </c>
      <c r="H192" s="74">
        <v>564.17696000000001</v>
      </c>
      <c r="I192" s="14">
        <v>958.04197999999997</v>
      </c>
      <c r="J192" s="8">
        <v>-393.86501999999996</v>
      </c>
      <c r="K192">
        <v>8</v>
      </c>
      <c r="L192" s="11">
        <v>1.1000000000000001</v>
      </c>
      <c r="M192" s="11">
        <v>4</v>
      </c>
      <c r="N192" s="3">
        <v>110.13000000000102</v>
      </c>
      <c r="O192" s="3">
        <v>30687</v>
      </c>
      <c r="P192" s="3"/>
      <c r="V192" s="9">
        <v>44925</v>
      </c>
      <c r="W192">
        <v>8489.66</v>
      </c>
      <c r="AF192" s="3"/>
      <c r="AO192" s="8"/>
    </row>
    <row r="193" spans="1:41">
      <c r="A193" s="9">
        <v>45636</v>
      </c>
      <c r="B193" s="13">
        <v>13774.96</v>
      </c>
      <c r="C193" s="3">
        <v>4113.42</v>
      </c>
      <c r="D193" s="3">
        <v>4308.3689000000004</v>
      </c>
      <c r="E193" s="3">
        <v>235.43191999999999</v>
      </c>
      <c r="F193" s="3">
        <v>5046.5560071509999</v>
      </c>
      <c r="G193" s="3">
        <v>266</v>
      </c>
      <c r="H193" s="10">
        <v>141.28955199999999</v>
      </c>
      <c r="I193" s="32">
        <v>81.579871999999995</v>
      </c>
      <c r="J193" s="3">
        <v>59.709679999999992</v>
      </c>
      <c r="K193" s="3">
        <v>7.9</v>
      </c>
      <c r="L193" s="3">
        <v>1</v>
      </c>
      <c r="M193" s="3">
        <v>4</v>
      </c>
      <c r="N193" s="3">
        <v>56.209999999999127</v>
      </c>
      <c r="O193" s="3">
        <v>32476</v>
      </c>
      <c r="P193" s="3"/>
      <c r="V193" s="9">
        <v>44924</v>
      </c>
      <c r="W193">
        <v>8431.9699999999993</v>
      </c>
      <c r="AF193" s="3"/>
      <c r="AO193" s="8"/>
    </row>
    <row r="194" spans="1:41">
      <c r="A194" s="9">
        <v>45635</v>
      </c>
      <c r="B194" s="13">
        <v>13718.75</v>
      </c>
      <c r="C194" s="3">
        <v>4090.92</v>
      </c>
      <c r="D194" s="3">
        <v>4465.3326999999999</v>
      </c>
      <c r="E194" s="3">
        <v>265.72291200000001</v>
      </c>
      <c r="F194" s="3">
        <v>4998.4185142910001</v>
      </c>
      <c r="G194" s="3">
        <v>265</v>
      </c>
      <c r="H194" s="10">
        <v>155.15335999999999</v>
      </c>
      <c r="I194" s="32">
        <v>107.9036</v>
      </c>
      <c r="J194" s="3">
        <v>47.249759999999995</v>
      </c>
      <c r="K194" s="3">
        <v>8.5</v>
      </c>
      <c r="L194" s="3">
        <v>1</v>
      </c>
      <c r="M194" s="3">
        <v>4.0999999999999996</v>
      </c>
      <c r="N194" s="3">
        <v>105.3799999999992</v>
      </c>
      <c r="O194" s="3">
        <v>32308</v>
      </c>
      <c r="P194" s="3"/>
      <c r="V194" s="9">
        <v>44923</v>
      </c>
      <c r="W194">
        <v>8411.42</v>
      </c>
      <c r="AF194" s="3"/>
      <c r="AO194" s="8"/>
    </row>
    <row r="195" spans="1:41">
      <c r="A195" s="9">
        <v>45632</v>
      </c>
      <c r="B195" s="13">
        <v>13613.37</v>
      </c>
      <c r="C195" s="3">
        <v>4062.05</v>
      </c>
      <c r="D195" s="3">
        <v>4996.1431000000002</v>
      </c>
      <c r="E195" s="3">
        <v>374.50172800000001</v>
      </c>
      <c r="F195" s="3">
        <v>4949.1464342910003</v>
      </c>
      <c r="G195" s="3">
        <v>265</v>
      </c>
      <c r="H195" s="10">
        <v>217.20096000000001</v>
      </c>
      <c r="I195" s="32">
        <v>646.87698999999998</v>
      </c>
      <c r="J195" s="3">
        <v>-429.67602999999997</v>
      </c>
      <c r="K195" s="3">
        <v>8.3000000000000007</v>
      </c>
      <c r="L195" s="3">
        <v>1</v>
      </c>
      <c r="M195" s="3">
        <v>4.0999999999999996</v>
      </c>
      <c r="N195" s="3">
        <v>53.960000000000946</v>
      </c>
      <c r="O195" s="3">
        <v>33182</v>
      </c>
      <c r="P195" s="3"/>
      <c r="V195" s="9">
        <v>44922</v>
      </c>
      <c r="W195">
        <v>8452.7000000000007</v>
      </c>
      <c r="AF195" s="3"/>
      <c r="AO195" s="8"/>
    </row>
    <row r="196" spans="1:41">
      <c r="A196" s="9">
        <v>45631</v>
      </c>
      <c r="B196" s="13">
        <v>13559.41</v>
      </c>
      <c r="C196" s="3">
        <v>4053.03</v>
      </c>
      <c r="D196" s="3">
        <v>4461.3155999999999</v>
      </c>
      <c r="E196" s="3">
        <v>191.14223999999999</v>
      </c>
      <c r="F196" s="3">
        <v>4922.9831374730002</v>
      </c>
      <c r="G196" s="3">
        <v>265</v>
      </c>
      <c r="H196" s="10">
        <v>259.45980800000001</v>
      </c>
      <c r="I196" s="32">
        <v>254.74547200000001</v>
      </c>
      <c r="J196" s="3">
        <v>4.714336000000003</v>
      </c>
      <c r="K196" s="3">
        <v>8.4</v>
      </c>
      <c r="L196" s="3">
        <v>1</v>
      </c>
      <c r="M196" s="3">
        <v>4.0999999999999996</v>
      </c>
      <c r="N196" s="3">
        <v>47.680000000000291</v>
      </c>
      <c r="O196" s="3">
        <v>27783</v>
      </c>
      <c r="P196" s="3"/>
      <c r="V196" s="9">
        <v>44918</v>
      </c>
      <c r="W196">
        <v>8379.9500000000007</v>
      </c>
      <c r="AF196" s="3"/>
      <c r="AO196" s="8"/>
    </row>
    <row r="197" spans="1:41">
      <c r="A197" s="9">
        <v>45630</v>
      </c>
      <c r="B197" s="13">
        <v>13511.73</v>
      </c>
      <c r="C197" s="3">
        <v>4016.6</v>
      </c>
      <c r="D197" s="3">
        <v>5218.1161480000001</v>
      </c>
      <c r="E197" s="3">
        <v>326.81316299999997</v>
      </c>
      <c r="F197" s="3">
        <v>4900.8260272110001</v>
      </c>
      <c r="G197" s="3">
        <v>265</v>
      </c>
      <c r="H197" s="10">
        <v>307.228386</v>
      </c>
      <c r="I197" s="32">
        <v>553.90885300000002</v>
      </c>
      <c r="J197" s="3">
        <v>-246.68046700000002</v>
      </c>
      <c r="K197" s="3">
        <v>8.3836999999999993</v>
      </c>
      <c r="L197" s="3">
        <v>1</v>
      </c>
      <c r="M197" s="3">
        <v>4.2</v>
      </c>
      <c r="N197" s="3">
        <v>171.68999999999869</v>
      </c>
      <c r="O197" s="3">
        <v>31678</v>
      </c>
      <c r="P197" s="3"/>
      <c r="V197" s="9">
        <v>44917</v>
      </c>
      <c r="W197">
        <v>8397.1200000000008</v>
      </c>
      <c r="AF197" s="3"/>
      <c r="AO197" s="8"/>
    </row>
    <row r="198" spans="1:41">
      <c r="A198" s="9">
        <v>45629</v>
      </c>
      <c r="B198" s="13">
        <v>13340.04</v>
      </c>
      <c r="C198" s="3">
        <v>3941.8</v>
      </c>
      <c r="D198" s="3">
        <v>3228.8087</v>
      </c>
      <c r="E198" s="3">
        <v>156.653536</v>
      </c>
      <c r="F198" s="3">
        <v>4846.5828414070002</v>
      </c>
      <c r="G198" s="3">
        <v>261</v>
      </c>
      <c r="H198" s="10">
        <v>150.06446399999999</v>
      </c>
      <c r="I198" s="32">
        <v>64.783051999999998</v>
      </c>
      <c r="J198" s="3">
        <v>85.281411999999989</v>
      </c>
      <c r="K198" s="3">
        <v>8.3000000000000007</v>
      </c>
      <c r="L198" s="3">
        <v>1</v>
      </c>
      <c r="M198" s="3">
        <v>4.2</v>
      </c>
      <c r="N198" s="3">
        <v>111.1200000000008</v>
      </c>
      <c r="O198" s="3">
        <v>24462</v>
      </c>
      <c r="P198" s="3"/>
      <c r="V198" s="9">
        <v>44916</v>
      </c>
      <c r="W198">
        <v>8420.26</v>
      </c>
      <c r="AF198" s="3"/>
      <c r="AO198" s="8"/>
    </row>
    <row r="199" spans="1:41">
      <c r="A199" s="9">
        <v>45628</v>
      </c>
      <c r="B199" s="13">
        <v>13228.92</v>
      </c>
      <c r="C199" s="3">
        <v>3910</v>
      </c>
      <c r="D199" s="3">
        <v>2319.9531499999998</v>
      </c>
      <c r="E199" s="3">
        <v>108.38334399999999</v>
      </c>
      <c r="F199" s="3">
        <v>4802.8302163440003</v>
      </c>
      <c r="G199" s="3">
        <v>259</v>
      </c>
      <c r="H199" s="10">
        <v>52.102055999999997</v>
      </c>
      <c r="I199" s="32">
        <v>431.86470400000002</v>
      </c>
      <c r="J199" s="3">
        <v>-379.76264800000001</v>
      </c>
      <c r="K199" s="3">
        <v>8.3000000000000007</v>
      </c>
      <c r="L199" s="3">
        <v>1</v>
      </c>
      <c r="M199" s="3">
        <v>4.2</v>
      </c>
      <c r="N199" s="3">
        <v>39.930000000000291</v>
      </c>
      <c r="O199" s="3">
        <v>19907</v>
      </c>
      <c r="P199" s="3"/>
      <c r="V199" s="9">
        <v>44915</v>
      </c>
      <c r="W199">
        <v>8508.5300000000007</v>
      </c>
      <c r="AF199" s="3"/>
      <c r="AO199" s="8"/>
    </row>
    <row r="200" spans="1:41">
      <c r="A200" s="9">
        <v>45625</v>
      </c>
      <c r="B200" s="13">
        <v>13188.99</v>
      </c>
      <c r="C200" s="3">
        <v>3905.17</v>
      </c>
      <c r="D200" s="3">
        <v>3720.5698600000001</v>
      </c>
      <c r="E200" s="3">
        <v>277.65225600000002</v>
      </c>
      <c r="F200" s="3">
        <v>4782.1435536620002</v>
      </c>
      <c r="G200" s="3">
        <v>263</v>
      </c>
      <c r="H200" s="10">
        <v>230.77780799999999</v>
      </c>
      <c r="I200" s="32">
        <v>612.69286</v>
      </c>
      <c r="J200" s="3">
        <v>-381.915052</v>
      </c>
      <c r="K200" s="3">
        <v>8.5</v>
      </c>
      <c r="L200" s="3">
        <v>1</v>
      </c>
      <c r="M200" s="3">
        <v>4.3</v>
      </c>
      <c r="N200" s="3">
        <v>24.659999999999854</v>
      </c>
      <c r="O200" s="3">
        <v>23379</v>
      </c>
      <c r="P200" s="3"/>
      <c r="V200" s="9">
        <v>44914</v>
      </c>
      <c r="W200">
        <v>8626.2099999999991</v>
      </c>
      <c r="AF200" s="3"/>
      <c r="AO200" s="8"/>
    </row>
    <row r="201" spans="1:41">
      <c r="A201" s="9">
        <v>45624</v>
      </c>
      <c r="B201" s="13">
        <v>13164.33</v>
      </c>
      <c r="C201" s="3">
        <v>3917.62</v>
      </c>
      <c r="D201" s="3">
        <v>5099.0335999999998</v>
      </c>
      <c r="E201" s="3">
        <v>217.55251200000001</v>
      </c>
      <c r="F201" s="3">
        <v>4777.6489240820001</v>
      </c>
      <c r="G201" s="3">
        <v>260</v>
      </c>
      <c r="H201" s="10">
        <v>129.07347200000001</v>
      </c>
      <c r="I201" s="32">
        <v>375.41545600000001</v>
      </c>
      <c r="J201" s="3">
        <v>-246.341984</v>
      </c>
      <c r="K201" s="3">
        <v>8.5</v>
      </c>
      <c r="L201" s="3">
        <v>1</v>
      </c>
      <c r="M201" s="3">
        <v>4.3</v>
      </c>
      <c r="N201" s="3">
        <v>114.5</v>
      </c>
      <c r="O201" s="3">
        <v>21536</v>
      </c>
      <c r="P201" s="3"/>
      <c r="V201" s="9">
        <v>44911</v>
      </c>
      <c r="W201">
        <v>8739.5</v>
      </c>
      <c r="AF201" s="3"/>
      <c r="AO201" s="8"/>
    </row>
    <row r="202" spans="1:41">
      <c r="A202" s="9">
        <v>45623</v>
      </c>
      <c r="B202" s="13">
        <v>13049.83</v>
      </c>
      <c r="C202" s="3">
        <v>3876.61</v>
      </c>
      <c r="D202" s="3">
        <v>3636.5314600000002</v>
      </c>
      <c r="E202" s="3">
        <v>97.737015999999997</v>
      </c>
      <c r="F202" s="3">
        <v>4733.7850331740001</v>
      </c>
      <c r="G202" s="3">
        <v>257</v>
      </c>
      <c r="H202" s="10">
        <v>136.202224</v>
      </c>
      <c r="I202" s="32">
        <v>255.91744</v>
      </c>
      <c r="J202" s="3">
        <v>-119.715216</v>
      </c>
      <c r="K202" s="3">
        <v>8.4</v>
      </c>
      <c r="L202" s="3">
        <v>1</v>
      </c>
      <c r="M202" s="3">
        <v>4.3</v>
      </c>
      <c r="N202" s="3">
        <v>85.799999999999272</v>
      </c>
      <c r="O202" s="3">
        <v>15028</v>
      </c>
      <c r="P202" s="3"/>
      <c r="V202" s="9">
        <v>44910</v>
      </c>
      <c r="W202">
        <v>8813.84</v>
      </c>
      <c r="AF202" s="3"/>
      <c r="AO202" s="8"/>
    </row>
    <row r="203" spans="1:41">
      <c r="A203" s="9">
        <v>45622</v>
      </c>
      <c r="B203" s="13">
        <v>12964.03</v>
      </c>
      <c r="C203" s="3">
        <v>3844.12</v>
      </c>
      <c r="D203" s="3">
        <v>1142.43866</v>
      </c>
      <c r="E203" s="3">
        <v>40.798096000000001</v>
      </c>
      <c r="F203" s="3">
        <v>4714.4043720709997</v>
      </c>
      <c r="G203" s="3">
        <v>260</v>
      </c>
      <c r="H203" s="10">
        <v>52.356912000000001</v>
      </c>
      <c r="I203" s="32">
        <v>186.40169599999999</v>
      </c>
      <c r="J203" s="3">
        <v>-134.04478399999999</v>
      </c>
      <c r="K203" s="3">
        <v>8.6</v>
      </c>
      <c r="L203" s="3">
        <v>1</v>
      </c>
      <c r="M203" s="3">
        <v>4.3</v>
      </c>
      <c r="N203" s="3">
        <v>97.380000000001019</v>
      </c>
      <c r="O203" s="3">
        <v>12426</v>
      </c>
      <c r="P203" s="3"/>
      <c r="V203" s="9">
        <v>44909</v>
      </c>
      <c r="W203">
        <v>8870.6299999999992</v>
      </c>
      <c r="AF203" s="3"/>
      <c r="AO203" s="8"/>
    </row>
    <row r="204" spans="1:41">
      <c r="A204" s="9">
        <v>45621</v>
      </c>
      <c r="B204" s="13">
        <v>12866.65</v>
      </c>
      <c r="C204" s="3">
        <v>3794.71</v>
      </c>
      <c r="D204" s="3">
        <v>2163.5732499999999</v>
      </c>
      <c r="E204" s="3">
        <v>85.177471999999995</v>
      </c>
      <c r="F204" s="3">
        <v>4678.3431464260002</v>
      </c>
      <c r="G204" s="3">
        <v>262</v>
      </c>
      <c r="H204" s="10">
        <v>114.24616</v>
      </c>
      <c r="I204" s="32">
        <v>257.21672000000001</v>
      </c>
      <c r="J204" s="3">
        <v>-142.97056000000001</v>
      </c>
      <c r="K204" s="3">
        <v>8.6</v>
      </c>
      <c r="L204" s="3">
        <v>1</v>
      </c>
      <c r="M204" s="3">
        <v>4.2</v>
      </c>
      <c r="N204" s="3">
        <v>-187.6200000000008</v>
      </c>
      <c r="O204" s="3">
        <v>17126</v>
      </c>
      <c r="P204" s="3"/>
      <c r="V204" s="9">
        <v>44908</v>
      </c>
      <c r="W204">
        <v>8832.14</v>
      </c>
      <c r="AF204" s="3"/>
      <c r="AO204" s="8"/>
    </row>
    <row r="205" spans="1:41">
      <c r="A205" s="9">
        <v>45618</v>
      </c>
      <c r="B205" s="13">
        <v>13054.27</v>
      </c>
      <c r="C205" s="3">
        <v>3871.23</v>
      </c>
      <c r="D205" s="3">
        <v>1904.79296</v>
      </c>
      <c r="E205" s="3">
        <v>86.123472000000007</v>
      </c>
      <c r="F205" s="3">
        <v>4744.683951514</v>
      </c>
      <c r="G205" s="3">
        <v>266</v>
      </c>
      <c r="H205" s="10">
        <v>83.672640000000001</v>
      </c>
      <c r="I205" s="32">
        <v>66.782432</v>
      </c>
      <c r="J205" s="3">
        <v>16.890208000000001</v>
      </c>
      <c r="K205" s="3">
        <v>8.6999999999999993</v>
      </c>
      <c r="L205" s="3">
        <v>1</v>
      </c>
      <c r="M205" s="3">
        <v>4.2</v>
      </c>
      <c r="N205" s="3">
        <v>72.170000000000073</v>
      </c>
      <c r="O205" s="3">
        <v>16240</v>
      </c>
      <c r="P205" s="3"/>
      <c r="V205" s="9">
        <v>44907</v>
      </c>
      <c r="W205">
        <v>8862.67</v>
      </c>
      <c r="AF205" s="3"/>
      <c r="AO205" s="8"/>
    </row>
    <row r="206" spans="1:41">
      <c r="A206" s="9">
        <v>45617</v>
      </c>
      <c r="B206" s="13">
        <v>12982.1</v>
      </c>
      <c r="C206" s="3">
        <v>3860.92</v>
      </c>
      <c r="D206" s="3">
        <v>7042.4146000000001</v>
      </c>
      <c r="E206" s="3">
        <v>161.35723200000001</v>
      </c>
      <c r="F206" s="3">
        <v>4731.9301083399996</v>
      </c>
      <c r="G206" s="3">
        <v>260</v>
      </c>
      <c r="H206" s="10">
        <v>129.37603200000001</v>
      </c>
      <c r="I206" s="32">
        <v>340.97686399999998</v>
      </c>
      <c r="J206" s="3">
        <v>-211.60083199999997</v>
      </c>
      <c r="K206" s="3">
        <v>8.6999999999999993</v>
      </c>
      <c r="L206" s="3">
        <v>1</v>
      </c>
      <c r="M206" s="3">
        <v>4.2</v>
      </c>
      <c r="N206" s="3">
        <v>-131.44999999999891</v>
      </c>
      <c r="O206" s="3">
        <v>18980</v>
      </c>
      <c r="P206" s="3"/>
      <c r="V206" s="9">
        <v>44904</v>
      </c>
      <c r="W206">
        <v>8843.9</v>
      </c>
      <c r="AF206" s="3"/>
      <c r="AO206" s="8"/>
    </row>
    <row r="207" spans="1:41">
      <c r="A207" s="9">
        <v>45616</v>
      </c>
      <c r="B207" s="13">
        <v>13113.55</v>
      </c>
      <c r="C207" s="3">
        <v>3919.28</v>
      </c>
      <c r="D207" s="3">
        <v>2727.2371199999998</v>
      </c>
      <c r="E207" s="3">
        <v>137.57771199999999</v>
      </c>
      <c r="F207" s="3">
        <v>4786.4871941000001</v>
      </c>
      <c r="G207" s="3">
        <v>257</v>
      </c>
      <c r="H207" s="10">
        <v>76.024711999999994</v>
      </c>
      <c r="I207" s="32">
        <v>442.03225600000002</v>
      </c>
      <c r="J207" s="3">
        <v>-366.00754400000005</v>
      </c>
      <c r="K207" s="3">
        <v>8.8000000000000007</v>
      </c>
      <c r="L207" s="3">
        <v>1</v>
      </c>
      <c r="M207" s="3">
        <v>4.2</v>
      </c>
      <c r="N207" s="3">
        <v>8.1700000000000728</v>
      </c>
      <c r="O207" s="3">
        <v>19395</v>
      </c>
      <c r="P207" s="3"/>
      <c r="V207" s="9">
        <v>44903</v>
      </c>
      <c r="W207">
        <v>8891.74</v>
      </c>
      <c r="AF207" s="3"/>
      <c r="AO207" s="8"/>
    </row>
    <row r="208" spans="1:41">
      <c r="A208" s="9">
        <v>45615</v>
      </c>
      <c r="B208" s="13">
        <v>13105.38</v>
      </c>
      <c r="C208" s="3">
        <v>3914.23</v>
      </c>
      <c r="D208" s="3">
        <v>6010.2066999999997</v>
      </c>
      <c r="E208" s="3">
        <v>259.84908799999999</v>
      </c>
      <c r="F208" s="3">
        <v>4785.2783149340003</v>
      </c>
      <c r="G208" s="3">
        <v>257</v>
      </c>
      <c r="H208" s="10">
        <v>101.33184</v>
      </c>
      <c r="I208" s="32">
        <v>873.78450999999995</v>
      </c>
      <c r="J208" s="3">
        <v>-772.4526699999999</v>
      </c>
      <c r="K208" s="3">
        <v>8.8000000000000007</v>
      </c>
      <c r="L208" s="3">
        <v>1</v>
      </c>
      <c r="M208" s="3">
        <v>4.2</v>
      </c>
      <c r="N208" s="3">
        <v>-125.63000000000102</v>
      </c>
      <c r="O208" s="3">
        <v>22598</v>
      </c>
      <c r="P208" s="3"/>
      <c r="V208" s="9">
        <v>44901</v>
      </c>
      <c r="W208">
        <v>8881.34</v>
      </c>
      <c r="AF208" s="3"/>
      <c r="AO208" s="8"/>
    </row>
    <row r="209" spans="1:41">
      <c r="A209" s="9">
        <v>45614</v>
      </c>
      <c r="B209" s="13">
        <v>13231.01</v>
      </c>
      <c r="C209" s="3">
        <v>3980.23</v>
      </c>
      <c r="D209" s="3">
        <v>5553.6758</v>
      </c>
      <c r="E209" s="3">
        <v>223.46990400000001</v>
      </c>
      <c r="F209" s="3">
        <v>4828.5785933289999</v>
      </c>
      <c r="G209" s="3">
        <v>263</v>
      </c>
      <c r="H209" s="36">
        <v>231.03979200000001</v>
      </c>
      <c r="I209" s="32">
        <v>992.21343999999999</v>
      </c>
      <c r="J209" s="3">
        <v>-761.17364799999996</v>
      </c>
      <c r="K209" s="3">
        <v>8.8000000000000007</v>
      </c>
      <c r="L209" s="3">
        <v>1</v>
      </c>
      <c r="M209" s="3">
        <v>4.0999999999999996</v>
      </c>
      <c r="N209" s="3">
        <v>32.210000000000903</v>
      </c>
      <c r="O209" s="3">
        <v>28763</v>
      </c>
      <c r="P209" s="3"/>
      <c r="V209" s="9">
        <v>44900</v>
      </c>
      <c r="W209">
        <v>8843.75</v>
      </c>
      <c r="AF209" s="3"/>
      <c r="AO209" s="8"/>
    </row>
    <row r="210" spans="1:41">
      <c r="A210" s="9">
        <v>45610</v>
      </c>
      <c r="B210" s="13">
        <v>13198.8</v>
      </c>
      <c r="C210" s="3">
        <v>3977.17</v>
      </c>
      <c r="D210" s="3">
        <v>3792.8624599999998</v>
      </c>
      <c r="E210" s="3">
        <v>156.70436799999999</v>
      </c>
      <c r="F210" s="3">
        <v>4820.6718427209998</v>
      </c>
      <c r="G210" s="3">
        <v>252</v>
      </c>
      <c r="H210" s="10">
        <v>100.24480800000001</v>
      </c>
      <c r="I210" s="32">
        <v>255.69844800000001</v>
      </c>
      <c r="J210" s="3">
        <v>-155.45364000000001</v>
      </c>
      <c r="K210" s="3">
        <v>8.8000000000000007</v>
      </c>
      <c r="L210" s="3">
        <v>1</v>
      </c>
      <c r="M210" s="3">
        <v>4.0999999999999996</v>
      </c>
      <c r="N210" s="3">
        <v>73.609999999998763</v>
      </c>
      <c r="O210" s="3">
        <v>20741</v>
      </c>
      <c r="P210" s="3"/>
      <c r="V210" s="9">
        <v>44897</v>
      </c>
      <c r="W210">
        <v>8769.73</v>
      </c>
      <c r="AF210" s="3"/>
      <c r="AO210" s="8"/>
    </row>
    <row r="211" spans="1:41">
      <c r="A211" s="9">
        <v>45609</v>
      </c>
      <c r="B211" s="13">
        <v>13125.19</v>
      </c>
      <c r="C211" s="3">
        <v>3938.25</v>
      </c>
      <c r="D211" s="22">
        <v>6983.1844000000001</v>
      </c>
      <c r="E211" s="3">
        <v>204.55862400000001</v>
      </c>
      <c r="F211" s="3">
        <v>4800.245875742</v>
      </c>
      <c r="G211" s="3">
        <v>257</v>
      </c>
      <c r="H211" s="10">
        <v>84.714944000000003</v>
      </c>
      <c r="I211" s="32">
        <v>151.13358400000001</v>
      </c>
      <c r="J211" s="3">
        <v>-66.418640000000011</v>
      </c>
      <c r="K211" s="3">
        <v>8.8000000000000007</v>
      </c>
      <c r="L211" s="3">
        <v>1</v>
      </c>
      <c r="M211" s="3">
        <v>4.0999999999999996</v>
      </c>
      <c r="N211" s="3">
        <v>136.20000000000073</v>
      </c>
      <c r="O211" s="3">
        <v>26047</v>
      </c>
      <c r="P211" s="3"/>
      <c r="V211" s="9">
        <v>44896</v>
      </c>
      <c r="W211">
        <v>8703.7900000000009</v>
      </c>
      <c r="AF211" s="3"/>
      <c r="AO211" s="8"/>
    </row>
    <row r="212" spans="1:41">
      <c r="A212" s="9">
        <v>45608</v>
      </c>
      <c r="B212" s="13">
        <v>12988.99</v>
      </c>
      <c r="C212" s="3">
        <v>3887.16</v>
      </c>
      <c r="D212" s="3">
        <v>4291.3558999999996</v>
      </c>
      <c r="E212" s="3">
        <v>132.33096800000001</v>
      </c>
      <c r="F212" s="3">
        <v>4751.0806588830001</v>
      </c>
      <c r="G212" s="3">
        <v>256</v>
      </c>
      <c r="H212" s="10">
        <v>108.60124</v>
      </c>
      <c r="I212" s="32">
        <v>83.418223999999995</v>
      </c>
      <c r="J212" s="3">
        <v>25.183016000000009</v>
      </c>
      <c r="K212" s="3">
        <v>8.6999999999999993</v>
      </c>
      <c r="L212" s="3">
        <v>1</v>
      </c>
      <c r="M212" s="3">
        <v>4.2</v>
      </c>
      <c r="N212" s="3">
        <v>113.67000000000007</v>
      </c>
      <c r="O212" s="3">
        <v>19202</v>
      </c>
      <c r="P212" s="3"/>
      <c r="V212" s="9">
        <v>44895</v>
      </c>
      <c r="W212">
        <v>8651.23</v>
      </c>
      <c r="AF212" s="3"/>
      <c r="AO212" s="8"/>
    </row>
    <row r="213" spans="1:41">
      <c r="A213" s="9">
        <v>45607</v>
      </c>
      <c r="B213" s="13">
        <v>12875.32</v>
      </c>
      <c r="C213" s="3">
        <v>3854.43</v>
      </c>
      <c r="D213" s="3">
        <v>2427.3535999999999</v>
      </c>
      <c r="E213" s="3">
        <v>81.866575999999995</v>
      </c>
      <c r="F213" s="3">
        <v>4712.9401550069997</v>
      </c>
      <c r="G213" s="3">
        <v>251</v>
      </c>
      <c r="H213" s="10">
        <v>61.787776000000001</v>
      </c>
      <c r="I213" s="32">
        <v>85.130527999999998</v>
      </c>
      <c r="J213" s="3">
        <v>-23.342751999999997</v>
      </c>
      <c r="K213" s="3">
        <v>8.6</v>
      </c>
      <c r="L213" s="3">
        <v>1</v>
      </c>
      <c r="M213" s="3">
        <v>4.2</v>
      </c>
      <c r="N213" s="3">
        <v>74.860000000000582</v>
      </c>
      <c r="O213" s="3">
        <v>15615</v>
      </c>
      <c r="P213" s="3"/>
      <c r="V213" s="9">
        <v>44894</v>
      </c>
      <c r="W213">
        <v>8375.2099999999991</v>
      </c>
      <c r="AF213" s="3"/>
      <c r="AO213" s="8"/>
    </row>
    <row r="214" spans="1:41">
      <c r="A214" s="9">
        <v>45604</v>
      </c>
      <c r="B214" s="13">
        <v>12800.46</v>
      </c>
      <c r="C214" s="3">
        <v>3831.27</v>
      </c>
      <c r="D214" s="3">
        <v>2042.01523</v>
      </c>
      <c r="E214" s="3">
        <v>77.451880000000003</v>
      </c>
      <c r="F214" s="3">
        <v>4689.1884334019996</v>
      </c>
      <c r="G214" s="3">
        <v>251</v>
      </c>
      <c r="H214" s="10">
        <v>48.860036000000001</v>
      </c>
      <c r="I214" s="32">
        <v>50.155211999999999</v>
      </c>
      <c r="J214" s="3">
        <v>-1.2951760000000001</v>
      </c>
      <c r="K214" s="3">
        <v>8.6</v>
      </c>
      <c r="L214" s="3">
        <v>1</v>
      </c>
      <c r="M214" s="3">
        <v>4.2</v>
      </c>
      <c r="N214" s="3">
        <v>72.669999999998254</v>
      </c>
      <c r="O214" s="3">
        <v>16125</v>
      </c>
      <c r="P214" s="3"/>
      <c r="V214" s="9">
        <v>44893</v>
      </c>
      <c r="W214">
        <v>8309.94</v>
      </c>
      <c r="AF214" s="3"/>
      <c r="AO214" s="8"/>
    </row>
    <row r="215" spans="1:41">
      <c r="A215" s="9">
        <v>45603</v>
      </c>
      <c r="B215" s="13">
        <v>12727.79</v>
      </c>
      <c r="C215" s="3">
        <v>3823.77</v>
      </c>
      <c r="D215" s="3">
        <v>2111.4554899999998</v>
      </c>
      <c r="E215" s="3">
        <v>87.149296000000007</v>
      </c>
      <c r="F215" s="3">
        <v>4668.9146186340004</v>
      </c>
      <c r="G215" s="3">
        <v>253</v>
      </c>
      <c r="H215" s="10">
        <v>141.596048</v>
      </c>
      <c r="I215" s="32">
        <v>96.410392000000002</v>
      </c>
      <c r="J215" s="3">
        <v>45.185655999999994</v>
      </c>
      <c r="K215" s="3">
        <v>8.5</v>
      </c>
      <c r="L215" s="3">
        <v>1</v>
      </c>
      <c r="M215" s="3">
        <v>4.3</v>
      </c>
      <c r="N215" s="3">
        <v>8.7600000000002183</v>
      </c>
      <c r="O215" s="3">
        <v>15313</v>
      </c>
      <c r="P215" s="3"/>
      <c r="V215" s="9">
        <v>44890</v>
      </c>
      <c r="W215">
        <v>8148.06</v>
      </c>
      <c r="AF215" s="3"/>
      <c r="AO215" s="8"/>
    </row>
    <row r="216" spans="1:41">
      <c r="A216" s="9">
        <v>45602</v>
      </c>
      <c r="B216" s="13">
        <v>12719.03</v>
      </c>
      <c r="C216" s="3">
        <v>3824.68</v>
      </c>
      <c r="D216" s="3">
        <v>3189.5165400000001</v>
      </c>
      <c r="E216" s="3">
        <v>117.437144</v>
      </c>
      <c r="F216" s="3">
        <v>4660.8289377949995</v>
      </c>
      <c r="G216" s="3">
        <v>252</v>
      </c>
      <c r="H216" s="10">
        <v>265.22398399999997</v>
      </c>
      <c r="I216" s="32">
        <v>65.449411999999995</v>
      </c>
      <c r="J216" s="3">
        <v>199.77457199999998</v>
      </c>
      <c r="K216" s="3">
        <v>8.5</v>
      </c>
      <c r="L216" s="3">
        <v>1</v>
      </c>
      <c r="M216" s="3">
        <v>4.3</v>
      </c>
      <c r="N216" s="3">
        <v>-76.929999999998472</v>
      </c>
      <c r="O216" s="3">
        <v>18259</v>
      </c>
      <c r="P216" s="3"/>
      <c r="V216" s="9">
        <v>44889</v>
      </c>
      <c r="W216">
        <v>8028.14</v>
      </c>
      <c r="AF216" s="3"/>
      <c r="AO216" s="8"/>
    </row>
    <row r="217" spans="1:41">
      <c r="A217" s="9">
        <v>45601</v>
      </c>
      <c r="B217" s="13">
        <v>12795.96</v>
      </c>
      <c r="C217" s="3">
        <v>3852.62</v>
      </c>
      <c r="D217" s="3">
        <v>2382.2891500000001</v>
      </c>
      <c r="E217" s="3">
        <v>63.026592000000001</v>
      </c>
      <c r="F217" s="3">
        <v>4694.0837956510004</v>
      </c>
      <c r="G217" s="3">
        <v>257</v>
      </c>
      <c r="H217" s="10">
        <v>42.893576000000003</v>
      </c>
      <c r="I217" s="32">
        <v>27.127208</v>
      </c>
      <c r="J217" s="3">
        <v>15.766368000000003</v>
      </c>
      <c r="K217" s="3">
        <v>8.6</v>
      </c>
      <c r="L217" s="3">
        <v>1</v>
      </c>
      <c r="M217" s="3">
        <v>4.2</v>
      </c>
      <c r="N217" s="3">
        <v>-59.480000000001382</v>
      </c>
      <c r="O217" s="3">
        <v>14503</v>
      </c>
      <c r="P217" s="3"/>
      <c r="V217" s="9">
        <v>44888</v>
      </c>
      <c r="W217">
        <v>8173.86</v>
      </c>
      <c r="AF217" s="3"/>
      <c r="AO217" s="8"/>
    </row>
    <row r="218" spans="1:41">
      <c r="A218" s="9">
        <v>45600</v>
      </c>
      <c r="B218" s="13">
        <v>12855.44</v>
      </c>
      <c r="C218" s="3">
        <v>3875.22</v>
      </c>
      <c r="D218" s="3">
        <v>1860.7244800000001</v>
      </c>
      <c r="E218" s="3">
        <v>69.627008000000004</v>
      </c>
      <c r="F218" s="3">
        <v>4709.3834438909998</v>
      </c>
      <c r="G218" s="3">
        <v>254</v>
      </c>
      <c r="H218" s="10">
        <v>75.786112000000003</v>
      </c>
      <c r="I218" s="32">
        <v>107.15782400000001</v>
      </c>
      <c r="J218" s="3">
        <v>-31.371712000000002</v>
      </c>
      <c r="K218" s="3">
        <v>8.6</v>
      </c>
      <c r="L218" s="3">
        <v>1</v>
      </c>
      <c r="M218" s="3">
        <v>4.2</v>
      </c>
      <c r="N218" s="3">
        <v>-8.2099999999991269</v>
      </c>
      <c r="O218" s="3">
        <v>16240</v>
      </c>
      <c r="P218" s="3"/>
      <c r="V218" s="9">
        <v>44887</v>
      </c>
      <c r="W218">
        <v>8000.44</v>
      </c>
      <c r="AF218" s="3"/>
      <c r="AO218" s="8"/>
    </row>
    <row r="219" spans="1:41">
      <c r="A219" s="9">
        <v>45597</v>
      </c>
      <c r="B219" s="13">
        <v>12863.65</v>
      </c>
      <c r="C219" s="3">
        <v>3879.33</v>
      </c>
      <c r="D219" s="3">
        <v>4923.7120000000004</v>
      </c>
      <c r="E219" s="3">
        <v>104.28512000000001</v>
      </c>
      <c r="F219" s="3">
        <v>4714.3843296710002</v>
      </c>
      <c r="G219" s="3">
        <v>254</v>
      </c>
      <c r="H219" s="10">
        <v>36.017783999999999</v>
      </c>
      <c r="I219" s="32">
        <v>26.034948</v>
      </c>
      <c r="J219" s="3">
        <v>9.9828359999999989</v>
      </c>
      <c r="K219" s="3">
        <v>8.6</v>
      </c>
      <c r="L219" s="3">
        <v>1</v>
      </c>
      <c r="M219" s="3">
        <v>4.2</v>
      </c>
      <c r="N219" s="3">
        <v>93.069999999999709</v>
      </c>
      <c r="O219" s="3">
        <v>18883</v>
      </c>
      <c r="P219" s="3"/>
      <c r="V219" s="9">
        <v>44886</v>
      </c>
      <c r="W219">
        <v>7777.02</v>
      </c>
      <c r="AF219" s="3"/>
      <c r="AO219" s="8"/>
    </row>
    <row r="220" spans="1:41">
      <c r="A220" s="9">
        <v>45595</v>
      </c>
      <c r="B220" s="13">
        <v>12770.58</v>
      </c>
      <c r="C220" s="3">
        <v>3864.32</v>
      </c>
      <c r="D220" s="3">
        <v>7002.1709000000001</v>
      </c>
      <c r="E220" s="3">
        <v>146.95980800000001</v>
      </c>
      <c r="F220" s="3">
        <v>4677.8654473939996</v>
      </c>
      <c r="G220" s="3">
        <v>257</v>
      </c>
      <c r="H220" s="10">
        <v>153.766752</v>
      </c>
      <c r="I220" s="32">
        <v>265.31644799999998</v>
      </c>
      <c r="J220" s="3">
        <v>-111.54969599999998</v>
      </c>
      <c r="K220" s="3">
        <v>8.6</v>
      </c>
      <c r="L220" s="3">
        <v>1</v>
      </c>
      <c r="M220" s="3">
        <v>4.2</v>
      </c>
      <c r="N220" s="3">
        <v>24.979999999999563</v>
      </c>
      <c r="O220" s="3">
        <v>25124</v>
      </c>
      <c r="P220" s="3"/>
      <c r="V220" s="9">
        <v>44883</v>
      </c>
      <c r="W220">
        <v>7817.89</v>
      </c>
      <c r="AF220" s="3"/>
      <c r="AO220" s="8"/>
    </row>
    <row r="221" spans="1:41">
      <c r="A221" s="9">
        <v>45594</v>
      </c>
      <c r="B221" s="13">
        <v>12745.6</v>
      </c>
      <c r="C221" s="3">
        <v>3855.73</v>
      </c>
      <c r="D221" s="3">
        <v>3964.08986</v>
      </c>
      <c r="E221" s="3">
        <v>115.129784</v>
      </c>
      <c r="F221" s="3">
        <v>4671.3635864890002</v>
      </c>
      <c r="G221" s="3">
        <v>257</v>
      </c>
      <c r="H221" s="10">
        <v>61.669615999999998</v>
      </c>
      <c r="I221" s="32">
        <v>46.422227999999997</v>
      </c>
      <c r="J221" s="3">
        <v>15.247388000000001</v>
      </c>
      <c r="K221" s="3">
        <v>8.5</v>
      </c>
      <c r="L221" s="3">
        <v>1</v>
      </c>
      <c r="M221" s="3">
        <v>4.3</v>
      </c>
      <c r="N221" s="3">
        <v>135.54000000000087</v>
      </c>
      <c r="O221" s="3">
        <v>23109</v>
      </c>
      <c r="P221" s="3"/>
      <c r="V221" s="9">
        <v>44882</v>
      </c>
      <c r="W221">
        <v>8034.78</v>
      </c>
      <c r="AF221" s="3"/>
      <c r="AO221" s="8"/>
    </row>
    <row r="222" spans="1:41">
      <c r="A222" s="9">
        <v>45593</v>
      </c>
      <c r="B222" s="13">
        <v>12610.06</v>
      </c>
      <c r="C222" s="3">
        <v>3790.9</v>
      </c>
      <c r="D222" s="3">
        <v>4420.1783999999998</v>
      </c>
      <c r="E222" s="3">
        <v>136.632912</v>
      </c>
      <c r="F222" s="3">
        <v>4647.1326623169998</v>
      </c>
      <c r="G222" s="3">
        <v>259</v>
      </c>
      <c r="H222" s="30">
        <v>86.514160000000004</v>
      </c>
      <c r="I222" s="32">
        <v>98.727760000000004</v>
      </c>
      <c r="J222" s="3">
        <v>-12.2136</v>
      </c>
      <c r="K222" s="3">
        <v>8.5</v>
      </c>
      <c r="L222" s="3">
        <v>1</v>
      </c>
      <c r="M222" s="3">
        <v>4.3</v>
      </c>
      <c r="N222" s="3">
        <v>92.479999999999563</v>
      </c>
      <c r="O222" s="3">
        <v>20789</v>
      </c>
      <c r="P222" s="3"/>
      <c r="V222" s="9">
        <v>44881</v>
      </c>
      <c r="W222">
        <v>8087.04</v>
      </c>
      <c r="AF222" s="3"/>
      <c r="AO222" s="8"/>
    </row>
    <row r="223" spans="1:41">
      <c r="A223" s="9">
        <v>45590</v>
      </c>
      <c r="B223" s="13">
        <v>12517.58</v>
      </c>
      <c r="C223" s="3">
        <v>3759.3</v>
      </c>
      <c r="D223" s="3">
        <v>4752.8452690000004</v>
      </c>
      <c r="E223" s="3">
        <v>135.07553899999999</v>
      </c>
      <c r="F223" s="3">
        <v>4598.9389865679996</v>
      </c>
      <c r="G223" s="3">
        <v>261</v>
      </c>
      <c r="H223" s="30">
        <v>53.302993999999998</v>
      </c>
      <c r="I223" s="32">
        <v>239.66092499999999</v>
      </c>
      <c r="J223" s="3">
        <v>-186.35793100000001</v>
      </c>
      <c r="K223" s="3">
        <v>8.4098000000000006</v>
      </c>
      <c r="L223" s="3">
        <v>0.99180000000000001</v>
      </c>
      <c r="M223" s="3">
        <v>4.3</v>
      </c>
      <c r="N223" s="3">
        <v>160.1299999999992</v>
      </c>
      <c r="O223" s="3">
        <v>18321</v>
      </c>
      <c r="P223" s="3"/>
      <c r="V223" s="9">
        <v>44880</v>
      </c>
      <c r="W223">
        <v>8291.52</v>
      </c>
      <c r="AF223" s="3"/>
      <c r="AO223" s="8"/>
    </row>
    <row r="224" spans="1:41">
      <c r="A224" s="9">
        <v>45589</v>
      </c>
      <c r="B224" s="13">
        <v>12473.5</v>
      </c>
      <c r="C224" s="3">
        <v>3720.3</v>
      </c>
      <c r="D224" s="3">
        <v>4791.9917999999998</v>
      </c>
      <c r="E224" s="3">
        <v>124.726016</v>
      </c>
      <c r="F224" s="3">
        <v>4578.3974708429996</v>
      </c>
      <c r="G224" s="3">
        <v>254</v>
      </c>
      <c r="H224" s="10">
        <v>159.53344000000001</v>
      </c>
      <c r="I224" s="32">
        <v>199.36168000000001</v>
      </c>
      <c r="J224" s="3">
        <v>-39.828239999999994</v>
      </c>
      <c r="K224" s="3">
        <v>8.4</v>
      </c>
      <c r="L224" s="3">
        <v>1</v>
      </c>
      <c r="M224" s="3">
        <v>4.3</v>
      </c>
      <c r="N224" s="3">
        <v>116.04999999999927</v>
      </c>
      <c r="O224" s="3">
        <v>19820</v>
      </c>
      <c r="P224" s="3"/>
      <c r="V224" s="9">
        <v>44879</v>
      </c>
      <c r="W224">
        <v>8363.2900000000009</v>
      </c>
      <c r="AF224" s="3"/>
      <c r="AO224" s="8"/>
    </row>
    <row r="225" spans="1:41">
      <c r="A225" s="9">
        <v>45588</v>
      </c>
      <c r="B225" s="13">
        <v>12357.45</v>
      </c>
      <c r="C225" s="3">
        <v>3663.4</v>
      </c>
      <c r="D225" s="3">
        <v>2319.66797</v>
      </c>
      <c r="E225" s="3">
        <v>67.446848000000003</v>
      </c>
      <c r="F225" s="3">
        <v>4546.7992984749999</v>
      </c>
      <c r="G225" s="3">
        <v>252</v>
      </c>
      <c r="H225" s="10">
        <v>193.266864</v>
      </c>
      <c r="I225" s="32">
        <v>75.215016000000006</v>
      </c>
      <c r="J225" s="3">
        <v>118.05184799999999</v>
      </c>
      <c r="K225" s="3">
        <v>8.3000000000000007</v>
      </c>
      <c r="L225" s="3">
        <v>1</v>
      </c>
      <c r="M225" s="3">
        <v>4.4000000000000004</v>
      </c>
      <c r="N225" s="3">
        <v>57.430000000000291</v>
      </c>
      <c r="O225" s="3">
        <v>14825</v>
      </c>
      <c r="P225" s="3"/>
      <c r="V225" s="9">
        <v>44876</v>
      </c>
      <c r="W225">
        <v>8419.06</v>
      </c>
      <c r="AF225" s="3"/>
      <c r="AO225" s="8"/>
    </row>
    <row r="226" spans="1:41">
      <c r="A226" s="9">
        <v>45587</v>
      </c>
      <c r="B226" s="13">
        <v>12300.02</v>
      </c>
      <c r="C226" s="3">
        <v>3628.8</v>
      </c>
      <c r="D226" s="3">
        <v>1936.6323199999999</v>
      </c>
      <c r="E226" s="3">
        <v>136.76228800000001</v>
      </c>
      <c r="F226" s="3">
        <v>4536.762404862</v>
      </c>
      <c r="G226" s="3">
        <v>252</v>
      </c>
      <c r="H226" s="10">
        <v>71.933592000000004</v>
      </c>
      <c r="I226" s="32">
        <v>33.985672000000001</v>
      </c>
      <c r="J226" s="3">
        <v>37.947920000000003</v>
      </c>
      <c r="K226" s="3">
        <v>8.3000000000000007</v>
      </c>
      <c r="L226" s="3">
        <v>1</v>
      </c>
      <c r="M226" s="3">
        <v>4.4000000000000004</v>
      </c>
      <c r="N226" s="3">
        <v>-9.3099999999994907</v>
      </c>
      <c r="O226" s="3">
        <v>14917</v>
      </c>
      <c r="P226" s="3"/>
      <c r="V226" s="9">
        <v>44875</v>
      </c>
      <c r="W226">
        <v>8322.6200000000008</v>
      </c>
      <c r="AF226" s="3"/>
      <c r="AO226" s="8"/>
    </row>
    <row r="227" spans="1:41">
      <c r="A227" s="9">
        <v>45586</v>
      </c>
      <c r="B227" s="13">
        <v>12309.33</v>
      </c>
      <c r="C227" s="3">
        <v>3624.75</v>
      </c>
      <c r="D227" s="3">
        <v>1492.5047</v>
      </c>
      <c r="E227" s="3">
        <v>71.102176</v>
      </c>
      <c r="F227" s="3">
        <v>4536.5288745589996</v>
      </c>
      <c r="G227" s="3">
        <v>255</v>
      </c>
      <c r="H227" s="10">
        <v>59.964951999999997</v>
      </c>
      <c r="I227" s="32">
        <v>169.396368</v>
      </c>
      <c r="J227" s="3">
        <v>-109.431416</v>
      </c>
      <c r="K227" s="3">
        <v>8.3000000000000007</v>
      </c>
      <c r="L227" s="3">
        <v>1</v>
      </c>
      <c r="M227" s="3">
        <v>4.4000000000000004</v>
      </c>
      <c r="N227" s="3">
        <v>-3.7700000000004366</v>
      </c>
      <c r="O227" s="3">
        <v>16149</v>
      </c>
      <c r="P227" s="3"/>
      <c r="V227" s="9">
        <v>44874</v>
      </c>
      <c r="W227">
        <v>8293.5</v>
      </c>
      <c r="AF227" s="3"/>
      <c r="AO227" s="8"/>
    </row>
    <row r="228" spans="1:41">
      <c r="A228" s="9">
        <v>45583</v>
      </c>
      <c r="B228" s="13">
        <v>12313.1</v>
      </c>
      <c r="C228" s="3">
        <v>3622.94</v>
      </c>
      <c r="D228" s="3">
        <v>1951.33338</v>
      </c>
      <c r="E228" s="3">
        <v>80.314543999999998</v>
      </c>
      <c r="F228" s="3">
        <v>4533.7722530560004</v>
      </c>
      <c r="G228" s="3">
        <v>255</v>
      </c>
      <c r="H228" s="10">
        <v>41.704599999999999</v>
      </c>
      <c r="I228" s="32">
        <v>128.988392</v>
      </c>
      <c r="J228" s="3">
        <v>-87.283792000000005</v>
      </c>
      <c r="K228" s="3">
        <v>8.3000000000000007</v>
      </c>
      <c r="L228" s="3">
        <v>1</v>
      </c>
      <c r="M228" s="3">
        <v>4.4000000000000004</v>
      </c>
      <c r="N228" s="3">
        <v>22.6200000000008</v>
      </c>
      <c r="O228" s="3">
        <v>17242</v>
      </c>
      <c r="P228" s="3"/>
      <c r="V228" s="9">
        <v>44873</v>
      </c>
      <c r="W228">
        <v>8267.77</v>
      </c>
      <c r="AF228" s="3"/>
      <c r="AO228" s="8"/>
    </row>
    <row r="229" spans="1:41">
      <c r="A229" s="9">
        <v>45581</v>
      </c>
      <c r="B229" s="13">
        <v>12313.1</v>
      </c>
      <c r="C229" s="3">
        <v>3622.94</v>
      </c>
      <c r="D229" s="3">
        <v>1951.33338</v>
      </c>
      <c r="E229" s="3">
        <v>80.314543999999998</v>
      </c>
      <c r="F229" s="3">
        <v>4533.7722530560004</v>
      </c>
      <c r="G229" s="3">
        <v>255</v>
      </c>
      <c r="H229" s="10">
        <v>41.704599999999999</v>
      </c>
      <c r="I229" s="32">
        <v>128.988392</v>
      </c>
      <c r="J229" s="3">
        <v>-87.283792000000005</v>
      </c>
      <c r="K229" s="3">
        <v>8.3000000000000007</v>
      </c>
      <c r="L229" s="3">
        <v>1</v>
      </c>
      <c r="M229" s="3">
        <v>4.4000000000000004</v>
      </c>
      <c r="N229" s="3">
        <v>22.6200000000008</v>
      </c>
      <c r="O229" s="3">
        <v>17242</v>
      </c>
      <c r="P229" s="3"/>
      <c r="V229" s="9">
        <v>44869</v>
      </c>
      <c r="W229">
        <v>8491.7999999999993</v>
      </c>
      <c r="AF229" s="3"/>
      <c r="AO229" s="8"/>
    </row>
    <row r="230" spans="1:41">
      <c r="A230" s="9">
        <v>45580</v>
      </c>
      <c r="B230" s="13">
        <v>12290.48</v>
      </c>
      <c r="C230" s="3">
        <v>3613.53</v>
      </c>
      <c r="D230" s="3">
        <v>1755.1002900000001</v>
      </c>
      <c r="E230" s="3">
        <v>91.920792000000006</v>
      </c>
      <c r="F230" s="3">
        <v>4523.354095961</v>
      </c>
      <c r="G230" s="3">
        <v>251</v>
      </c>
      <c r="H230" s="10">
        <v>68.083144000000004</v>
      </c>
      <c r="I230" s="32">
        <v>385.93344000000002</v>
      </c>
      <c r="J230" s="3">
        <v>-317.85029600000001</v>
      </c>
      <c r="K230" s="3">
        <v>8.3000000000000007</v>
      </c>
      <c r="L230" s="3">
        <v>1</v>
      </c>
      <c r="M230" s="3">
        <v>4.4000000000000004</v>
      </c>
      <c r="N230" s="3">
        <v>32.789999999999054</v>
      </c>
      <c r="O230" s="3">
        <v>14139</v>
      </c>
      <c r="P230" s="3"/>
      <c r="V230" s="9">
        <v>44868</v>
      </c>
      <c r="W230">
        <v>8508.98</v>
      </c>
      <c r="AF230" s="3"/>
      <c r="AO230" s="8"/>
    </row>
    <row r="231" spans="1:41">
      <c r="A231" s="9">
        <v>45579</v>
      </c>
      <c r="B231" s="13">
        <v>12257.69</v>
      </c>
      <c r="C231" s="3">
        <v>3607.38</v>
      </c>
      <c r="D231" s="3">
        <v>1853.59168</v>
      </c>
      <c r="E231" s="3">
        <v>141.07118399999999</v>
      </c>
      <c r="F231" s="3">
        <v>4514.4919882619997</v>
      </c>
      <c r="G231" s="3">
        <v>249</v>
      </c>
      <c r="H231" s="10">
        <v>355.93251199999997</v>
      </c>
      <c r="I231" s="32">
        <v>216.261696</v>
      </c>
      <c r="J231" s="3">
        <v>139.67081599999997</v>
      </c>
      <c r="K231" s="3">
        <v>8.3000000000000007</v>
      </c>
      <c r="L231" s="3">
        <v>1</v>
      </c>
      <c r="M231" s="3">
        <v>4.4000000000000004</v>
      </c>
      <c r="N231" s="3">
        <v>11.470000000001164</v>
      </c>
      <c r="O231" s="3">
        <v>15269</v>
      </c>
      <c r="P231" s="3"/>
      <c r="V231" s="9">
        <v>44867</v>
      </c>
      <c r="W231">
        <v>8561.9599999999991</v>
      </c>
      <c r="AF231" s="3"/>
      <c r="AO231" s="8"/>
    </row>
    <row r="232" spans="1:41">
      <c r="A232" s="9">
        <v>45576</v>
      </c>
      <c r="B232" s="10">
        <v>12246.22</v>
      </c>
      <c r="C232" s="3">
        <v>3614.78</v>
      </c>
      <c r="D232" s="3">
        <v>1456.9474600000001</v>
      </c>
      <c r="E232" s="3">
        <v>62.092967999999999</v>
      </c>
      <c r="F232" s="3">
        <v>4491.4214404860004</v>
      </c>
      <c r="G232" s="3">
        <v>252</v>
      </c>
      <c r="H232" s="10">
        <v>216.13646399999999</v>
      </c>
      <c r="I232" s="32">
        <v>62.497819999999997</v>
      </c>
      <c r="J232" s="3">
        <v>153.638644</v>
      </c>
      <c r="K232" s="3">
        <v>8.1999999999999993</v>
      </c>
      <c r="L232" s="3">
        <v>1</v>
      </c>
      <c r="M232" s="3">
        <v>4.4000000000000004</v>
      </c>
      <c r="N232" s="3">
        <v>-47.81000000000131</v>
      </c>
      <c r="O232" s="3">
        <v>15686</v>
      </c>
      <c r="P232" s="3"/>
      <c r="V232" s="9">
        <v>44866</v>
      </c>
      <c r="W232">
        <v>8605.85</v>
      </c>
      <c r="AF232" s="3"/>
      <c r="AO232" s="8"/>
    </row>
    <row r="233" spans="1:41">
      <c r="A233" s="9">
        <v>45575</v>
      </c>
      <c r="B233" s="10">
        <v>12294.03</v>
      </c>
      <c r="C233" s="3">
        <v>3640.65</v>
      </c>
      <c r="D233" s="3">
        <v>2303.94931</v>
      </c>
      <c r="E233" s="3">
        <v>81.342055999999999</v>
      </c>
      <c r="F233" s="3">
        <v>4495.6547640749995</v>
      </c>
      <c r="G233" s="3">
        <v>244</v>
      </c>
      <c r="H233" s="10">
        <v>292.16703999999999</v>
      </c>
      <c r="I233" s="32">
        <v>184.933616</v>
      </c>
      <c r="J233" s="3">
        <v>107.23342399999999</v>
      </c>
      <c r="K233" s="3">
        <v>8.1999999999999993</v>
      </c>
      <c r="L233" s="3">
        <v>1</v>
      </c>
      <c r="M233" s="3">
        <v>4.4000000000000004</v>
      </c>
      <c r="N233" s="3">
        <v>129.64000000000124</v>
      </c>
      <c r="O233" s="3">
        <v>16387</v>
      </c>
      <c r="P233" s="3"/>
      <c r="V233" s="9">
        <v>44865</v>
      </c>
      <c r="W233">
        <v>8602.16</v>
      </c>
      <c r="AF233" s="3"/>
      <c r="AO233" s="8"/>
    </row>
    <row r="234" spans="1:41">
      <c r="A234" s="9">
        <v>45574</v>
      </c>
      <c r="B234" s="13">
        <v>12164.39</v>
      </c>
      <c r="C234" s="3">
        <v>3600.88</v>
      </c>
      <c r="D234" s="3">
        <v>1592.8344300000001</v>
      </c>
      <c r="E234" s="3">
        <v>61.121479999999998</v>
      </c>
      <c r="F234" s="3">
        <v>4443.0046766229998</v>
      </c>
      <c r="G234" s="3">
        <v>246</v>
      </c>
      <c r="H234" s="36">
        <v>337.85974399999998</v>
      </c>
      <c r="I234" s="32">
        <v>70.778496000000004</v>
      </c>
      <c r="J234" s="3">
        <v>267.08124799999996</v>
      </c>
      <c r="K234" s="3">
        <v>8.1</v>
      </c>
      <c r="L234" s="3">
        <v>1</v>
      </c>
      <c r="M234" s="3">
        <v>4.5</v>
      </c>
      <c r="N234" s="3">
        <v>12.239999999999782</v>
      </c>
      <c r="O234" s="3">
        <v>12013</v>
      </c>
      <c r="P234" s="3"/>
      <c r="V234" s="9">
        <v>44862</v>
      </c>
      <c r="W234">
        <v>8728.6</v>
      </c>
      <c r="AF234" s="3"/>
      <c r="AO234" s="8"/>
    </row>
    <row r="235" spans="1:41">
      <c r="A235" s="9">
        <v>45573</v>
      </c>
      <c r="B235" s="13">
        <v>12152.15</v>
      </c>
      <c r="C235" s="3">
        <v>3593.55</v>
      </c>
      <c r="D235" s="3">
        <v>2140.07744</v>
      </c>
      <c r="E235" s="3">
        <v>73.127080000000007</v>
      </c>
      <c r="F235" s="3">
        <v>4445.2211907359997</v>
      </c>
      <c r="G235" s="3">
        <v>250</v>
      </c>
      <c r="H235" s="36">
        <v>363.89737600000001</v>
      </c>
      <c r="I235" s="32">
        <v>24.761991999999999</v>
      </c>
      <c r="J235" s="3">
        <v>339.13538399999999</v>
      </c>
      <c r="K235" s="3">
        <v>8.1</v>
      </c>
      <c r="L235" s="3">
        <v>1</v>
      </c>
      <c r="M235" s="3">
        <v>4.5</v>
      </c>
      <c r="N235" s="3">
        <v>-18.950000000000728</v>
      </c>
      <c r="O235" s="3">
        <v>12816</v>
      </c>
      <c r="P235" s="3"/>
      <c r="V235" s="9">
        <v>44861</v>
      </c>
      <c r="W235">
        <v>8802.23</v>
      </c>
      <c r="AF235" s="3"/>
      <c r="AO235" s="8"/>
    </row>
    <row r="236" spans="1:41">
      <c r="A236" s="9">
        <v>45572</v>
      </c>
      <c r="B236" s="13">
        <v>12171.1</v>
      </c>
      <c r="C236" s="3">
        <v>3595.73</v>
      </c>
      <c r="D236" s="3">
        <v>1394.7623699999999</v>
      </c>
      <c r="E236" s="3">
        <v>59.305087999999998</v>
      </c>
      <c r="F236" s="3">
        <v>4445.1222282250001</v>
      </c>
      <c r="G236" s="3">
        <v>245</v>
      </c>
      <c r="H236" s="36">
        <v>31.122772000000001</v>
      </c>
      <c r="I236" s="32">
        <v>52.521135999999998</v>
      </c>
      <c r="J236" s="3">
        <v>-21.398363999999997</v>
      </c>
      <c r="K236" s="3">
        <v>8.1</v>
      </c>
      <c r="L236" s="3">
        <v>1</v>
      </c>
      <c r="M236" s="3">
        <v>4.5</v>
      </c>
      <c r="N236" s="3">
        <v>6.4600000000009459</v>
      </c>
      <c r="O236" s="3">
        <v>13378</v>
      </c>
      <c r="P236" s="3"/>
      <c r="V236" s="9">
        <v>44860</v>
      </c>
      <c r="W236">
        <v>8602.9699999999993</v>
      </c>
      <c r="AF236" s="3"/>
      <c r="AO236" s="8"/>
    </row>
    <row r="237" spans="1:41">
      <c r="A237" s="9">
        <v>45569</v>
      </c>
      <c r="B237" s="13">
        <v>12164.64</v>
      </c>
      <c r="C237" s="3">
        <v>3590.8</v>
      </c>
      <c r="D237" s="3">
        <v>2775.7143000000001</v>
      </c>
      <c r="E237" s="3">
        <v>169.17760000000001</v>
      </c>
      <c r="F237" s="3">
        <v>4438.8697003369998</v>
      </c>
      <c r="G237" s="3">
        <v>257</v>
      </c>
      <c r="H237" s="36">
        <v>79.783944000000005</v>
      </c>
      <c r="I237" s="32">
        <v>164.64547200000001</v>
      </c>
      <c r="J237" s="3">
        <v>-84.861528000000007</v>
      </c>
      <c r="K237" s="3">
        <v>8.1</v>
      </c>
      <c r="L237" s="3">
        <v>1</v>
      </c>
      <c r="M237" s="3">
        <v>4.5</v>
      </c>
      <c r="N237" s="3">
        <v>111.14999999999964</v>
      </c>
      <c r="O237" s="3">
        <v>17874</v>
      </c>
      <c r="P237" s="3"/>
      <c r="V237" s="9">
        <v>44859</v>
      </c>
      <c r="W237">
        <v>8516.4</v>
      </c>
      <c r="AF237" s="3"/>
      <c r="AO237" s="8"/>
    </row>
    <row r="238" spans="1:41">
      <c r="A238" s="9">
        <v>45568</v>
      </c>
      <c r="B238" s="13">
        <v>12053.49</v>
      </c>
      <c r="C238" s="3">
        <v>3543.22</v>
      </c>
      <c r="D238" s="3">
        <v>2831.3515499999999</v>
      </c>
      <c r="E238" s="3">
        <v>71.420575999999997</v>
      </c>
      <c r="F238" s="3">
        <v>4414.4473356050003</v>
      </c>
      <c r="G238" s="3">
        <v>248</v>
      </c>
      <c r="H238" s="36">
        <v>109.12941600000001</v>
      </c>
      <c r="I238" s="32">
        <v>100.83835999999999</v>
      </c>
      <c r="J238" s="3">
        <v>8.2910560000000117</v>
      </c>
      <c r="K238" s="3">
        <v>8.1</v>
      </c>
      <c r="L238" s="3">
        <v>1</v>
      </c>
      <c r="M238" s="3">
        <v>4.5</v>
      </c>
      <c r="N238" s="3">
        <v>123.5</v>
      </c>
      <c r="O238" s="3">
        <v>12740</v>
      </c>
      <c r="P238" s="3"/>
      <c r="V238" s="9">
        <v>44855</v>
      </c>
      <c r="W238">
        <v>8685.52</v>
      </c>
      <c r="AF238" s="3"/>
      <c r="AO238" s="8"/>
    </row>
    <row r="239" spans="1:41">
      <c r="A239" s="9">
        <v>45567</v>
      </c>
      <c r="B239" s="13">
        <v>11929.99</v>
      </c>
      <c r="C239" s="3">
        <v>3483.83</v>
      </c>
      <c r="D239" s="3">
        <v>1337.0047999999999</v>
      </c>
      <c r="E239" s="3">
        <v>59.381720000000001</v>
      </c>
      <c r="F239" s="3">
        <v>4376.5982122730002</v>
      </c>
      <c r="G239" s="3">
        <v>246</v>
      </c>
      <c r="H239" s="36">
        <v>58.852499999999999</v>
      </c>
      <c r="I239" s="32">
        <v>76.844616000000002</v>
      </c>
      <c r="J239" s="3">
        <v>-17.992116000000003</v>
      </c>
      <c r="K239" s="3">
        <v>8</v>
      </c>
      <c r="L239" s="3">
        <v>0.9</v>
      </c>
      <c r="M239" s="3">
        <v>4.5</v>
      </c>
      <c r="N239" s="3">
        <v>-4.2399999999997817</v>
      </c>
      <c r="O239" s="3">
        <v>12729</v>
      </c>
      <c r="P239" s="3"/>
      <c r="V239" s="9">
        <v>44854</v>
      </c>
      <c r="W239">
        <v>8737.3799999999992</v>
      </c>
      <c r="AF239" s="3"/>
      <c r="AO239" s="8"/>
    </row>
    <row r="240" spans="1:41">
      <c r="A240" s="9">
        <v>45566</v>
      </c>
      <c r="B240" s="13">
        <v>11934.23</v>
      </c>
      <c r="C240" s="3">
        <v>3510.03</v>
      </c>
      <c r="D240" s="3">
        <v>2296.0455700000002</v>
      </c>
      <c r="E240" s="3">
        <v>73.234048000000001</v>
      </c>
      <c r="F240" s="3">
        <v>4380.6242833670003</v>
      </c>
      <c r="G240" s="3">
        <v>252</v>
      </c>
      <c r="H240" s="36">
        <v>58.794344000000002</v>
      </c>
      <c r="I240" s="32">
        <v>112.288112</v>
      </c>
      <c r="J240" s="3">
        <v>-53.493767999999996</v>
      </c>
      <c r="K240" s="3">
        <v>8</v>
      </c>
      <c r="L240" s="3">
        <v>0.9</v>
      </c>
      <c r="M240" s="3">
        <v>4.5</v>
      </c>
      <c r="N240" s="3">
        <v>-58.680000000000291</v>
      </c>
      <c r="O240" s="3">
        <v>15531</v>
      </c>
      <c r="P240" s="3"/>
      <c r="V240" s="9">
        <v>44853</v>
      </c>
      <c r="W240">
        <v>8888.3700000000008</v>
      </c>
      <c r="AF240" s="3"/>
      <c r="AO240" s="8"/>
    </row>
    <row r="241" spans="1:41">
      <c r="A241" s="9">
        <v>45565</v>
      </c>
      <c r="B241" s="13">
        <v>11992.91</v>
      </c>
      <c r="C241" s="3">
        <v>3520.92</v>
      </c>
      <c r="D241" s="3">
        <v>3526.4960000000001</v>
      </c>
      <c r="E241" s="3">
        <v>133.87222399999999</v>
      </c>
      <c r="F241" s="3">
        <v>4407.7570945770003</v>
      </c>
      <c r="G241" s="3">
        <v>251</v>
      </c>
      <c r="H241" s="36">
        <v>66.036535999999998</v>
      </c>
      <c r="I241" s="32">
        <v>569.24621000000002</v>
      </c>
      <c r="J241" s="3">
        <v>-503.20967400000001</v>
      </c>
      <c r="K241" s="3">
        <v>8.1</v>
      </c>
      <c r="L241" s="3">
        <v>1</v>
      </c>
      <c r="M241" s="3">
        <v>4.5</v>
      </c>
      <c r="N241" s="3">
        <v>137.86000000000058</v>
      </c>
      <c r="O241" s="3">
        <v>18883</v>
      </c>
      <c r="P241" s="3"/>
      <c r="V241" s="9">
        <v>44852</v>
      </c>
      <c r="W241">
        <v>8866.0499999999993</v>
      </c>
      <c r="AF241" s="3"/>
      <c r="AO241" s="8"/>
    </row>
    <row r="242" spans="1:41">
      <c r="A242" s="151">
        <v>45562</v>
      </c>
      <c r="B242" s="13">
        <v>11855.05</v>
      </c>
      <c r="C242" s="3">
        <v>3453.41</v>
      </c>
      <c r="D242" s="130">
        <v>2610.2589400000002</v>
      </c>
      <c r="E242" s="3">
        <v>126.454576</v>
      </c>
      <c r="F242" s="3">
        <v>4381.8280109269999</v>
      </c>
      <c r="G242" s="3">
        <v>251</v>
      </c>
      <c r="H242" s="13">
        <v>226.48388800000001</v>
      </c>
      <c r="I242" s="32">
        <v>349.52675199999999</v>
      </c>
      <c r="J242" s="3">
        <v>-123.04286399999998</v>
      </c>
      <c r="K242" s="3">
        <v>8</v>
      </c>
      <c r="L242" s="3">
        <v>0.9</v>
      </c>
      <c r="M242" s="3">
        <v>4.5</v>
      </c>
      <c r="N242" s="3">
        <v>81.170000000000073</v>
      </c>
      <c r="O242" s="3">
        <v>18685</v>
      </c>
      <c r="P242" s="3"/>
      <c r="V242" s="9">
        <v>44851</v>
      </c>
      <c r="W242">
        <v>8983.74</v>
      </c>
      <c r="AF242" s="3"/>
      <c r="AO242" s="8"/>
    </row>
    <row r="243" spans="1:41">
      <c r="A243" s="151">
        <v>45561</v>
      </c>
      <c r="B243" s="152">
        <v>11773.88</v>
      </c>
      <c r="C243" s="105">
        <v>3409.9</v>
      </c>
      <c r="D243" s="160">
        <v>2946.25459</v>
      </c>
      <c r="E243" s="105">
        <v>126.76012799999999</v>
      </c>
      <c r="F243" s="105">
        <v>4347.4835676700004</v>
      </c>
      <c r="G243" s="105">
        <v>249</v>
      </c>
      <c r="H243" s="152">
        <v>195.95984000000001</v>
      </c>
      <c r="I243" s="153">
        <v>126.205016</v>
      </c>
      <c r="J243" s="105">
        <v>69.754823999999999</v>
      </c>
      <c r="K243" s="105">
        <v>8</v>
      </c>
      <c r="L243" s="105">
        <v>0.9</v>
      </c>
      <c r="M243" s="105">
        <v>4.5999999999999996</v>
      </c>
      <c r="N243" s="105">
        <v>102.0099999999984</v>
      </c>
      <c r="O243" s="163">
        <v>19225</v>
      </c>
      <c r="P243" s="3"/>
      <c r="V243" s="9">
        <v>44848</v>
      </c>
      <c r="W243">
        <v>9093.3700000000008</v>
      </c>
      <c r="AF243" s="3"/>
      <c r="AO243" s="8"/>
    </row>
    <row r="244" spans="1:41">
      <c r="A244" s="158">
        <v>45560</v>
      </c>
      <c r="B244" s="152">
        <v>11671.87</v>
      </c>
      <c r="C244" s="105">
        <v>3384.29</v>
      </c>
      <c r="D244" s="160">
        <v>4314.71</v>
      </c>
      <c r="E244" s="105">
        <v>238.21558400000001</v>
      </c>
      <c r="F244" s="105">
        <v>4310.6253044300001</v>
      </c>
      <c r="G244" s="105">
        <v>253</v>
      </c>
      <c r="H244" s="152">
        <v>60.815432000000001</v>
      </c>
      <c r="I244" s="153">
        <v>694.3415</v>
      </c>
      <c r="J244" s="105">
        <v>-633.52606800000001</v>
      </c>
      <c r="K244" s="105">
        <v>7.9</v>
      </c>
      <c r="L244" s="105">
        <v>0.9</v>
      </c>
      <c r="M244" s="105">
        <v>4.5999999999999996</v>
      </c>
      <c r="N244" s="105">
        <v>12.160000000001673</v>
      </c>
      <c r="O244" s="163">
        <v>25482</v>
      </c>
      <c r="P244" s="3"/>
      <c r="V244" s="9">
        <v>44847</v>
      </c>
      <c r="W244">
        <v>9148.5499999999993</v>
      </c>
      <c r="AF244" s="3"/>
      <c r="AO244" s="8"/>
    </row>
    <row r="245" spans="1:41">
      <c r="A245" s="158">
        <v>45559</v>
      </c>
      <c r="B245" s="159">
        <v>11659.71</v>
      </c>
      <c r="C245" s="160">
        <v>3367.45</v>
      </c>
      <c r="D245" s="160">
        <v>3963.41453</v>
      </c>
      <c r="E245" s="160">
        <v>150.90083200000001</v>
      </c>
      <c r="F245" s="160">
        <v>4319.3368674860003</v>
      </c>
      <c r="G245" s="160">
        <v>256</v>
      </c>
      <c r="H245" s="159">
        <v>245.217984</v>
      </c>
      <c r="I245" s="161">
        <v>163.11408</v>
      </c>
      <c r="J245" s="160">
        <v>82.103904</v>
      </c>
      <c r="K245" s="160">
        <v>7.9</v>
      </c>
      <c r="L245" s="160">
        <v>0.9</v>
      </c>
      <c r="M245" s="160">
        <v>4.5999999999999996</v>
      </c>
      <c r="N245" s="162">
        <v>325.58999999999833</v>
      </c>
      <c r="O245" s="163">
        <v>25129</v>
      </c>
      <c r="P245" s="3"/>
      <c r="V245" s="9">
        <v>44846</v>
      </c>
      <c r="W245">
        <v>8853.27</v>
      </c>
      <c r="AF245" s="3"/>
      <c r="AO245" s="8"/>
    </row>
    <row r="246" spans="1:41">
      <c r="A246" s="158">
        <v>45558</v>
      </c>
      <c r="B246" s="159">
        <v>11334.12</v>
      </c>
      <c r="C246" s="160">
        <v>3235.22</v>
      </c>
      <c r="D246" s="160">
        <v>2011.98669</v>
      </c>
      <c r="E246" s="160">
        <v>95.904911999999996</v>
      </c>
      <c r="F246" s="160">
        <v>4196.1058656220002</v>
      </c>
      <c r="G246" s="160">
        <v>253</v>
      </c>
      <c r="H246" s="159">
        <v>69.842671999999993</v>
      </c>
      <c r="I246" s="161">
        <v>138.85060799999999</v>
      </c>
      <c r="J246" s="160">
        <v>-69.007936000000001</v>
      </c>
      <c r="K246" s="160">
        <v>7.7</v>
      </c>
      <c r="L246" s="160">
        <v>0.9</v>
      </c>
      <c r="M246" s="160">
        <v>4.7</v>
      </c>
      <c r="N246" s="160">
        <v>237.31000000000131</v>
      </c>
      <c r="O246" s="163">
        <v>18521</v>
      </c>
      <c r="P246" s="3"/>
      <c r="V246" s="9">
        <v>44845</v>
      </c>
      <c r="W246">
        <v>8744.61</v>
      </c>
      <c r="AF246" s="3"/>
      <c r="AO246" s="8"/>
    </row>
    <row r="247" spans="1:41">
      <c r="A247" s="128">
        <v>45555</v>
      </c>
      <c r="B247" s="159">
        <v>11096.81</v>
      </c>
      <c r="C247" s="160">
        <v>3160.63</v>
      </c>
      <c r="D247" s="160">
        <v>994.29357000000005</v>
      </c>
      <c r="E247" s="160">
        <v>49.149652000000003</v>
      </c>
      <c r="F247" s="160">
        <v>4099.8473079149999</v>
      </c>
      <c r="G247" s="160">
        <v>237</v>
      </c>
      <c r="H247" s="159">
        <v>6.9601110000000004</v>
      </c>
      <c r="I247" s="161">
        <v>12.171211</v>
      </c>
      <c r="J247" s="160">
        <v>-5.2110999999999992</v>
      </c>
      <c r="K247" s="160">
        <v>7.5</v>
      </c>
      <c r="L247" s="160">
        <v>0.9</v>
      </c>
      <c r="M247" s="160">
        <v>4.8</v>
      </c>
      <c r="N247" s="160">
        <v>130.29999999999927</v>
      </c>
      <c r="O247" s="163">
        <v>12655</v>
      </c>
      <c r="P247" s="3"/>
      <c r="V247" s="9">
        <v>44841</v>
      </c>
      <c r="W247">
        <v>9049.52</v>
      </c>
      <c r="AF247" s="3"/>
      <c r="AO247" s="8"/>
    </row>
    <row r="248" spans="1:41">
      <c r="A248" s="128">
        <v>45554</v>
      </c>
      <c r="B248" s="129">
        <v>10966.51</v>
      </c>
      <c r="C248" s="130">
        <v>3102.2</v>
      </c>
      <c r="D248" s="130">
        <v>1397.0169599999999</v>
      </c>
      <c r="E248" s="130">
        <v>43.801907999999997</v>
      </c>
      <c r="F248" s="130">
        <v>4065.256281593</v>
      </c>
      <c r="G248" s="130">
        <v>245</v>
      </c>
      <c r="H248" s="136">
        <v>7.8086289999999998</v>
      </c>
      <c r="I248" s="137">
        <v>19.86195</v>
      </c>
      <c r="J248" s="130">
        <v>-12.053321</v>
      </c>
      <c r="K248" s="130">
        <v>7.4</v>
      </c>
      <c r="L248" s="130">
        <v>0.9</v>
      </c>
      <c r="M248" s="130">
        <v>4.9000000000000004</v>
      </c>
      <c r="N248" s="130">
        <v>81.940000000000509</v>
      </c>
      <c r="O248" s="130">
        <v>11787</v>
      </c>
      <c r="P248" s="3"/>
      <c r="V248" s="9">
        <v>44840</v>
      </c>
      <c r="W248">
        <v>9182.23</v>
      </c>
      <c r="AF248" s="3"/>
      <c r="AO248" s="8"/>
    </row>
    <row r="249" spans="1:41">
      <c r="A249" s="128">
        <v>45553</v>
      </c>
      <c r="B249" s="129">
        <v>10884.57</v>
      </c>
      <c r="C249" s="130">
        <v>3061.76</v>
      </c>
      <c r="D249" s="130">
        <v>1228.72973</v>
      </c>
      <c r="E249" s="130">
        <v>57.463999999999999</v>
      </c>
      <c r="F249" s="130">
        <v>4044.9623198989998</v>
      </c>
      <c r="G249" s="130">
        <v>252</v>
      </c>
      <c r="H249" s="136">
        <v>25.089482</v>
      </c>
      <c r="I249" s="137">
        <v>64.053556</v>
      </c>
      <c r="J249" s="130">
        <v>-38.964073999999997</v>
      </c>
      <c r="K249" s="130">
        <v>7.4</v>
      </c>
      <c r="L249" s="130">
        <v>0.9</v>
      </c>
      <c r="M249" s="130">
        <v>4.9000000000000004</v>
      </c>
      <c r="N249" s="130">
        <v>58.329999999999927</v>
      </c>
      <c r="O249" s="3">
        <v>11841</v>
      </c>
      <c r="P249" s="3"/>
      <c r="V249" s="9">
        <v>44839</v>
      </c>
      <c r="W249">
        <v>9319.01</v>
      </c>
      <c r="AF249" s="3"/>
      <c r="AO249" s="8"/>
    </row>
    <row r="250" spans="1:41">
      <c r="A250" s="9">
        <v>45548</v>
      </c>
      <c r="B250" s="129">
        <v>10826.24</v>
      </c>
      <c r="C250" s="130">
        <v>3037.13</v>
      </c>
      <c r="D250" s="130">
        <v>931.49811</v>
      </c>
      <c r="E250" s="130">
        <v>39.093471999999998</v>
      </c>
      <c r="F250" s="130">
        <v>4017.6100068559999</v>
      </c>
      <c r="G250" s="130">
        <v>240</v>
      </c>
      <c r="H250" s="136">
        <v>23.556121999999998</v>
      </c>
      <c r="I250" s="137">
        <v>101.791488</v>
      </c>
      <c r="J250" s="130">
        <v>-78.235365999999999</v>
      </c>
      <c r="K250" s="130">
        <v>7.3</v>
      </c>
      <c r="L250" s="130">
        <v>0.9</v>
      </c>
      <c r="M250" s="130">
        <v>4.9000000000000004</v>
      </c>
      <c r="N250" s="130">
        <v>143.13999999999942</v>
      </c>
      <c r="O250" s="3">
        <v>10584</v>
      </c>
      <c r="P250" s="3"/>
      <c r="V250" s="9">
        <v>44838</v>
      </c>
      <c r="W250">
        <v>9237.0499999999993</v>
      </c>
      <c r="AF250" s="3"/>
      <c r="AO250" s="8"/>
    </row>
    <row r="251" spans="1:41">
      <c r="A251" s="9">
        <v>45547</v>
      </c>
      <c r="B251" s="13">
        <v>10683.1</v>
      </c>
      <c r="C251" s="3">
        <v>2979.77</v>
      </c>
      <c r="D251" s="3">
        <v>1220.4889599999999</v>
      </c>
      <c r="E251" s="3">
        <v>50.110720000000001</v>
      </c>
      <c r="F251" s="3">
        <v>3973.2936796620002</v>
      </c>
      <c r="G251" s="3">
        <v>243</v>
      </c>
      <c r="H251" s="30">
        <v>89.091192000000007</v>
      </c>
      <c r="I251" s="32">
        <v>8.6990250000000007</v>
      </c>
      <c r="J251" s="3">
        <v>80.392167000000001</v>
      </c>
      <c r="K251" s="3">
        <v>7.3</v>
      </c>
      <c r="L251" s="3">
        <v>0.9</v>
      </c>
      <c r="M251" s="3">
        <v>5</v>
      </c>
      <c r="N251" s="3">
        <v>115.84000000000015</v>
      </c>
      <c r="O251" s="3">
        <v>7562</v>
      </c>
      <c r="P251" s="3"/>
      <c r="V251" s="9">
        <v>44837</v>
      </c>
      <c r="W251">
        <v>9649.86</v>
      </c>
      <c r="AF251" s="3"/>
      <c r="AO251" s="8"/>
    </row>
    <row r="252" spans="1:41">
      <c r="A252" s="9">
        <v>45546</v>
      </c>
      <c r="B252" s="13">
        <v>10567.26</v>
      </c>
      <c r="C252" s="3">
        <v>2925.32</v>
      </c>
      <c r="D252" s="3">
        <v>1147.5207700000001</v>
      </c>
      <c r="E252" s="3">
        <v>25.291281999999999</v>
      </c>
      <c r="F252" s="3">
        <v>3939.1060102910001</v>
      </c>
      <c r="G252" s="3">
        <v>234</v>
      </c>
      <c r="H252" s="30">
        <v>26.009395999999999</v>
      </c>
      <c r="I252" s="32">
        <v>12.523889</v>
      </c>
      <c r="J252" s="3">
        <v>13.485506999999998</v>
      </c>
      <c r="K252" s="3">
        <v>7.3</v>
      </c>
      <c r="L252" s="3">
        <v>0.9</v>
      </c>
      <c r="M252" s="3">
        <v>5</v>
      </c>
      <c r="N252" s="3">
        <v>-7.5599999999994907</v>
      </c>
      <c r="O252" s="3">
        <v>6897</v>
      </c>
      <c r="P252" s="3"/>
      <c r="V252" s="9">
        <v>44834</v>
      </c>
      <c r="W252">
        <v>9931.07</v>
      </c>
      <c r="AF252" s="3"/>
      <c r="AO252" s="8"/>
    </row>
    <row r="253" spans="1:41">
      <c r="A253" s="9">
        <v>45545</v>
      </c>
      <c r="B253" s="13">
        <v>10574.82</v>
      </c>
      <c r="C253" s="3">
        <v>2923.54</v>
      </c>
      <c r="D253" s="3">
        <v>1036.47622</v>
      </c>
      <c r="E253" s="3">
        <v>29.195391999999998</v>
      </c>
      <c r="F253" s="3">
        <v>4222.5695386489997</v>
      </c>
      <c r="G253" s="3">
        <v>229</v>
      </c>
      <c r="H253" s="30">
        <v>46.505212</v>
      </c>
      <c r="I253" s="32">
        <v>64.067027999999993</v>
      </c>
      <c r="J253" s="3">
        <v>-17.561815999999993</v>
      </c>
      <c r="K253" s="3">
        <v>8.1999999999999993</v>
      </c>
      <c r="L253" s="3">
        <v>0.9</v>
      </c>
      <c r="M253" s="3">
        <v>4.5</v>
      </c>
      <c r="N253" s="3">
        <v>3.5900000000001455</v>
      </c>
      <c r="O253" s="3">
        <v>7233</v>
      </c>
      <c r="P253" s="3"/>
      <c r="V253" s="9">
        <v>44833</v>
      </c>
      <c r="W253">
        <v>9951.48</v>
      </c>
      <c r="AF253" s="3"/>
      <c r="AO253" s="8"/>
    </row>
    <row r="254" spans="1:41">
      <c r="A254" s="9">
        <v>45544</v>
      </c>
      <c r="B254" s="13">
        <v>10571.23</v>
      </c>
      <c r="C254" s="3">
        <v>2923.07</v>
      </c>
      <c r="D254" s="3">
        <v>1206.95526</v>
      </c>
      <c r="E254" s="3">
        <v>31.400203999999999</v>
      </c>
      <c r="F254" s="3">
        <v>4230.001243103</v>
      </c>
      <c r="G254" s="3">
        <v>237</v>
      </c>
      <c r="H254" s="30">
        <v>147.78758400000001</v>
      </c>
      <c r="I254" s="32">
        <v>16.090495000000001</v>
      </c>
      <c r="J254" s="3">
        <v>131.69708900000001</v>
      </c>
      <c r="K254" s="3">
        <v>8.1999999999999993</v>
      </c>
      <c r="L254" s="3">
        <v>0.9</v>
      </c>
      <c r="M254" s="3">
        <v>4.5</v>
      </c>
      <c r="N254" s="3">
        <v>-91.8700000000008</v>
      </c>
      <c r="O254" s="3">
        <v>9685</v>
      </c>
      <c r="P254" s="3"/>
      <c r="V254" s="9">
        <v>44832</v>
      </c>
      <c r="W254">
        <v>9958.8700000000008</v>
      </c>
      <c r="AF254" s="3"/>
      <c r="AO254" s="8"/>
    </row>
    <row r="255" spans="1:41">
      <c r="A255" s="9">
        <v>45541</v>
      </c>
      <c r="B255" s="13">
        <v>10663.1</v>
      </c>
      <c r="C255" s="3">
        <v>2960.21</v>
      </c>
      <c r="D255" s="3">
        <v>1237.9594199999999</v>
      </c>
      <c r="E255" s="3">
        <v>32.829887999999997</v>
      </c>
      <c r="F255" s="3">
        <v>4229.6760499669999</v>
      </c>
      <c r="G255" s="3">
        <v>233</v>
      </c>
      <c r="H255" s="30">
        <v>65.266824</v>
      </c>
      <c r="I255" s="32">
        <v>20.459844</v>
      </c>
      <c r="J255" s="3">
        <v>44.806979999999996</v>
      </c>
      <c r="K255" s="3">
        <v>8.1999999999999993</v>
      </c>
      <c r="L255" s="3">
        <v>0.9</v>
      </c>
      <c r="M255" s="3">
        <v>4.5</v>
      </c>
      <c r="N255" s="3">
        <v>-112.77000000000044</v>
      </c>
      <c r="O255" s="3">
        <v>8367</v>
      </c>
      <c r="P255" s="3"/>
      <c r="V255" s="9">
        <v>44831</v>
      </c>
      <c r="W255">
        <v>9861.6200000000008</v>
      </c>
      <c r="AF255" s="3"/>
      <c r="AO255" s="8"/>
    </row>
    <row r="256" spans="1:41">
      <c r="A256" s="9">
        <v>45540</v>
      </c>
      <c r="B256" s="13">
        <v>10775.87</v>
      </c>
      <c r="C256" s="3">
        <v>3013.5</v>
      </c>
      <c r="D256" s="3">
        <v>449.49558400000001</v>
      </c>
      <c r="E256" s="3">
        <v>22.682891999999999</v>
      </c>
      <c r="F256" s="3">
        <v>4271.2063567929999</v>
      </c>
      <c r="G256" s="3">
        <v>223</v>
      </c>
      <c r="H256" s="30">
        <v>16.790308</v>
      </c>
      <c r="I256" s="32">
        <v>59.851815999999999</v>
      </c>
      <c r="J256" s="3">
        <v>-43.061508000000003</v>
      </c>
      <c r="K256" s="3">
        <v>8.3000000000000007</v>
      </c>
      <c r="L256" s="3">
        <v>0.9</v>
      </c>
      <c r="M256" s="3">
        <v>4.5</v>
      </c>
      <c r="N256" s="3">
        <v>-25.309999999999491</v>
      </c>
      <c r="O256" s="3">
        <v>5742</v>
      </c>
      <c r="P256" s="3"/>
      <c r="V256" s="9">
        <v>44830</v>
      </c>
      <c r="W256">
        <v>9844.2099999999991</v>
      </c>
      <c r="AF256" s="3"/>
      <c r="AO256" s="8"/>
    </row>
    <row r="257" spans="1:41">
      <c r="A257" s="9">
        <v>45539</v>
      </c>
      <c r="B257" s="13">
        <v>10801.18</v>
      </c>
      <c r="C257" s="3">
        <v>3035.64</v>
      </c>
      <c r="D257" s="3">
        <v>1494.5898199999999</v>
      </c>
      <c r="E257" s="3">
        <v>62.259096</v>
      </c>
      <c r="F257" s="3">
        <v>4277.8054120529996</v>
      </c>
      <c r="G257" s="3">
        <v>238</v>
      </c>
      <c r="H257" s="30">
        <v>32.670943999999999</v>
      </c>
      <c r="I257" s="32">
        <v>21.281148000000002</v>
      </c>
      <c r="J257" s="3">
        <v>11.389795999999997</v>
      </c>
      <c r="K257" s="3">
        <v>8.6</v>
      </c>
      <c r="L257" s="3">
        <v>0.9</v>
      </c>
      <c r="M257" s="3">
        <v>4.3</v>
      </c>
      <c r="N257" s="3">
        <v>-35.920000000000073</v>
      </c>
      <c r="O257" s="3">
        <v>9794</v>
      </c>
      <c r="P257" s="3"/>
      <c r="V257" s="9">
        <v>44827</v>
      </c>
      <c r="W257">
        <v>9964.7999999999993</v>
      </c>
      <c r="AF257" s="3"/>
      <c r="AO257" s="8"/>
    </row>
    <row r="258" spans="1:41">
      <c r="A258" s="9">
        <v>45538</v>
      </c>
      <c r="B258" s="13">
        <v>10837.1</v>
      </c>
      <c r="C258" s="3">
        <v>3045.39</v>
      </c>
      <c r="D258" s="3">
        <v>1463.24992</v>
      </c>
      <c r="E258" s="3">
        <v>43.683591999999997</v>
      </c>
      <c r="F258" s="3">
        <v>4294.0725874959999</v>
      </c>
      <c r="G258" s="3">
        <v>248</v>
      </c>
      <c r="H258" s="30">
        <v>31.681495999999999</v>
      </c>
      <c r="I258" s="32">
        <v>99.912208000000007</v>
      </c>
      <c r="J258" s="3">
        <v>-68.230712000000011</v>
      </c>
      <c r="K258" s="3">
        <v>8.6</v>
      </c>
      <c r="L258" s="3">
        <v>0.9</v>
      </c>
      <c r="M258" s="3">
        <v>4.3</v>
      </c>
      <c r="N258" s="3">
        <v>163.98999999999978</v>
      </c>
      <c r="O258" s="3">
        <v>8981</v>
      </c>
      <c r="P258" s="3"/>
      <c r="V258" s="9">
        <v>44826</v>
      </c>
      <c r="W258">
        <v>10001.19</v>
      </c>
      <c r="AF258" s="3"/>
      <c r="AO258" s="8"/>
    </row>
    <row r="259" spans="1:41">
      <c r="A259" s="9">
        <v>45537</v>
      </c>
      <c r="B259" s="13">
        <v>10673.11</v>
      </c>
      <c r="C259" s="3">
        <v>2990.34</v>
      </c>
      <c r="D259" s="3">
        <v>1145.75514</v>
      </c>
      <c r="E259" s="3">
        <v>47.144112</v>
      </c>
      <c r="F259" s="3">
        <v>4230.4729390189996</v>
      </c>
      <c r="G259" s="3">
        <v>243</v>
      </c>
      <c r="H259" s="30">
        <v>107.29691200000001</v>
      </c>
      <c r="I259" s="32">
        <v>68.220839999999995</v>
      </c>
      <c r="J259" s="3">
        <v>39.076072000000011</v>
      </c>
      <c r="K259" s="3">
        <v>8.5</v>
      </c>
      <c r="L259" s="3">
        <v>0.9</v>
      </c>
      <c r="M259" s="3">
        <v>4.5</v>
      </c>
      <c r="N259" s="3">
        <v>-46.389999999999418</v>
      </c>
      <c r="O259" s="3">
        <v>12052</v>
      </c>
      <c r="P259" s="3"/>
      <c r="V259" s="9">
        <v>44825</v>
      </c>
      <c r="W259">
        <v>9913.2199999999993</v>
      </c>
      <c r="AF259" s="3"/>
      <c r="AO259" s="8"/>
    </row>
    <row r="260" spans="1:41">
      <c r="A260" s="9">
        <v>45534</v>
      </c>
      <c r="B260" s="13">
        <v>10719.5</v>
      </c>
      <c r="C260" s="3">
        <v>3006.93</v>
      </c>
      <c r="D260" s="3">
        <v>615.75244999999995</v>
      </c>
      <c r="E260" s="3">
        <v>30.411909999999999</v>
      </c>
      <c r="F260" s="3">
        <v>4254.7618398329996</v>
      </c>
      <c r="G260" s="3">
        <v>245</v>
      </c>
      <c r="H260" s="30">
        <v>12.810504</v>
      </c>
      <c r="I260" s="32">
        <v>34.688707999999998</v>
      </c>
      <c r="J260" s="3">
        <v>-21.878203999999997</v>
      </c>
      <c r="K260" s="3">
        <v>8.6</v>
      </c>
      <c r="L260" s="3">
        <v>0.9</v>
      </c>
      <c r="M260" s="3">
        <v>4.5</v>
      </c>
      <c r="N260" s="3">
        <v>-149.56999999999971</v>
      </c>
      <c r="O260" s="3">
        <v>11650</v>
      </c>
      <c r="P260" s="3"/>
      <c r="V260" s="9">
        <v>44824</v>
      </c>
      <c r="W260">
        <v>9901.1299999999992</v>
      </c>
      <c r="AF260" s="3"/>
      <c r="AO260" s="8"/>
    </row>
    <row r="261" spans="1:41">
      <c r="A261" s="9">
        <v>45533</v>
      </c>
      <c r="B261" s="13">
        <v>10869.07</v>
      </c>
      <c r="C261" s="3">
        <v>3058.6</v>
      </c>
      <c r="D261" s="3">
        <v>759.43004810000002</v>
      </c>
      <c r="E261" s="3">
        <v>86.668576000000002</v>
      </c>
      <c r="F261" s="3">
        <v>4320.9780329650002</v>
      </c>
      <c r="G261" s="3">
        <v>242</v>
      </c>
      <c r="H261" s="10">
        <v>28.071747999999999</v>
      </c>
      <c r="I261" s="32">
        <v>27.698412000000001</v>
      </c>
      <c r="J261" s="3">
        <v>0.37333599999999834</v>
      </c>
      <c r="K261" s="3">
        <v>8.6999999999999993</v>
      </c>
      <c r="L261" s="3">
        <v>0.9</v>
      </c>
      <c r="M261" s="3">
        <v>4.4000000000000004</v>
      </c>
      <c r="N261" s="3">
        <v>-38.909999999999854</v>
      </c>
      <c r="O261" s="3">
        <v>8144</v>
      </c>
      <c r="P261" s="3"/>
      <c r="V261" s="9">
        <v>44823</v>
      </c>
      <c r="W261">
        <v>10025.4</v>
      </c>
      <c r="AF261" s="3"/>
      <c r="AO261" s="8"/>
    </row>
    <row r="262" spans="1:41">
      <c r="A262" s="9">
        <v>45532</v>
      </c>
      <c r="B262" s="13">
        <v>10907.98</v>
      </c>
      <c r="C262" s="3">
        <v>3070.27</v>
      </c>
      <c r="D262" s="3">
        <v>1037.6048599999999</v>
      </c>
      <c r="E262" s="3">
        <v>23.776658000000001</v>
      </c>
      <c r="F262" s="3">
        <v>4335.0592962359997</v>
      </c>
      <c r="G262" s="3">
        <v>233</v>
      </c>
      <c r="H262" s="10">
        <v>45.680152</v>
      </c>
      <c r="I262" s="32">
        <v>71.313800000000001</v>
      </c>
      <c r="J262" s="3">
        <v>-25.633648000000001</v>
      </c>
      <c r="K262" s="3">
        <v>8.8000000000000007</v>
      </c>
      <c r="L262" s="3">
        <v>0.9</v>
      </c>
      <c r="M262" s="3">
        <v>4.3</v>
      </c>
      <c r="N262" s="3">
        <v>-37.829999999999927</v>
      </c>
      <c r="O262" s="3">
        <v>7317</v>
      </c>
      <c r="P262" s="3"/>
      <c r="V262" s="9">
        <v>44820</v>
      </c>
      <c r="W262">
        <v>10061.09</v>
      </c>
      <c r="AF262" s="3"/>
      <c r="AO262" s="8"/>
    </row>
    <row r="263" spans="1:41">
      <c r="A263" s="9">
        <v>45531</v>
      </c>
      <c r="B263" s="13">
        <v>10945.81</v>
      </c>
      <c r="C263" s="3">
        <v>3096.04</v>
      </c>
      <c r="D263" s="3">
        <v>732.49242000000004</v>
      </c>
      <c r="E263" s="3">
        <v>35.102572000000002</v>
      </c>
      <c r="F263" s="3">
        <v>4341.2825264049998</v>
      </c>
      <c r="G263" s="3">
        <v>230</v>
      </c>
      <c r="H263" s="10">
        <v>54.333908000000001</v>
      </c>
      <c r="I263" s="32">
        <v>4.4626510000000001</v>
      </c>
      <c r="J263" s="3">
        <v>49.871257</v>
      </c>
      <c r="K263" s="3">
        <v>8.8000000000000007</v>
      </c>
      <c r="L263" s="3">
        <v>0.9</v>
      </c>
      <c r="M263" s="3">
        <v>4.3</v>
      </c>
      <c r="N263" s="3">
        <v>-147.67000000000007</v>
      </c>
      <c r="O263" s="3">
        <v>10322</v>
      </c>
      <c r="P263" s="3"/>
      <c r="V263" s="9">
        <v>44819</v>
      </c>
      <c r="W263">
        <v>10072.379999999999</v>
      </c>
      <c r="AF263" s="3"/>
      <c r="AO263" s="8"/>
    </row>
    <row r="264" spans="1:41">
      <c r="A264" s="9">
        <v>45530</v>
      </c>
      <c r="B264" s="13">
        <v>11093.48</v>
      </c>
      <c r="C264" s="3">
        <v>3148.96</v>
      </c>
      <c r="D264" s="3">
        <v>513.62553600000001</v>
      </c>
      <c r="E264" s="3">
        <v>30.11711</v>
      </c>
      <c r="F264" s="3">
        <v>4402.5104048699995</v>
      </c>
      <c r="G264" s="3">
        <v>233</v>
      </c>
      <c r="H264" s="10">
        <v>45.568407999999998</v>
      </c>
      <c r="I264" s="32">
        <v>3.711999</v>
      </c>
      <c r="J264" s="3">
        <v>41.856408999999999</v>
      </c>
      <c r="K264" s="3">
        <v>9</v>
      </c>
      <c r="L264" s="3">
        <v>0.9</v>
      </c>
      <c r="M264" s="3">
        <v>4.3</v>
      </c>
      <c r="N264" s="3">
        <v>-106.10000000000036</v>
      </c>
      <c r="O264" s="3">
        <v>9447</v>
      </c>
      <c r="P264" s="3"/>
      <c r="V264" s="9">
        <v>44818</v>
      </c>
      <c r="W264">
        <v>9914.1200000000008</v>
      </c>
      <c r="AF264" s="3"/>
      <c r="AO264" s="8"/>
    </row>
    <row r="265" spans="1:41">
      <c r="A265" s="9">
        <v>45527</v>
      </c>
      <c r="B265" s="13">
        <v>11199.58</v>
      </c>
      <c r="C265" s="3">
        <v>3189.11</v>
      </c>
      <c r="D265" s="3">
        <v>554.25094000000001</v>
      </c>
      <c r="E265" s="3">
        <v>31.641542000000001</v>
      </c>
      <c r="F265" s="3">
        <v>4439.7668868219998</v>
      </c>
      <c r="G265" s="3">
        <v>245</v>
      </c>
      <c r="H265" s="10">
        <v>52.195079999999997</v>
      </c>
      <c r="I265" s="32">
        <v>3.2479469999999999</v>
      </c>
      <c r="J265" s="3">
        <v>48.947132999999994</v>
      </c>
      <c r="K265" s="3">
        <v>9</v>
      </c>
      <c r="L265" s="3">
        <v>0.9</v>
      </c>
      <c r="M265" s="3">
        <v>4.2</v>
      </c>
      <c r="N265" s="3">
        <v>-162.07999999999993</v>
      </c>
      <c r="O265" s="3">
        <v>9911</v>
      </c>
      <c r="P265" s="3"/>
      <c r="V265" s="9">
        <v>44817</v>
      </c>
      <c r="W265">
        <v>9749.09</v>
      </c>
      <c r="AF265" s="3"/>
      <c r="AO265" s="8"/>
    </row>
    <row r="266" spans="1:41">
      <c r="A266" s="9">
        <v>45526</v>
      </c>
      <c r="B266" s="13">
        <v>11361.66</v>
      </c>
      <c r="C266" s="3">
        <v>3254.05</v>
      </c>
      <c r="D266" s="3">
        <v>1219.1673599999999</v>
      </c>
      <c r="E266" s="3">
        <v>37.939352</v>
      </c>
      <c r="F266" s="3">
        <v>4499.8566906699998</v>
      </c>
      <c r="G266" s="3">
        <v>226</v>
      </c>
      <c r="H266" s="10">
        <v>46.551935999999998</v>
      </c>
      <c r="I266" s="32">
        <v>5.5058559999999996</v>
      </c>
      <c r="J266" s="3">
        <v>41.046079999999996</v>
      </c>
      <c r="K266" s="3">
        <v>9.1999999999999993</v>
      </c>
      <c r="L266" s="3">
        <v>1</v>
      </c>
      <c r="M266" s="3">
        <v>4.2</v>
      </c>
      <c r="N266" s="3">
        <v>-96.389999999999418</v>
      </c>
      <c r="O266" s="3">
        <v>7279</v>
      </c>
      <c r="P266" s="3"/>
      <c r="V266" s="9">
        <v>44816</v>
      </c>
      <c r="W266">
        <v>9813.18</v>
      </c>
      <c r="AF266" s="3"/>
      <c r="AO266" s="8"/>
    </row>
    <row r="267" spans="1:41">
      <c r="A267" s="9">
        <v>45525</v>
      </c>
      <c r="B267" s="13">
        <v>11458.05</v>
      </c>
      <c r="C267" s="3">
        <v>3288.49</v>
      </c>
      <c r="D267" s="3">
        <v>797.87442999999996</v>
      </c>
      <c r="E267" s="3">
        <v>42.636671999999997</v>
      </c>
      <c r="F267" s="3">
        <v>4531.1401000739997</v>
      </c>
      <c r="G267" s="3">
        <v>225</v>
      </c>
      <c r="H267" s="10">
        <v>37.377876000000001</v>
      </c>
      <c r="I267" s="32">
        <v>21.825068000000002</v>
      </c>
      <c r="J267" s="3">
        <v>15.552807999999999</v>
      </c>
      <c r="K267" s="3">
        <v>9.3000000000000007</v>
      </c>
      <c r="L267" s="3">
        <v>1</v>
      </c>
      <c r="M267" s="3">
        <v>4.0999999999999996</v>
      </c>
      <c r="N267" s="3">
        <v>-24.190000000000509</v>
      </c>
      <c r="O267" s="3">
        <v>5444</v>
      </c>
      <c r="P267" s="3"/>
      <c r="V267" s="9">
        <v>44813</v>
      </c>
      <c r="W267">
        <v>9704.2099999999991</v>
      </c>
      <c r="AF267" s="3"/>
      <c r="AO267" s="8"/>
    </row>
    <row r="268" spans="1:41">
      <c r="A268" s="9">
        <v>45524</v>
      </c>
      <c r="B268" s="13">
        <v>11482.24</v>
      </c>
      <c r="C268" s="3">
        <v>3302.79</v>
      </c>
      <c r="D268" s="3">
        <v>547.25365650000015</v>
      </c>
      <c r="E268" s="3">
        <v>24.643999999999998</v>
      </c>
      <c r="F268" s="3">
        <v>4537.1780694569998</v>
      </c>
      <c r="G268" s="3">
        <v>227</v>
      </c>
      <c r="H268" s="10">
        <v>58.574728</v>
      </c>
      <c r="I268" s="32">
        <v>59.155684000000001</v>
      </c>
      <c r="J268" s="3">
        <v>-0.58095600000000047</v>
      </c>
      <c r="K268" s="3">
        <v>9.3000000000000007</v>
      </c>
      <c r="L268" s="3">
        <v>1</v>
      </c>
      <c r="M268" s="3">
        <v>4.0999999999999996</v>
      </c>
      <c r="N268" s="3">
        <v>-12.3700000000008</v>
      </c>
      <c r="O268" s="3">
        <v>5108</v>
      </c>
      <c r="P268" s="3"/>
      <c r="V268" s="9">
        <v>44812</v>
      </c>
      <c r="W268">
        <v>9599.32</v>
      </c>
      <c r="AF268" s="3"/>
      <c r="AO268" s="8"/>
    </row>
    <row r="269" spans="1:41">
      <c r="A269" s="9">
        <v>45520</v>
      </c>
      <c r="B269" s="13">
        <v>11494.61</v>
      </c>
      <c r="C269" s="3">
        <v>3300.16</v>
      </c>
      <c r="D269" s="3">
        <v>580.54034999999999</v>
      </c>
      <c r="E269" s="3">
        <v>21.213182</v>
      </c>
      <c r="F269" s="3">
        <v>4544.2990695300005</v>
      </c>
      <c r="G269" s="3">
        <v>235</v>
      </c>
      <c r="H269" s="10">
        <v>86.925920000000005</v>
      </c>
      <c r="I269" s="32">
        <v>39.078968000000003</v>
      </c>
      <c r="J269" s="3">
        <v>47.846952000000002</v>
      </c>
      <c r="K269" s="3">
        <v>9.3000000000000007</v>
      </c>
      <c r="L269" s="3">
        <v>1</v>
      </c>
      <c r="M269" s="3">
        <v>4.0999999999999996</v>
      </c>
      <c r="N269" s="3">
        <v>-9.4599999999991269</v>
      </c>
      <c r="O269" s="3">
        <v>5995</v>
      </c>
      <c r="P269" s="3"/>
      <c r="V269" s="9">
        <v>44811</v>
      </c>
      <c r="W269">
        <v>9447.27</v>
      </c>
      <c r="AF269" s="3"/>
      <c r="AO269" s="8"/>
    </row>
    <row r="270" spans="1:41">
      <c r="A270" s="9">
        <v>45519</v>
      </c>
      <c r="B270" s="13">
        <v>11504.07</v>
      </c>
      <c r="C270" s="3">
        <v>3300.85</v>
      </c>
      <c r="D270" s="3">
        <v>539.96709999999996</v>
      </c>
      <c r="E270" s="3">
        <v>25.654852000000002</v>
      </c>
      <c r="F270" s="3">
        <v>4550.4787394499999</v>
      </c>
      <c r="G270" s="3">
        <v>242</v>
      </c>
      <c r="H270" s="10">
        <v>26.793834</v>
      </c>
      <c r="I270" s="32">
        <v>24.293693999999999</v>
      </c>
      <c r="J270" s="3">
        <v>2.5001400000000018</v>
      </c>
      <c r="K270" s="3">
        <v>9.3000000000000007</v>
      </c>
      <c r="L270" s="3">
        <v>1</v>
      </c>
      <c r="M270" s="3">
        <v>4.0999999999999996</v>
      </c>
      <c r="N270" s="3">
        <v>-27.239999999999782</v>
      </c>
      <c r="O270" s="3">
        <v>7068</v>
      </c>
      <c r="P270" s="3"/>
      <c r="V270" s="9">
        <v>44810</v>
      </c>
      <c r="W270">
        <v>9330.33</v>
      </c>
      <c r="AF270" s="3"/>
      <c r="AO270" s="8"/>
    </row>
    <row r="271" spans="1:41">
      <c r="A271" s="9">
        <v>45518</v>
      </c>
      <c r="B271" s="13">
        <v>11531.31</v>
      </c>
      <c r="C271" s="3">
        <v>3308.89</v>
      </c>
      <c r="D271" s="3">
        <v>776.05503999999996</v>
      </c>
      <c r="E271" s="3">
        <v>30.892824000000001</v>
      </c>
      <c r="F271" s="3">
        <v>4563.3179526060003</v>
      </c>
      <c r="G271" s="3">
        <v>244</v>
      </c>
      <c r="H271" s="10">
        <v>6.4392769999999997</v>
      </c>
      <c r="I271" s="32">
        <v>120.117328</v>
      </c>
      <c r="J271" s="3">
        <v>-113.678051</v>
      </c>
      <c r="K271" s="3">
        <v>9.3000000000000007</v>
      </c>
      <c r="L271" s="3">
        <v>1</v>
      </c>
      <c r="M271" s="3">
        <v>4.0999999999999996</v>
      </c>
      <c r="N271" s="3">
        <v>117.60000000000036</v>
      </c>
      <c r="O271" s="3">
        <v>9237</v>
      </c>
      <c r="P271" s="3"/>
      <c r="V271" s="9">
        <v>44809</v>
      </c>
      <c r="W271">
        <v>9366.39</v>
      </c>
      <c r="AF271" s="3"/>
      <c r="AO271" s="8"/>
    </row>
    <row r="272" spans="1:41">
      <c r="A272" s="9">
        <v>45517</v>
      </c>
      <c r="B272" s="13">
        <v>11413.71</v>
      </c>
      <c r="C272" s="3">
        <v>3266.1</v>
      </c>
      <c r="D272" s="3">
        <v>1399.6920299999999</v>
      </c>
      <c r="E272" s="3">
        <v>31.245100000000001</v>
      </c>
      <c r="F272" s="3">
        <v>4526.1051558119998</v>
      </c>
      <c r="G272" s="3">
        <v>230</v>
      </c>
      <c r="H272" s="10">
        <v>292.95369599999998</v>
      </c>
      <c r="I272" s="32">
        <v>387.57136000000003</v>
      </c>
      <c r="J272" s="3">
        <v>-94.617664000000048</v>
      </c>
      <c r="K272" s="3">
        <v>9.1999999999999993</v>
      </c>
      <c r="L272" s="3">
        <v>1</v>
      </c>
      <c r="M272" s="3">
        <v>4.0999999999999996</v>
      </c>
      <c r="N272" s="3">
        <v>66.299999999999272</v>
      </c>
      <c r="O272" s="3">
        <v>7844</v>
      </c>
      <c r="P272" s="3"/>
      <c r="V272" s="9">
        <v>44806</v>
      </c>
      <c r="W272">
        <v>9316.4500000000007</v>
      </c>
      <c r="AF272" s="3"/>
      <c r="AO272" s="8"/>
    </row>
    <row r="273" spans="1:41">
      <c r="A273" s="9">
        <v>45516</v>
      </c>
      <c r="B273" s="13">
        <v>11347.41</v>
      </c>
      <c r="C273" s="3">
        <v>3244.61</v>
      </c>
      <c r="D273" s="3">
        <v>648.62419</v>
      </c>
      <c r="E273" s="3">
        <v>16.905044</v>
      </c>
      <c r="F273" s="3">
        <v>4498.0917762190002</v>
      </c>
      <c r="G273" s="3">
        <v>240</v>
      </c>
      <c r="H273" s="10">
        <v>110.76788000000001</v>
      </c>
      <c r="I273" s="32">
        <v>133.756584</v>
      </c>
      <c r="J273" s="3">
        <v>-22.988703999999998</v>
      </c>
      <c r="K273" s="3">
        <v>9.1999999999999993</v>
      </c>
      <c r="L273" s="3">
        <v>1</v>
      </c>
      <c r="M273" s="3">
        <v>4.2</v>
      </c>
      <c r="N273" s="3">
        <v>34.930000000000291</v>
      </c>
      <c r="O273" s="3">
        <v>6723</v>
      </c>
      <c r="P273" s="3"/>
      <c r="V273" s="9">
        <v>44805</v>
      </c>
      <c r="W273">
        <v>9254.81</v>
      </c>
      <c r="AF273" s="3"/>
      <c r="AO273" s="8"/>
    </row>
    <row r="274" spans="1:41">
      <c r="A274" s="9">
        <v>45513</v>
      </c>
      <c r="B274" s="13">
        <v>11312.48</v>
      </c>
      <c r="C274" s="3">
        <v>3233.87</v>
      </c>
      <c r="D274" s="3">
        <v>337.462176</v>
      </c>
      <c r="E274" s="3">
        <v>14.97514</v>
      </c>
      <c r="F274" s="3">
        <v>4474.8293252900003</v>
      </c>
      <c r="G274" s="3">
        <v>232</v>
      </c>
      <c r="H274" s="10">
        <v>13.052113</v>
      </c>
      <c r="I274" s="32">
        <v>18.844628</v>
      </c>
      <c r="J274" s="3">
        <v>-5.7925149999999999</v>
      </c>
      <c r="K274" s="3">
        <v>9.1</v>
      </c>
      <c r="L274" s="3">
        <v>1</v>
      </c>
      <c r="M274" s="3">
        <v>4.2</v>
      </c>
      <c r="N274" s="3">
        <v>9.2600000000002183</v>
      </c>
      <c r="O274" s="3">
        <v>5860</v>
      </c>
      <c r="P274" s="3"/>
      <c r="V274" s="9">
        <v>44804</v>
      </c>
      <c r="W274">
        <v>9071.32</v>
      </c>
      <c r="AF274" s="3"/>
      <c r="AO274" s="8"/>
    </row>
    <row r="275" spans="1:41">
      <c r="A275" s="9">
        <v>45512</v>
      </c>
      <c r="B275" s="13">
        <v>11303.22</v>
      </c>
      <c r="C275" s="3">
        <v>3224.96</v>
      </c>
      <c r="D275" s="3">
        <v>403.36422399999998</v>
      </c>
      <c r="E275" s="3">
        <v>17.107503999999999</v>
      </c>
      <c r="F275" s="3">
        <v>4468.0319364930001</v>
      </c>
      <c r="G275" s="3">
        <v>247</v>
      </c>
      <c r="H275" s="10">
        <v>35.123316000000003</v>
      </c>
      <c r="I275" s="32">
        <v>10.862966</v>
      </c>
      <c r="J275" s="3">
        <v>24.260350000000003</v>
      </c>
      <c r="K275" s="3">
        <v>9.1</v>
      </c>
      <c r="L275" s="3">
        <v>1</v>
      </c>
      <c r="M275" s="3">
        <v>4.2</v>
      </c>
      <c r="N275" s="3">
        <v>49.329999999999927</v>
      </c>
      <c r="O275" s="3">
        <v>6092</v>
      </c>
      <c r="P275" s="3"/>
      <c r="V275" s="9">
        <v>44803</v>
      </c>
      <c r="W275">
        <v>8865.4</v>
      </c>
      <c r="AF275" s="3"/>
      <c r="AO275" s="8"/>
    </row>
    <row r="276" spans="1:41">
      <c r="A276" s="9">
        <v>45511</v>
      </c>
      <c r="B276" s="13">
        <v>11253.89</v>
      </c>
      <c r="C276" s="3">
        <v>3210.17</v>
      </c>
      <c r="D276" s="3">
        <v>629.28210999999999</v>
      </c>
      <c r="E276" s="3">
        <v>18.720559999999999</v>
      </c>
      <c r="F276" s="3">
        <v>4454.3882650679998</v>
      </c>
      <c r="G276" s="3">
        <v>238</v>
      </c>
      <c r="H276" s="10">
        <v>27.906835999999998</v>
      </c>
      <c r="I276" s="32">
        <v>8.064038</v>
      </c>
      <c r="J276" s="3">
        <v>19.842797999999998</v>
      </c>
      <c r="K276" s="3">
        <v>9.1</v>
      </c>
      <c r="L276" s="3">
        <v>0.9</v>
      </c>
      <c r="M276" s="3">
        <v>4.2</v>
      </c>
      <c r="N276" s="3">
        <v>-40.819999999999709</v>
      </c>
      <c r="O276" s="3">
        <v>6266</v>
      </c>
      <c r="P276" s="3"/>
      <c r="V276" s="9">
        <v>44802</v>
      </c>
      <c r="W276">
        <v>8732.4699999999993</v>
      </c>
      <c r="AF276" s="3"/>
      <c r="AO276" s="8"/>
    </row>
    <row r="277" spans="1:41">
      <c r="A277" s="9">
        <v>45510</v>
      </c>
      <c r="B277" s="13">
        <v>11294.71</v>
      </c>
      <c r="C277" s="3">
        <v>3223.91</v>
      </c>
      <c r="D277" s="3">
        <v>320.24710399999998</v>
      </c>
      <c r="E277" s="3">
        <v>13.405441</v>
      </c>
      <c r="F277" s="3">
        <v>4463.9540156760004</v>
      </c>
      <c r="G277" s="3">
        <v>223</v>
      </c>
      <c r="H277" s="10">
        <v>2.2716150000000002</v>
      </c>
      <c r="I277" s="32">
        <v>25.626695999999999</v>
      </c>
      <c r="J277" s="3">
        <v>-23.355080999999998</v>
      </c>
      <c r="K277" s="3">
        <v>9.1</v>
      </c>
      <c r="L277" s="3">
        <v>1</v>
      </c>
      <c r="M277" s="3">
        <v>4.2</v>
      </c>
      <c r="N277" s="3">
        <v>1.0799999999999272</v>
      </c>
      <c r="O277" s="3">
        <v>4999</v>
      </c>
      <c r="P277" s="3"/>
      <c r="V277" s="9">
        <v>44799</v>
      </c>
      <c r="W277">
        <v>8793.39</v>
      </c>
      <c r="AF277" s="3"/>
      <c r="AO277" s="8"/>
    </row>
    <row r="278" spans="1:41">
      <c r="A278" s="9">
        <v>45509</v>
      </c>
      <c r="B278" s="13">
        <v>11293.63</v>
      </c>
      <c r="C278" s="3">
        <v>3226.82</v>
      </c>
      <c r="D278" s="3">
        <v>582.05106999999998</v>
      </c>
      <c r="E278" s="3">
        <v>24.250164000000002</v>
      </c>
      <c r="F278" s="3">
        <v>4463.3005053540001</v>
      </c>
      <c r="G278" s="3">
        <v>222</v>
      </c>
      <c r="H278" s="10">
        <v>37.585788000000001</v>
      </c>
      <c r="I278" s="32">
        <v>58.147143999999997</v>
      </c>
      <c r="J278" s="3">
        <v>-20.561355999999996</v>
      </c>
      <c r="K278" s="3">
        <v>9.1</v>
      </c>
      <c r="L278" s="3">
        <v>0.9</v>
      </c>
      <c r="M278" s="3">
        <v>4.2</v>
      </c>
      <c r="N278" s="3">
        <v>42.089999999998327</v>
      </c>
      <c r="O278" s="3">
        <v>7296</v>
      </c>
      <c r="P278" s="3"/>
      <c r="V278" s="9">
        <v>44798</v>
      </c>
      <c r="W278">
        <v>8828.08</v>
      </c>
      <c r="AF278" s="3"/>
      <c r="AO278" s="8"/>
    </row>
    <row r="279" spans="1:41">
      <c r="A279" s="9">
        <v>45506</v>
      </c>
      <c r="B279" s="13">
        <v>11251.54</v>
      </c>
      <c r="C279" s="3">
        <v>3214.38</v>
      </c>
      <c r="D279" s="3">
        <v>863.87251000000003</v>
      </c>
      <c r="E279" s="3">
        <v>45.764608000000003</v>
      </c>
      <c r="F279" s="3">
        <v>4455.3453070380001</v>
      </c>
      <c r="G279" s="3">
        <v>244</v>
      </c>
      <c r="H279" s="10">
        <v>46.791435999999997</v>
      </c>
      <c r="I279" s="32">
        <v>37.88308</v>
      </c>
      <c r="J279" s="3">
        <v>8.9083559999999977</v>
      </c>
      <c r="K279" s="3">
        <v>9.1</v>
      </c>
      <c r="L279" s="3">
        <v>0.9</v>
      </c>
      <c r="M279" s="3">
        <v>4.2</v>
      </c>
      <c r="N279" s="3">
        <v>-191.0099999999984</v>
      </c>
      <c r="O279" s="3">
        <v>11813</v>
      </c>
      <c r="P279" s="3"/>
      <c r="V279" s="9">
        <v>44797</v>
      </c>
      <c r="W279">
        <v>9011.24</v>
      </c>
      <c r="AF279" s="3"/>
      <c r="AO279" s="8"/>
    </row>
    <row r="280" spans="1:41">
      <c r="A280" s="9">
        <v>45505</v>
      </c>
      <c r="B280" s="13">
        <v>11442.55</v>
      </c>
      <c r="C280" s="3">
        <v>3290.15</v>
      </c>
      <c r="D280" s="3">
        <v>776.64793999999995</v>
      </c>
      <c r="E280" s="3">
        <v>29.324967999999998</v>
      </c>
      <c r="F280" s="3">
        <v>4526.6606930730004</v>
      </c>
      <c r="G280" s="3">
        <v>234</v>
      </c>
      <c r="H280" s="30">
        <v>82.655600000000007</v>
      </c>
      <c r="I280" s="32">
        <v>15.9183</v>
      </c>
      <c r="J280" s="3">
        <v>66.737300000000005</v>
      </c>
      <c r="K280" s="3">
        <v>9.3000000000000007</v>
      </c>
      <c r="L280" s="3">
        <v>1</v>
      </c>
      <c r="M280" s="3">
        <v>4.0999999999999996</v>
      </c>
      <c r="N280" s="3">
        <v>2.8499999999985448</v>
      </c>
      <c r="O280" s="3">
        <v>7415</v>
      </c>
      <c r="P280" s="3"/>
      <c r="V280" s="9">
        <v>44796</v>
      </c>
      <c r="W280">
        <v>9071.5300000000007</v>
      </c>
      <c r="AF280" s="3"/>
      <c r="AO280" s="8"/>
    </row>
    <row r="281" spans="1:41">
      <c r="A281" s="9">
        <v>45504</v>
      </c>
      <c r="B281" s="13">
        <v>11439.7</v>
      </c>
      <c r="C281" s="3">
        <v>3281.62</v>
      </c>
      <c r="D281" s="3">
        <v>756.78317000000004</v>
      </c>
      <c r="E281" s="3">
        <v>25.002635999999999</v>
      </c>
      <c r="F281" s="3">
        <v>4519.4422108190001</v>
      </c>
      <c r="G281" s="3">
        <v>249</v>
      </c>
      <c r="H281" s="10">
        <v>70.659512000000007</v>
      </c>
      <c r="I281" s="32">
        <v>48.624276000000002</v>
      </c>
      <c r="J281" s="3">
        <v>22.035236000000005</v>
      </c>
      <c r="K281" s="3">
        <v>9.1999999999999993</v>
      </c>
      <c r="L281" s="3">
        <v>1</v>
      </c>
      <c r="M281" s="3">
        <v>4.0999999999999996</v>
      </c>
      <c r="N281" s="3">
        <v>33.140000000001237</v>
      </c>
      <c r="O281" s="3">
        <v>7623</v>
      </c>
      <c r="P281" s="3"/>
      <c r="V281" s="9">
        <v>44795</v>
      </c>
      <c r="W281">
        <v>9087.59</v>
      </c>
      <c r="AF281" s="3"/>
      <c r="AO281" s="8"/>
    </row>
    <row r="282" spans="1:41">
      <c r="A282" s="9">
        <v>45503</v>
      </c>
      <c r="B282" s="13">
        <v>11406.56</v>
      </c>
      <c r="C282" s="3">
        <v>3265.55</v>
      </c>
      <c r="D282" s="3">
        <v>3965.3898199999999</v>
      </c>
      <c r="E282" s="3">
        <v>197.696144</v>
      </c>
      <c r="F282" s="3">
        <v>4504.2580292069997</v>
      </c>
      <c r="G282" s="3">
        <v>242</v>
      </c>
      <c r="H282" s="10">
        <v>3027.9764500000001</v>
      </c>
      <c r="I282" s="32">
        <v>3093.9791399999999</v>
      </c>
      <c r="J282" s="3">
        <v>-66.002689999999802</v>
      </c>
      <c r="K282" s="3">
        <v>9.1999999999999993</v>
      </c>
      <c r="L282" s="3">
        <v>1</v>
      </c>
      <c r="M282" s="3">
        <v>4.2</v>
      </c>
      <c r="N282" s="3">
        <v>-104.20000000000073</v>
      </c>
      <c r="O282" s="3">
        <v>10068</v>
      </c>
      <c r="P282" s="3"/>
      <c r="V282" s="9">
        <v>44792</v>
      </c>
      <c r="W282">
        <v>8975.75</v>
      </c>
      <c r="AF282" s="3"/>
      <c r="AO282" s="8"/>
    </row>
    <row r="283" spans="1:41">
      <c r="A283" s="9">
        <v>45502</v>
      </c>
      <c r="B283" s="13">
        <v>11510.76</v>
      </c>
      <c r="C283" s="3">
        <v>3333.82</v>
      </c>
      <c r="D283" s="3">
        <v>558.60690999999997</v>
      </c>
      <c r="E283" s="3">
        <v>29.085832</v>
      </c>
      <c r="F283" s="3">
        <v>4546.7206291689999</v>
      </c>
      <c r="G283" s="3">
        <v>234</v>
      </c>
      <c r="H283" s="10">
        <v>23.086658</v>
      </c>
      <c r="I283" s="32">
        <v>33.705596</v>
      </c>
      <c r="J283" s="3">
        <v>-10.618938</v>
      </c>
      <c r="K283" s="3">
        <v>9.3000000000000007</v>
      </c>
      <c r="L283" s="3">
        <v>1</v>
      </c>
      <c r="M283" s="3">
        <v>4.0999999999999996</v>
      </c>
      <c r="N283" s="3">
        <v>-108.25</v>
      </c>
      <c r="O283" s="3">
        <v>8840</v>
      </c>
      <c r="P283" s="3"/>
      <c r="V283" s="9">
        <v>44791</v>
      </c>
      <c r="W283">
        <v>8910.57</v>
      </c>
      <c r="AF283" s="3"/>
      <c r="AO283" s="8"/>
    </row>
    <row r="284" spans="1:41">
      <c r="A284" s="9">
        <v>45499</v>
      </c>
      <c r="B284" s="13">
        <v>11619.01</v>
      </c>
      <c r="C284" s="3">
        <v>3369.16</v>
      </c>
      <c r="D284" s="3">
        <v>376.71027199999997</v>
      </c>
      <c r="E284" s="3">
        <v>12.630324</v>
      </c>
      <c r="F284" s="3">
        <v>4592.8768872540004</v>
      </c>
      <c r="G284" s="3">
        <v>240</v>
      </c>
      <c r="H284" s="10">
        <v>22.495498000000001</v>
      </c>
      <c r="I284" s="32">
        <v>20.710243999999999</v>
      </c>
      <c r="J284" s="3">
        <v>1.7852540000000019</v>
      </c>
      <c r="K284" s="3">
        <v>9.4</v>
      </c>
      <c r="L284" s="3">
        <v>1</v>
      </c>
      <c r="M284" s="3">
        <v>4.0999999999999996</v>
      </c>
      <c r="N284" s="3">
        <v>-14.369999999998981</v>
      </c>
      <c r="O284" s="3">
        <v>5802</v>
      </c>
      <c r="P284" s="3"/>
      <c r="V284" s="9">
        <v>44790</v>
      </c>
      <c r="W284">
        <v>8907.35</v>
      </c>
      <c r="AF284" s="3"/>
      <c r="AO284" s="8"/>
    </row>
    <row r="285" spans="1:41">
      <c r="A285" s="9">
        <v>45498</v>
      </c>
      <c r="B285" s="13">
        <v>11633.38</v>
      </c>
      <c r="C285" s="3">
        <v>3385.63</v>
      </c>
      <c r="D285" s="3">
        <v>575.49075000000005</v>
      </c>
      <c r="E285" s="3">
        <v>31.413727999999999</v>
      </c>
      <c r="F285" s="3">
        <v>4601.2680662290004</v>
      </c>
      <c r="G285" s="3">
        <v>228</v>
      </c>
      <c r="H285" s="10">
        <v>6.5674849999999996</v>
      </c>
      <c r="I285" s="32">
        <v>50.84834</v>
      </c>
      <c r="J285" s="3">
        <v>-44.280855000000003</v>
      </c>
      <c r="K285" s="3">
        <v>9.4</v>
      </c>
      <c r="L285" s="3">
        <v>1</v>
      </c>
      <c r="M285" s="3">
        <v>4.0999999999999996</v>
      </c>
      <c r="N285" s="3">
        <v>-7.1700000000000728</v>
      </c>
      <c r="O285" s="3">
        <v>5554</v>
      </c>
      <c r="P285" s="3"/>
      <c r="V285" s="9">
        <v>44789</v>
      </c>
      <c r="W285">
        <v>9086.24</v>
      </c>
      <c r="AF285" s="3"/>
      <c r="AO285" s="8"/>
    </row>
    <row r="286" spans="1:41">
      <c r="A286" s="9">
        <v>45497</v>
      </c>
      <c r="B286" s="13">
        <v>11640.55</v>
      </c>
      <c r="C286" s="3">
        <v>3386.34</v>
      </c>
      <c r="D286" s="3">
        <v>503.1968</v>
      </c>
      <c r="E286" s="3">
        <v>20.228874000000001</v>
      </c>
      <c r="F286" s="3">
        <v>4602.3951807650001</v>
      </c>
      <c r="G286" s="3">
        <v>230</v>
      </c>
      <c r="H286" s="10">
        <v>13.123507</v>
      </c>
      <c r="I286" s="32">
        <v>12.372239</v>
      </c>
      <c r="J286" s="3">
        <v>0.7512679999999996</v>
      </c>
      <c r="K286" s="3">
        <v>9.4</v>
      </c>
      <c r="L286" s="3">
        <v>1</v>
      </c>
      <c r="M286" s="3">
        <v>4.0999999999999996</v>
      </c>
      <c r="N286" s="3">
        <v>-61.090000000000146</v>
      </c>
      <c r="O286" s="3">
        <v>5675</v>
      </c>
      <c r="P286" s="3"/>
      <c r="V286" s="9">
        <v>44788</v>
      </c>
      <c r="W286">
        <v>9191.52</v>
      </c>
      <c r="AF286" s="3"/>
      <c r="AO286" s="8"/>
    </row>
    <row r="287" spans="1:41">
      <c r="A287" s="9">
        <v>45496</v>
      </c>
      <c r="B287" s="13">
        <v>11701.64</v>
      </c>
      <c r="C287" s="3">
        <v>3413.61</v>
      </c>
      <c r="D287" s="3">
        <v>591.12890000000004</v>
      </c>
      <c r="E287" s="3">
        <v>20.298363999999999</v>
      </c>
      <c r="F287" s="3">
        <v>4626.41146501</v>
      </c>
      <c r="G287" s="3">
        <v>245</v>
      </c>
      <c r="H287" s="10">
        <v>25.110700000000001</v>
      </c>
      <c r="I287" s="32">
        <v>53.895719999999997</v>
      </c>
      <c r="J287" s="3">
        <v>-28.785019999999996</v>
      </c>
      <c r="K287" s="3">
        <v>9.5</v>
      </c>
      <c r="L287" s="3">
        <v>1</v>
      </c>
      <c r="M287" s="3">
        <v>4</v>
      </c>
      <c r="N287" s="3">
        <v>104.44999999999891</v>
      </c>
      <c r="O287" s="3">
        <v>6456</v>
      </c>
      <c r="P287" s="3"/>
      <c r="V287" s="9">
        <v>44785</v>
      </c>
      <c r="W287">
        <v>9027.48</v>
      </c>
      <c r="AF287" s="3"/>
      <c r="AO287" s="8"/>
    </row>
    <row r="288" spans="1:41">
      <c r="A288" s="9">
        <v>45495</v>
      </c>
      <c r="B288" s="13">
        <v>11597.19</v>
      </c>
      <c r="C288" s="3">
        <v>3368.66</v>
      </c>
      <c r="D288" s="3">
        <v>540.39238</v>
      </c>
      <c r="E288" s="3">
        <v>55.200223999999999</v>
      </c>
      <c r="F288" s="3">
        <v>4592.8348078919998</v>
      </c>
      <c r="G288" s="3">
        <v>240</v>
      </c>
      <c r="H288" s="10">
        <v>5.9715949999999998</v>
      </c>
      <c r="I288" s="32">
        <v>32.05294</v>
      </c>
      <c r="J288" s="3">
        <v>-26.081344999999999</v>
      </c>
      <c r="K288" s="3">
        <v>9.4</v>
      </c>
      <c r="L288" s="3">
        <v>1</v>
      </c>
      <c r="M288" s="3">
        <v>4.0999999999999996</v>
      </c>
      <c r="N288" s="3">
        <v>57.360000000000582</v>
      </c>
      <c r="O288" s="3">
        <v>6949</v>
      </c>
      <c r="P288" s="3"/>
      <c r="V288" s="9">
        <v>44783</v>
      </c>
      <c r="W288">
        <v>8706.17</v>
      </c>
      <c r="AF288" s="3"/>
      <c r="AO288" s="8"/>
    </row>
    <row r="289" spans="1:41">
      <c r="A289" s="9">
        <v>45492</v>
      </c>
      <c r="B289" s="13">
        <v>11539.83</v>
      </c>
      <c r="C289" s="3">
        <v>3356.68</v>
      </c>
      <c r="D289" s="3">
        <v>678.53318000000002</v>
      </c>
      <c r="E289" s="3">
        <v>35.634748000000002</v>
      </c>
      <c r="F289" s="3">
        <v>4568.4566455430004</v>
      </c>
      <c r="G289" s="3">
        <v>229</v>
      </c>
      <c r="H289" s="10">
        <v>24.583658</v>
      </c>
      <c r="I289" s="32">
        <v>26.839767999999999</v>
      </c>
      <c r="J289" s="3">
        <v>-2.2561099999999996</v>
      </c>
      <c r="K289" s="3">
        <v>9.3000000000000007</v>
      </c>
      <c r="L289" s="3">
        <v>1</v>
      </c>
      <c r="M289" s="3">
        <v>4.0999999999999996</v>
      </c>
      <c r="N289" s="3">
        <v>-187.25</v>
      </c>
      <c r="O289" s="3">
        <v>9522</v>
      </c>
      <c r="P289" s="3"/>
      <c r="V289" s="9">
        <v>44782</v>
      </c>
      <c r="W289">
        <v>8500</v>
      </c>
      <c r="AF289" s="3"/>
      <c r="AO289" s="8"/>
    </row>
    <row r="290" spans="1:41">
      <c r="A290" s="9">
        <v>45491</v>
      </c>
      <c r="B290" s="13">
        <v>11727.08</v>
      </c>
      <c r="C290" s="3">
        <v>3429</v>
      </c>
      <c r="D290" s="3">
        <v>784.36069999999995</v>
      </c>
      <c r="E290" s="3">
        <v>20.311385999999999</v>
      </c>
      <c r="F290" s="3">
        <v>4634.4523688609997</v>
      </c>
      <c r="G290" s="3">
        <v>241</v>
      </c>
      <c r="H290" s="10">
        <v>229.98713599999999</v>
      </c>
      <c r="I290" s="32">
        <v>64.229091999999994</v>
      </c>
      <c r="J290" s="3">
        <v>165.75804399999998</v>
      </c>
      <c r="K290" s="3">
        <v>9.5</v>
      </c>
      <c r="L290" s="3">
        <v>1</v>
      </c>
      <c r="M290" s="3">
        <v>4</v>
      </c>
      <c r="N290" s="3">
        <v>-41.3700000000008</v>
      </c>
      <c r="O290" s="3">
        <v>6262</v>
      </c>
      <c r="P290" s="3"/>
      <c r="V290" s="9">
        <v>44781</v>
      </c>
      <c r="W290">
        <v>8422.9699999999993</v>
      </c>
      <c r="AF290" s="3"/>
      <c r="AO290" s="8"/>
    </row>
    <row r="291" spans="1:41">
      <c r="A291" s="9">
        <v>45490</v>
      </c>
      <c r="B291" s="13">
        <v>11768.45</v>
      </c>
      <c r="C291" s="3">
        <v>3439.46</v>
      </c>
      <c r="D291" s="3">
        <v>1126.1370899999999</v>
      </c>
      <c r="E291" s="3">
        <v>21.339739999999999</v>
      </c>
      <c r="F291" s="3">
        <v>4648.7993338360002</v>
      </c>
      <c r="G291" s="3">
        <v>235</v>
      </c>
      <c r="H291" s="10">
        <v>545.51193999999998</v>
      </c>
      <c r="I291" s="32">
        <v>91.066823999999997</v>
      </c>
      <c r="J291" s="3">
        <v>454.44511599999998</v>
      </c>
      <c r="K291" s="3">
        <v>9.5</v>
      </c>
      <c r="L291" s="3">
        <v>1</v>
      </c>
      <c r="M291" s="3">
        <v>4</v>
      </c>
      <c r="N291" s="3">
        <v>-62.029999999998836</v>
      </c>
      <c r="O291" s="3">
        <v>7499</v>
      </c>
      <c r="P291" s="3"/>
      <c r="V291" s="9">
        <v>44778</v>
      </c>
      <c r="W291">
        <v>8333.3700000000008</v>
      </c>
      <c r="AF291" s="3"/>
      <c r="AO291" s="8"/>
    </row>
    <row r="292" spans="1:41">
      <c r="A292" s="9">
        <v>45489</v>
      </c>
      <c r="B292" s="13">
        <v>11830.48</v>
      </c>
      <c r="C292" s="3">
        <v>3456.94</v>
      </c>
      <c r="D292" s="3">
        <v>1238.93146</v>
      </c>
      <c r="E292" s="3">
        <v>23.99624</v>
      </c>
      <c r="F292" s="3">
        <v>4673.3481822650001</v>
      </c>
      <c r="G292" s="3">
        <v>232</v>
      </c>
      <c r="H292" s="10">
        <v>727.09427000000005</v>
      </c>
      <c r="I292" s="32">
        <v>334.32518399999998</v>
      </c>
      <c r="J292" s="3">
        <v>392.76908600000007</v>
      </c>
      <c r="K292" s="3">
        <v>9.6</v>
      </c>
      <c r="L292" s="3">
        <v>1</v>
      </c>
      <c r="M292" s="3">
        <v>4</v>
      </c>
      <c r="N292" s="3">
        <v>-48.440000000000509</v>
      </c>
      <c r="O292" s="3">
        <v>5790</v>
      </c>
      <c r="P292" s="3"/>
      <c r="V292" s="9">
        <v>44777</v>
      </c>
      <c r="W292">
        <v>8229.14</v>
      </c>
      <c r="AF292" s="3"/>
      <c r="AO292" s="8"/>
    </row>
    <row r="293" spans="1:41">
      <c r="A293" s="9">
        <v>45488</v>
      </c>
      <c r="B293" s="13">
        <v>11878.92</v>
      </c>
      <c r="C293" s="3">
        <v>3474.85</v>
      </c>
      <c r="D293" s="3">
        <v>1078.8138200000001</v>
      </c>
      <c r="E293" s="3">
        <v>62.444512000000003</v>
      </c>
      <c r="F293" s="3">
        <v>4696.8471665910001</v>
      </c>
      <c r="G293" s="3">
        <v>227</v>
      </c>
      <c r="H293" s="10">
        <v>292.03510399999999</v>
      </c>
      <c r="I293" s="32">
        <v>39.551352000000001</v>
      </c>
      <c r="J293" s="3">
        <v>252.48375199999998</v>
      </c>
      <c r="K293" s="3">
        <v>9.6</v>
      </c>
      <c r="L293" s="3">
        <v>1</v>
      </c>
      <c r="M293" s="3">
        <v>4</v>
      </c>
      <c r="N293" s="3">
        <v>-13.229999999999563</v>
      </c>
      <c r="O293" s="3">
        <v>6251</v>
      </c>
      <c r="P293" s="3"/>
      <c r="V293" s="9">
        <v>44776</v>
      </c>
      <c r="W293">
        <v>8080.14</v>
      </c>
      <c r="AF293" s="3"/>
      <c r="AO293" s="8"/>
    </row>
    <row r="294" spans="1:41">
      <c r="A294" s="9">
        <v>45485</v>
      </c>
      <c r="B294" s="13">
        <v>11892.15</v>
      </c>
      <c r="C294" s="3">
        <v>3473.74</v>
      </c>
      <c r="D294" s="3">
        <v>1560.5588499999999</v>
      </c>
      <c r="E294" s="3">
        <v>29.193739999999998</v>
      </c>
      <c r="F294" s="3">
        <v>4675.7101926120004</v>
      </c>
      <c r="G294" s="3">
        <v>249</v>
      </c>
      <c r="H294" s="10">
        <v>719.82662000000005</v>
      </c>
      <c r="I294" s="32">
        <v>310.46169600000002</v>
      </c>
      <c r="J294" s="3">
        <v>409.36492399999997</v>
      </c>
      <c r="K294" s="3">
        <v>9.6</v>
      </c>
      <c r="L294" s="3">
        <v>1</v>
      </c>
      <c r="M294" s="3">
        <v>4</v>
      </c>
      <c r="N294" s="3">
        <v>48.180000000000291</v>
      </c>
      <c r="O294" s="3">
        <v>7754</v>
      </c>
      <c r="P294" s="3"/>
      <c r="V294" s="9">
        <v>44775</v>
      </c>
      <c r="W294">
        <v>7907.52</v>
      </c>
      <c r="AF294" s="3"/>
      <c r="AO294" s="8"/>
    </row>
    <row r="295" spans="1:41">
      <c r="A295" s="9">
        <v>45484</v>
      </c>
      <c r="B295" s="13">
        <v>11843.97</v>
      </c>
      <c r="C295" s="3">
        <v>3454.68</v>
      </c>
      <c r="D295" s="3">
        <v>653.43514000000005</v>
      </c>
      <c r="E295" s="3">
        <v>20.739059999999998</v>
      </c>
      <c r="F295" s="3">
        <v>4651.4197503169999</v>
      </c>
      <c r="G295" s="3">
        <v>224</v>
      </c>
      <c r="H295" s="10">
        <v>37.765272000000003</v>
      </c>
      <c r="I295" s="32">
        <v>138.91731200000001</v>
      </c>
      <c r="J295" s="3">
        <v>-101.15204</v>
      </c>
      <c r="K295" s="3">
        <v>9.5</v>
      </c>
      <c r="L295" s="3">
        <v>1</v>
      </c>
      <c r="M295" s="3">
        <v>4</v>
      </c>
      <c r="N295" s="3">
        <v>41.709999999999098</v>
      </c>
      <c r="O295" s="3">
        <v>5865</v>
      </c>
      <c r="P295" s="3"/>
      <c r="V295" s="9">
        <v>44774</v>
      </c>
      <c r="W295">
        <v>7768.57</v>
      </c>
      <c r="AF295" s="3"/>
      <c r="AO295" s="8"/>
    </row>
    <row r="296" spans="1:41">
      <c r="A296" s="9">
        <v>45483</v>
      </c>
      <c r="B296" s="13">
        <v>11802.26</v>
      </c>
      <c r="C296" s="3">
        <v>3435.48</v>
      </c>
      <c r="D296" s="3">
        <v>541.22118</v>
      </c>
      <c r="E296" s="3">
        <v>17.559215999999999</v>
      </c>
      <c r="F296" s="3">
        <v>4627.1435277689998</v>
      </c>
      <c r="G296" s="3">
        <v>239</v>
      </c>
      <c r="H296" s="10">
        <v>24.354136</v>
      </c>
      <c r="I296" s="32">
        <v>95.641096000000005</v>
      </c>
      <c r="J296" s="3">
        <v>-71.286960000000008</v>
      </c>
      <c r="K296" s="3">
        <v>9.5</v>
      </c>
      <c r="L296" s="3">
        <v>1</v>
      </c>
      <c r="M296" s="3">
        <v>4</v>
      </c>
      <c r="N296" s="3">
        <v>-9.2399999999997817</v>
      </c>
      <c r="O296" s="3">
        <v>6121</v>
      </c>
      <c r="P296" s="3"/>
      <c r="V296" s="9">
        <v>44771</v>
      </c>
      <c r="W296">
        <v>7731.15</v>
      </c>
      <c r="AF296" s="3"/>
      <c r="AO296" s="8"/>
    </row>
    <row r="297" spans="1:41">
      <c r="A297" s="9">
        <v>45482</v>
      </c>
      <c r="B297" s="13">
        <v>11811.5</v>
      </c>
      <c r="C297" s="3">
        <v>3448.35</v>
      </c>
      <c r="D297" s="3">
        <v>801.18764999999996</v>
      </c>
      <c r="E297" s="3">
        <v>33.569352000000002</v>
      </c>
      <c r="F297" s="3">
        <v>4632.734136137</v>
      </c>
      <c r="G297" s="3">
        <v>234</v>
      </c>
      <c r="H297" s="10">
        <v>40.464599999999997</v>
      </c>
      <c r="I297" s="32">
        <v>68.515664000000001</v>
      </c>
      <c r="J297" s="3">
        <v>-28.051064000000004</v>
      </c>
      <c r="K297" s="3">
        <v>9.5</v>
      </c>
      <c r="L297" s="3">
        <v>1</v>
      </c>
      <c r="M297" s="3">
        <v>4</v>
      </c>
      <c r="N297" s="3">
        <v>26.270000000000437</v>
      </c>
      <c r="O297" s="3">
        <v>6358</v>
      </c>
      <c r="P297" s="3"/>
      <c r="V297" s="9">
        <v>44770</v>
      </c>
      <c r="W297">
        <v>7679.64</v>
      </c>
      <c r="AF297" s="3"/>
      <c r="AO297" s="8"/>
    </row>
    <row r="298" spans="1:41">
      <c r="A298" s="9">
        <v>45481</v>
      </c>
      <c r="B298" s="13">
        <v>11785.23</v>
      </c>
      <c r="C298" s="3">
        <v>3437.87</v>
      </c>
      <c r="D298" s="3">
        <v>483.26406400000002</v>
      </c>
      <c r="E298" s="3">
        <v>18.991828000000002</v>
      </c>
      <c r="F298" s="3">
        <v>4622.163733026</v>
      </c>
      <c r="G298" s="3">
        <v>228</v>
      </c>
      <c r="H298" s="10">
        <v>11.293820999999999</v>
      </c>
      <c r="I298" s="32">
        <v>8.6582279999999994</v>
      </c>
      <c r="J298" s="3">
        <v>2.6355930000000001</v>
      </c>
      <c r="K298" s="3">
        <v>9.4</v>
      </c>
      <c r="L298" s="3">
        <v>1</v>
      </c>
      <c r="M298" s="3">
        <v>4</v>
      </c>
      <c r="N298" s="3">
        <v>-56.630000000000997</v>
      </c>
      <c r="O298" s="3">
        <v>8065</v>
      </c>
      <c r="P298" s="3"/>
      <c r="V298" s="9">
        <v>44769</v>
      </c>
      <c r="W298">
        <v>7626.69</v>
      </c>
      <c r="AF298" s="3"/>
      <c r="AO298" s="8"/>
    </row>
    <row r="299" spans="1:41">
      <c r="A299" s="9">
        <v>45478</v>
      </c>
      <c r="B299" s="13">
        <v>11841.86</v>
      </c>
      <c r="C299" s="3">
        <v>3469.24</v>
      </c>
      <c r="D299" s="3">
        <v>657.03309000000002</v>
      </c>
      <c r="E299" s="3">
        <v>32.724716000000001</v>
      </c>
      <c r="F299" s="3">
        <v>4644.4518947630004</v>
      </c>
      <c r="G299" s="3">
        <v>244</v>
      </c>
      <c r="H299" s="10">
        <v>236.65880000000001</v>
      </c>
      <c r="I299" s="32">
        <v>62.810279999999999</v>
      </c>
      <c r="J299" s="3">
        <v>173.84852000000001</v>
      </c>
      <c r="K299" s="3">
        <v>9.5</v>
      </c>
      <c r="L299" s="3">
        <v>1</v>
      </c>
      <c r="M299" s="3">
        <v>4</v>
      </c>
      <c r="N299" s="3">
        <v>-105.56999999999971</v>
      </c>
      <c r="O299" s="3">
        <v>8470</v>
      </c>
      <c r="P299" s="3"/>
      <c r="V299" s="9">
        <v>44768</v>
      </c>
      <c r="W299">
        <v>7630.17</v>
      </c>
      <c r="AF299" s="3"/>
      <c r="AO299" s="8"/>
    </row>
    <row r="300" spans="1:41">
      <c r="A300" s="9">
        <v>45477</v>
      </c>
      <c r="B300" s="13">
        <v>11947.43</v>
      </c>
      <c r="C300" s="3">
        <v>3505.64</v>
      </c>
      <c r="D300" s="3">
        <v>472.50137599999999</v>
      </c>
      <c r="E300" s="3">
        <v>21.580618000000001</v>
      </c>
      <c r="F300" s="3">
        <v>4686.0216019130003</v>
      </c>
      <c r="G300" s="3">
        <v>241</v>
      </c>
      <c r="H300" s="10">
        <v>39.424056</v>
      </c>
      <c r="I300" s="32">
        <v>21.60202</v>
      </c>
      <c r="J300" s="3">
        <v>17.822036000000001</v>
      </c>
      <c r="K300" s="3">
        <v>9.6</v>
      </c>
      <c r="L300" s="3">
        <v>1</v>
      </c>
      <c r="M300" s="3">
        <v>4</v>
      </c>
      <c r="N300" s="3">
        <v>20.840000000000099</v>
      </c>
      <c r="O300" s="3">
        <v>7132</v>
      </c>
      <c r="P300" s="3"/>
      <c r="V300" s="9">
        <v>44767</v>
      </c>
      <c r="W300">
        <v>7639.42</v>
      </c>
      <c r="AF300" s="3"/>
      <c r="AO300" s="8"/>
    </row>
    <row r="301" spans="1:41">
      <c r="A301" s="9">
        <v>45476</v>
      </c>
      <c r="B301" s="13">
        <v>11926.59</v>
      </c>
      <c r="C301" s="3">
        <v>3505.25</v>
      </c>
      <c r="D301" s="3">
        <v>1960.06592</v>
      </c>
      <c r="E301" s="3">
        <v>59.848424000000001</v>
      </c>
      <c r="F301" s="3">
        <v>4681.1629771280004</v>
      </c>
      <c r="G301" s="3">
        <v>239</v>
      </c>
      <c r="H301" s="10">
        <v>991.00512000000003</v>
      </c>
      <c r="I301" s="32">
        <v>18.634546</v>
      </c>
      <c r="J301" s="3">
        <v>972.37057400000003</v>
      </c>
      <c r="K301" s="3">
        <v>9.6</v>
      </c>
      <c r="L301" s="3">
        <v>1</v>
      </c>
      <c r="M301" s="3">
        <v>4</v>
      </c>
      <c r="N301" s="3">
        <v>-110.54999999999927</v>
      </c>
      <c r="O301" s="3">
        <v>12250</v>
      </c>
      <c r="P301" s="3"/>
      <c r="V301" s="9">
        <v>44764</v>
      </c>
      <c r="W301">
        <v>7721.78</v>
      </c>
      <c r="AF301" s="3"/>
      <c r="AO301" s="8"/>
    </row>
    <row r="302" spans="1:41">
      <c r="A302" s="9">
        <v>45475</v>
      </c>
      <c r="B302" s="13">
        <v>12037.14</v>
      </c>
      <c r="C302" s="3">
        <v>3543.64</v>
      </c>
      <c r="D302" s="3">
        <v>1550.1854776500002</v>
      </c>
      <c r="E302" s="3">
        <v>79.248391999999996</v>
      </c>
      <c r="F302" s="3">
        <v>4718.874086924</v>
      </c>
      <c r="G302" s="3">
        <v>239</v>
      </c>
      <c r="H302" s="10">
        <v>336.65459199999998</v>
      </c>
      <c r="I302" s="32">
        <v>31.679986</v>
      </c>
      <c r="J302" s="3">
        <v>304.97460599999999</v>
      </c>
      <c r="K302" s="3">
        <v>9.6</v>
      </c>
      <c r="L302" s="3">
        <v>1</v>
      </c>
      <c r="M302" s="3">
        <v>4</v>
      </c>
      <c r="N302" s="3">
        <v>-81.150000000001455</v>
      </c>
      <c r="O302" s="3">
        <v>9994</v>
      </c>
      <c r="P302" s="3"/>
      <c r="V302" s="9">
        <v>44763</v>
      </c>
      <c r="W302">
        <v>7736.37</v>
      </c>
      <c r="AF302" s="3"/>
      <c r="AO302" s="8"/>
    </row>
    <row r="303" spans="1:41">
      <c r="A303" s="9">
        <v>45474</v>
      </c>
      <c r="B303" s="13">
        <v>12118.29</v>
      </c>
      <c r="C303" s="3">
        <v>3574.01</v>
      </c>
      <c r="D303" s="3">
        <v>1826.2554103499999</v>
      </c>
      <c r="E303" s="3">
        <v>61.764983999999998</v>
      </c>
      <c r="F303" s="3">
        <v>4752.5561461420002</v>
      </c>
      <c r="G303" s="3">
        <v>242</v>
      </c>
      <c r="H303" s="10">
        <v>959.02764999999999</v>
      </c>
      <c r="I303" s="32">
        <v>150.69108800000001</v>
      </c>
      <c r="J303" s="3">
        <v>808.33656199999996</v>
      </c>
      <c r="K303" s="3">
        <v>9.6999999999999993</v>
      </c>
      <c r="L303" s="3">
        <v>1</v>
      </c>
      <c r="M303" s="3">
        <v>3.9</v>
      </c>
      <c r="N303" s="3">
        <v>41.800000000001091</v>
      </c>
      <c r="O303" s="3">
        <v>7933</v>
      </c>
      <c r="P303" s="3"/>
      <c r="V303" s="9">
        <v>44762</v>
      </c>
      <c r="W303">
        <v>7712.08</v>
      </c>
      <c r="AF303" s="3"/>
      <c r="AO303" s="8"/>
    </row>
    <row r="304" spans="1:41">
      <c r="A304" s="9">
        <v>45471</v>
      </c>
      <c r="B304" s="13">
        <v>12076.49</v>
      </c>
      <c r="C304" s="3">
        <v>3565.83</v>
      </c>
      <c r="D304" s="3">
        <v>686.88933999999995</v>
      </c>
      <c r="E304" s="3">
        <v>32.437570000000001</v>
      </c>
      <c r="F304" s="3">
        <v>4745.6988125979997</v>
      </c>
      <c r="G304" s="3">
        <v>244</v>
      </c>
      <c r="H304" s="10">
        <v>15.275937000000001</v>
      </c>
      <c r="I304" s="32">
        <v>11.933244</v>
      </c>
      <c r="J304" s="3">
        <v>3.3426930000000006</v>
      </c>
      <c r="K304" s="3">
        <v>9.6999999999999993</v>
      </c>
      <c r="L304" s="3">
        <v>1</v>
      </c>
      <c r="M304" s="3">
        <v>3.9</v>
      </c>
      <c r="N304" s="3">
        <v>-68.050000000001091</v>
      </c>
      <c r="O304" s="3">
        <v>9046</v>
      </c>
      <c r="P304" s="3"/>
      <c r="V304" s="9">
        <v>44761</v>
      </c>
      <c r="W304">
        <v>7644.12</v>
      </c>
      <c r="AF304" s="3"/>
      <c r="AO304" s="8"/>
    </row>
    <row r="305" spans="1:41">
      <c r="A305" s="9">
        <v>45470</v>
      </c>
      <c r="B305" s="29">
        <v>12144.54</v>
      </c>
      <c r="C305" s="3">
        <v>3588.54</v>
      </c>
      <c r="D305" s="3">
        <v>2227.4133529999999</v>
      </c>
      <c r="E305" s="3">
        <v>59.664748000000003</v>
      </c>
      <c r="F305" s="3">
        <v>4760.0039820960001</v>
      </c>
      <c r="G305" s="3">
        <v>239</v>
      </c>
      <c r="H305" s="10">
        <v>27.872612</v>
      </c>
      <c r="I305" s="32">
        <v>47.745455999999997</v>
      </c>
      <c r="J305" s="3">
        <v>-19.872843999999997</v>
      </c>
      <c r="K305" s="3">
        <v>9.6999999999999993</v>
      </c>
      <c r="L305" s="3">
        <v>1</v>
      </c>
      <c r="M305" s="3">
        <v>3.9</v>
      </c>
      <c r="N305" s="3">
        <v>-44.25</v>
      </c>
      <c r="O305" s="3">
        <v>9698</v>
      </c>
      <c r="P305" s="3"/>
      <c r="V305" s="9">
        <v>44760</v>
      </c>
      <c r="W305">
        <v>7536.61</v>
      </c>
      <c r="AF305" s="3"/>
      <c r="AO305" s="8"/>
    </row>
    <row r="306" spans="1:41">
      <c r="A306" s="9">
        <v>45469</v>
      </c>
      <c r="B306" s="13">
        <v>12188.79</v>
      </c>
      <c r="C306" s="3">
        <v>3601.37</v>
      </c>
      <c r="D306" s="3">
        <v>1010.0937</v>
      </c>
      <c r="E306" s="3">
        <v>40.910711999999997</v>
      </c>
      <c r="F306" s="3">
        <v>4771.6562260239998</v>
      </c>
      <c r="G306" s="3">
        <v>240</v>
      </c>
      <c r="H306" s="10">
        <v>47.769136000000003</v>
      </c>
      <c r="I306" s="32">
        <v>71.937647999999996</v>
      </c>
      <c r="J306" s="3">
        <v>-24.168511999999993</v>
      </c>
      <c r="K306" s="3">
        <v>9.8000000000000007</v>
      </c>
      <c r="L306" s="3">
        <v>1</v>
      </c>
      <c r="M306" s="3">
        <v>3.9</v>
      </c>
      <c r="N306" s="3">
        <v>-72.429999999998472</v>
      </c>
      <c r="O306" s="3">
        <v>10906</v>
      </c>
      <c r="P306" s="3"/>
      <c r="V306" s="9">
        <v>44757</v>
      </c>
      <c r="W306">
        <v>7467.82</v>
      </c>
      <c r="AF306" s="3"/>
      <c r="AO306" s="8"/>
    </row>
    <row r="307" spans="1:41">
      <c r="A307" s="9">
        <v>45468</v>
      </c>
      <c r="B307" s="13">
        <v>12261.22</v>
      </c>
      <c r="C307" s="3">
        <v>3628.63</v>
      </c>
      <c r="D307" s="3">
        <v>1863.2102400000001</v>
      </c>
      <c r="E307" s="3">
        <v>75.253095999999999</v>
      </c>
      <c r="F307" s="3">
        <v>4795.7549262749999</v>
      </c>
      <c r="G307" s="3">
        <v>231</v>
      </c>
      <c r="H307" s="10">
        <v>110.021456</v>
      </c>
      <c r="I307" s="32">
        <v>57.415860000000002</v>
      </c>
      <c r="J307" s="3">
        <v>52.605595999999998</v>
      </c>
      <c r="K307" s="3">
        <v>9.8000000000000007</v>
      </c>
      <c r="L307" s="3">
        <v>1</v>
      </c>
      <c r="M307" s="3">
        <v>3.9</v>
      </c>
      <c r="N307" s="3">
        <v>-12.190000000000509</v>
      </c>
      <c r="O307" s="3">
        <v>8600</v>
      </c>
      <c r="P307" s="3"/>
      <c r="V307" s="9">
        <v>44756</v>
      </c>
      <c r="W307">
        <v>7318.24</v>
      </c>
      <c r="AF307" s="3"/>
      <c r="AO307" s="8"/>
    </row>
    <row r="308" spans="1:41">
      <c r="A308" s="9">
        <v>45467</v>
      </c>
      <c r="B308" s="13">
        <v>12273.41</v>
      </c>
      <c r="C308" s="3">
        <v>3629.43</v>
      </c>
      <c r="D308" s="3">
        <v>3931.0241299999998</v>
      </c>
      <c r="E308" s="3">
        <v>67.008944</v>
      </c>
      <c r="F308" s="3">
        <v>4801.2375700189996</v>
      </c>
      <c r="G308" s="3">
        <v>239</v>
      </c>
      <c r="H308" s="10">
        <v>155.59774400000001</v>
      </c>
      <c r="I308" s="32">
        <v>71.191103999999996</v>
      </c>
      <c r="J308" s="3">
        <v>84.40664000000001</v>
      </c>
      <c r="K308" s="3">
        <v>9.8000000000000007</v>
      </c>
      <c r="L308" s="3">
        <v>1</v>
      </c>
      <c r="M308" s="3">
        <v>3.9</v>
      </c>
      <c r="N308" s="3">
        <v>1.8600000000005821</v>
      </c>
      <c r="O308" s="3">
        <v>9792</v>
      </c>
      <c r="P308" s="3"/>
      <c r="V308" s="9">
        <v>44754</v>
      </c>
      <c r="W308">
        <v>7365.67</v>
      </c>
      <c r="AF308" s="3"/>
      <c r="AO308" s="8"/>
    </row>
    <row r="309" spans="1:41">
      <c r="A309" s="9">
        <v>45463</v>
      </c>
      <c r="B309" s="13">
        <v>12271.55</v>
      </c>
      <c r="C309" s="3">
        <v>3634.7</v>
      </c>
      <c r="D309" s="3">
        <v>1360.0053800000001</v>
      </c>
      <c r="E309" s="3">
        <v>45.221608000000003</v>
      </c>
      <c r="F309" s="3">
        <v>4803.4399485800004</v>
      </c>
      <c r="G309" s="3">
        <v>252</v>
      </c>
      <c r="H309" s="10">
        <v>213.088032</v>
      </c>
      <c r="I309" s="32">
        <v>73.138664000000006</v>
      </c>
      <c r="J309" s="3">
        <v>139.94936799999999</v>
      </c>
      <c r="K309" s="3">
        <v>9.8000000000000007</v>
      </c>
      <c r="L309" s="3">
        <v>1</v>
      </c>
      <c r="M309" s="3">
        <v>3.9</v>
      </c>
      <c r="N309" s="3">
        <v>22.489999999999782</v>
      </c>
      <c r="O309" s="3">
        <v>10774</v>
      </c>
      <c r="P309" s="3"/>
      <c r="V309" s="9">
        <v>44753</v>
      </c>
      <c r="W309">
        <v>7302.15</v>
      </c>
      <c r="AF309" s="3"/>
      <c r="AO309" s="8"/>
    </row>
    <row r="310" spans="1:41">
      <c r="A310" s="9">
        <v>45462</v>
      </c>
      <c r="B310" s="13">
        <v>12249.06</v>
      </c>
      <c r="C310" s="3">
        <v>3610.04</v>
      </c>
      <c r="D310" s="3">
        <v>2066.78874</v>
      </c>
      <c r="E310" s="3">
        <v>46.058791999999997</v>
      </c>
      <c r="F310" s="3">
        <v>4802.3022039440002</v>
      </c>
      <c r="G310" s="3">
        <v>242</v>
      </c>
      <c r="H310" s="10">
        <v>663.24153999999999</v>
      </c>
      <c r="I310" s="32">
        <v>384.77657599999998</v>
      </c>
      <c r="J310" s="3">
        <v>278.46496400000001</v>
      </c>
      <c r="K310" s="3">
        <v>9.8000000000000007</v>
      </c>
      <c r="L310" s="3">
        <v>1</v>
      </c>
      <c r="M310" s="3">
        <v>3.9</v>
      </c>
      <c r="N310" s="3">
        <v>23.109999999998763</v>
      </c>
      <c r="O310" s="3">
        <v>10238</v>
      </c>
      <c r="P310" s="3"/>
      <c r="V310" s="9">
        <v>44750</v>
      </c>
      <c r="W310">
        <v>7080.69</v>
      </c>
      <c r="AF310" s="3"/>
      <c r="AO310" s="8"/>
    </row>
    <row r="311" spans="1:41">
      <c r="A311" s="9">
        <v>45461</v>
      </c>
      <c r="B311" s="13">
        <v>12225.95</v>
      </c>
      <c r="C311" s="3">
        <v>3604.71</v>
      </c>
      <c r="D311" s="3">
        <v>2724.9548799999998</v>
      </c>
      <c r="E311" s="3">
        <v>150.459936</v>
      </c>
      <c r="F311" s="3">
        <v>4803.245049096</v>
      </c>
      <c r="G311" s="3">
        <v>247</v>
      </c>
      <c r="H311" s="10">
        <v>169.86348799999999</v>
      </c>
      <c r="I311" s="32">
        <v>1313.0522900000001</v>
      </c>
      <c r="J311" s="3">
        <v>-1143.1888020000001</v>
      </c>
      <c r="K311" s="3">
        <v>9.8000000000000007</v>
      </c>
      <c r="L311" s="3">
        <v>1</v>
      </c>
      <c r="M311" s="3">
        <v>3.9</v>
      </c>
      <c r="N311" s="3">
        <v>-34.6299999999992</v>
      </c>
      <c r="O311" s="3">
        <v>11280</v>
      </c>
      <c r="P311" s="3"/>
      <c r="V311" s="9">
        <v>44749</v>
      </c>
      <c r="W311">
        <v>7057.86</v>
      </c>
      <c r="AF311" s="3"/>
      <c r="AO311" s="8"/>
    </row>
    <row r="312" spans="1:41">
      <c r="A312" s="9">
        <v>45457</v>
      </c>
      <c r="B312" s="13">
        <v>12260.58</v>
      </c>
      <c r="C312" s="3">
        <v>3621.89</v>
      </c>
      <c r="D312" s="3">
        <v>1844.9899499999999</v>
      </c>
      <c r="E312" s="3">
        <v>38.676540000000003</v>
      </c>
      <c r="F312" s="3">
        <v>4816.4683995180003</v>
      </c>
      <c r="G312" s="3">
        <v>247</v>
      </c>
      <c r="H312" s="10">
        <v>715.36621000000002</v>
      </c>
      <c r="I312" s="32">
        <v>28.890836</v>
      </c>
      <c r="J312" s="3">
        <v>686.47537399999999</v>
      </c>
      <c r="K312" s="3">
        <v>9.8000000000000007</v>
      </c>
      <c r="L312" s="3">
        <v>1</v>
      </c>
      <c r="M312" s="3">
        <v>3.9</v>
      </c>
      <c r="N312" s="3">
        <v>-50.25</v>
      </c>
      <c r="O312" s="3">
        <v>10282</v>
      </c>
      <c r="P312" s="3"/>
      <c r="V312" s="9">
        <v>44748</v>
      </c>
      <c r="W312">
        <v>7117.35</v>
      </c>
      <c r="AF312" s="3"/>
      <c r="AO312" s="8"/>
    </row>
    <row r="313" spans="1:41">
      <c r="A313" s="9">
        <v>45456</v>
      </c>
      <c r="B313" s="13">
        <v>12310.83</v>
      </c>
      <c r="C313" s="3">
        <v>3645.29</v>
      </c>
      <c r="D313" s="3">
        <v>1284.5385000000001</v>
      </c>
      <c r="E313" s="3">
        <v>44.776615999999997</v>
      </c>
      <c r="F313" s="3">
        <v>4834.3986147850001</v>
      </c>
      <c r="G313" s="3">
        <v>239</v>
      </c>
      <c r="H313" s="10">
        <v>38.313035999999997</v>
      </c>
      <c r="I313" s="32">
        <v>219.21140800000001</v>
      </c>
      <c r="J313" s="3">
        <v>-180.89837199999999</v>
      </c>
      <c r="K313" s="3">
        <v>9.9</v>
      </c>
      <c r="L313" s="3">
        <v>1</v>
      </c>
      <c r="M313" s="3">
        <v>3.9</v>
      </c>
      <c r="N313" s="3">
        <v>-49.030000000000655</v>
      </c>
      <c r="O313" s="3">
        <v>9873</v>
      </c>
      <c r="P313" s="3"/>
      <c r="V313" s="9">
        <v>44747</v>
      </c>
      <c r="W313">
        <v>7238.59</v>
      </c>
      <c r="AF313" s="3"/>
      <c r="AO313" s="8"/>
    </row>
    <row r="314" spans="1:41">
      <c r="A314" s="9">
        <v>45455</v>
      </c>
      <c r="B314" s="13">
        <v>12359.86</v>
      </c>
      <c r="C314" s="3">
        <v>3670.16</v>
      </c>
      <c r="D314" s="3">
        <v>1830.60032</v>
      </c>
      <c r="E314" s="3">
        <v>57.319664000000003</v>
      </c>
      <c r="F314" s="3">
        <v>4856.3602244539998</v>
      </c>
      <c r="G314" s="3">
        <v>252</v>
      </c>
      <c r="H314" s="10">
        <v>38.637495999999999</v>
      </c>
      <c r="I314" s="32">
        <v>121.564032</v>
      </c>
      <c r="J314" s="3">
        <v>-82.926535999999999</v>
      </c>
      <c r="K314" s="3">
        <v>9.9</v>
      </c>
      <c r="L314" s="3">
        <v>1</v>
      </c>
      <c r="M314" s="3">
        <v>3.9</v>
      </c>
      <c r="N314" s="3">
        <v>-31</v>
      </c>
      <c r="O314" s="3">
        <v>11695</v>
      </c>
      <c r="P314" s="3"/>
      <c r="V314" s="9">
        <v>44746</v>
      </c>
      <c r="W314">
        <v>7359.55</v>
      </c>
      <c r="AF314" s="3"/>
      <c r="AO314" s="8"/>
    </row>
    <row r="315" spans="1:41">
      <c r="A315" s="9">
        <v>45454</v>
      </c>
      <c r="B315" s="13">
        <v>12390.86</v>
      </c>
      <c r="C315" s="3">
        <v>3686.31</v>
      </c>
      <c r="D315" s="3">
        <v>1656.9383700000001</v>
      </c>
      <c r="E315" s="3">
        <v>65.823104000000001</v>
      </c>
      <c r="F315" s="3">
        <v>4867.8831454179999</v>
      </c>
      <c r="G315" s="3">
        <v>246</v>
      </c>
      <c r="H315" s="10">
        <v>25.002268000000001</v>
      </c>
      <c r="I315" s="32">
        <v>64.094567999999995</v>
      </c>
      <c r="J315" s="3">
        <v>-39.092299999999994</v>
      </c>
      <c r="K315" s="3">
        <v>9.9</v>
      </c>
      <c r="L315" s="3">
        <v>1</v>
      </c>
      <c r="M315" s="3">
        <v>3.8</v>
      </c>
      <c r="N315" s="3">
        <v>-4.1299999999991996</v>
      </c>
      <c r="O315" s="3">
        <v>11417</v>
      </c>
      <c r="P315" s="3"/>
      <c r="V315" s="9">
        <v>44743</v>
      </c>
      <c r="W315">
        <v>7457.48</v>
      </c>
      <c r="AF315" s="3"/>
      <c r="AO315" s="8"/>
    </row>
    <row r="316" spans="1:41">
      <c r="A316" s="9">
        <v>45453</v>
      </c>
      <c r="B316" s="13">
        <v>12394.99</v>
      </c>
      <c r="C316" s="3">
        <v>3687.99</v>
      </c>
      <c r="D316" s="3">
        <v>3739.2614400000002</v>
      </c>
      <c r="E316" s="3">
        <v>95.573912000000007</v>
      </c>
      <c r="F316" s="3">
        <v>4869.3722932110004</v>
      </c>
      <c r="G316" s="3">
        <v>253</v>
      </c>
      <c r="H316" s="10">
        <v>156.23627200000001</v>
      </c>
      <c r="I316" s="32">
        <v>323.16969599999999</v>
      </c>
      <c r="J316" s="3">
        <v>-166.93342399999997</v>
      </c>
      <c r="K316" s="3">
        <v>10</v>
      </c>
      <c r="L316" s="3">
        <v>1</v>
      </c>
      <c r="M316" s="3">
        <v>3.8</v>
      </c>
      <c r="N316" s="3">
        <v>13.5</v>
      </c>
      <c r="O316" s="3">
        <v>16847</v>
      </c>
      <c r="P316" s="3"/>
      <c r="V316" s="9">
        <v>44742</v>
      </c>
      <c r="W316">
        <v>7342.33</v>
      </c>
      <c r="AF316" s="3"/>
      <c r="AO316" s="8"/>
    </row>
    <row r="317" spans="1:41">
      <c r="A317" s="9">
        <v>45450</v>
      </c>
      <c r="B317" s="13">
        <v>12381.49</v>
      </c>
      <c r="C317" s="3">
        <v>3683.25</v>
      </c>
      <c r="D317" s="3">
        <v>1688.2976000000001</v>
      </c>
      <c r="E317" s="3">
        <v>63.357931999999998</v>
      </c>
      <c r="F317" s="3">
        <v>4863.5481995319997</v>
      </c>
      <c r="G317" s="3">
        <v>252</v>
      </c>
      <c r="H317" s="10">
        <v>47.629004000000002</v>
      </c>
      <c r="I317" s="32">
        <v>161.066688</v>
      </c>
      <c r="J317" s="3">
        <v>-113.43768399999999</v>
      </c>
      <c r="K317" s="3">
        <v>9.9</v>
      </c>
      <c r="L317" s="3">
        <v>1</v>
      </c>
      <c r="M317" s="3">
        <v>3.8</v>
      </c>
      <c r="N317" s="3">
        <v>67.110000000000582</v>
      </c>
      <c r="O317" s="3">
        <v>12324</v>
      </c>
      <c r="P317" s="3"/>
      <c r="V317" s="9">
        <v>44741</v>
      </c>
      <c r="W317">
        <v>7365.92</v>
      </c>
      <c r="AF317" s="3"/>
      <c r="AO317" s="8"/>
    </row>
    <row r="318" spans="1:41">
      <c r="A318" s="9">
        <v>45449</v>
      </c>
      <c r="B318" s="13">
        <v>12314.38</v>
      </c>
      <c r="C318" s="3">
        <v>3655.61</v>
      </c>
      <c r="D318" s="3">
        <v>1274.53504</v>
      </c>
      <c r="E318" s="3">
        <v>38.191752000000001</v>
      </c>
      <c r="F318" s="3">
        <v>4844.525411951</v>
      </c>
      <c r="G318" s="3">
        <v>251</v>
      </c>
      <c r="H318" s="10">
        <v>15.640945</v>
      </c>
      <c r="I318" s="32">
        <v>153.34230400000001</v>
      </c>
      <c r="J318" s="3">
        <v>-137.70135900000002</v>
      </c>
      <c r="K318" s="3">
        <v>9.9</v>
      </c>
      <c r="L318" s="3">
        <v>1</v>
      </c>
      <c r="M318" s="3">
        <v>3.9</v>
      </c>
      <c r="N318" s="3">
        <v>3.5999999999985448</v>
      </c>
      <c r="O318" s="3">
        <v>9607</v>
      </c>
      <c r="P318" s="3"/>
      <c r="V318" s="9">
        <v>44740</v>
      </c>
      <c r="W318">
        <v>7312.66</v>
      </c>
      <c r="AF318" s="3"/>
      <c r="AO318" s="8"/>
    </row>
    <row r="319" spans="1:41">
      <c r="A319" s="9">
        <v>45448</v>
      </c>
      <c r="B319" s="13">
        <v>12310.78</v>
      </c>
      <c r="C319" s="3">
        <v>3650.88</v>
      </c>
      <c r="D319" s="3">
        <v>1563.15482</v>
      </c>
      <c r="E319" s="3">
        <v>49.203735999999999</v>
      </c>
      <c r="F319" s="3">
        <v>4849.0806117740003</v>
      </c>
      <c r="G319" s="3">
        <v>248</v>
      </c>
      <c r="H319" s="10">
        <v>66.277292000000003</v>
      </c>
      <c r="I319" s="32">
        <v>96.920159999999996</v>
      </c>
      <c r="J319" s="3">
        <v>-30.642867999999993</v>
      </c>
      <c r="K319" s="3">
        <v>10.199999999999999</v>
      </c>
      <c r="L319" s="3">
        <v>1</v>
      </c>
      <c r="M319" s="3">
        <v>3.8</v>
      </c>
      <c r="N319" s="3">
        <v>120.93000000000029</v>
      </c>
      <c r="O319" s="3">
        <v>11752</v>
      </c>
      <c r="P319" s="3"/>
      <c r="V319" s="9">
        <v>44739</v>
      </c>
      <c r="W319">
        <v>7451.91</v>
      </c>
      <c r="AF319" s="3"/>
      <c r="AO319" s="8"/>
    </row>
    <row r="320" spans="1:41">
      <c r="A320" s="9">
        <v>45447</v>
      </c>
      <c r="B320" s="13">
        <v>12189.85</v>
      </c>
      <c r="C320" s="3">
        <v>3593.3</v>
      </c>
      <c r="D320" s="3">
        <v>1246.4732200000001</v>
      </c>
      <c r="E320" s="3">
        <v>37.189523999999999</v>
      </c>
      <c r="F320" s="3">
        <v>4805.3776863120002</v>
      </c>
      <c r="G320" s="3">
        <v>246</v>
      </c>
      <c r="H320" s="10">
        <v>75.321088000000003</v>
      </c>
      <c r="I320" s="32">
        <v>180.162688</v>
      </c>
      <c r="J320" s="3">
        <v>-104.8416</v>
      </c>
      <c r="K320" s="3">
        <v>10.199999999999999</v>
      </c>
      <c r="L320" s="3">
        <v>1</v>
      </c>
      <c r="M320" s="3">
        <v>3.8</v>
      </c>
      <c r="N320" s="3">
        <v>85.450000000000728</v>
      </c>
      <c r="O320" s="3">
        <v>9364</v>
      </c>
      <c r="P320" s="3"/>
      <c r="V320" s="9">
        <v>44736</v>
      </c>
      <c r="W320">
        <v>7651.19</v>
      </c>
      <c r="AF320" s="3"/>
      <c r="AO320" s="8"/>
    </row>
    <row r="321" spans="1:41">
      <c r="A321" s="9">
        <v>45446</v>
      </c>
      <c r="B321" s="13">
        <v>12104.4</v>
      </c>
      <c r="C321" s="3">
        <v>3568.81</v>
      </c>
      <c r="D321" s="3">
        <v>899.94565999999998</v>
      </c>
      <c r="E321" s="3">
        <v>39.545428000000001</v>
      </c>
      <c r="F321" s="3">
        <v>4776.4792924109997</v>
      </c>
      <c r="G321" s="3">
        <v>243</v>
      </c>
      <c r="H321" s="10">
        <v>36.772880000000001</v>
      </c>
      <c r="I321" s="32">
        <v>67.724447999999995</v>
      </c>
      <c r="J321" s="3">
        <v>-30.951567999999995</v>
      </c>
      <c r="K321" s="3">
        <v>10</v>
      </c>
      <c r="L321" s="3">
        <v>1</v>
      </c>
      <c r="M321" s="3">
        <v>3.8</v>
      </c>
      <c r="N321" s="3">
        <v>53.959999999999127</v>
      </c>
      <c r="O321" s="3">
        <v>9645</v>
      </c>
      <c r="P321" s="3"/>
      <c r="V321" s="9">
        <v>44735</v>
      </c>
      <c r="W321">
        <v>7556.09</v>
      </c>
      <c r="AF321" s="3"/>
      <c r="AO321" s="8"/>
    </row>
    <row r="322" spans="1:41">
      <c r="A322" s="9">
        <v>45443</v>
      </c>
      <c r="B322" s="13">
        <v>12050.44</v>
      </c>
      <c r="C322" s="3">
        <v>3553.96</v>
      </c>
      <c r="D322" s="3">
        <v>686.68223999999998</v>
      </c>
      <c r="E322" s="3">
        <v>43.106608000000001</v>
      </c>
      <c r="F322" s="3">
        <v>4749.118583378</v>
      </c>
      <c r="G322" s="3">
        <v>252</v>
      </c>
      <c r="H322" s="10">
        <v>49.647548</v>
      </c>
      <c r="I322" s="32">
        <v>118.01184000000001</v>
      </c>
      <c r="J322" s="3">
        <v>-68.364292000000006</v>
      </c>
      <c r="K322" s="3">
        <v>9.9</v>
      </c>
      <c r="L322" s="3">
        <v>1</v>
      </c>
      <c r="M322" s="3">
        <v>3.8</v>
      </c>
      <c r="N322" s="3">
        <v>-56.049999999999272</v>
      </c>
      <c r="O322" s="3">
        <v>9406</v>
      </c>
      <c r="P322" s="3"/>
      <c r="V322" s="9">
        <v>44734</v>
      </c>
      <c r="W322">
        <v>7512.15</v>
      </c>
      <c r="AF322" s="3"/>
      <c r="AO322" s="8"/>
    </row>
    <row r="323" spans="1:41">
      <c r="A323" s="9">
        <v>45442</v>
      </c>
      <c r="B323" s="13">
        <v>12106.49</v>
      </c>
      <c r="C323" s="3">
        <v>3569.04</v>
      </c>
      <c r="D323" s="3">
        <v>1168.8025600000001</v>
      </c>
      <c r="E323" s="3">
        <v>58.149472000000003</v>
      </c>
      <c r="F323" s="3">
        <v>4780.9911233680004</v>
      </c>
      <c r="G323" s="3">
        <v>255</v>
      </c>
      <c r="H323" s="10">
        <v>204.16889599999999</v>
      </c>
      <c r="I323" s="32">
        <v>82.463319999999996</v>
      </c>
      <c r="J323" s="3">
        <v>121.70557599999999</v>
      </c>
      <c r="K323" s="3">
        <v>10</v>
      </c>
      <c r="L323" s="3">
        <v>1</v>
      </c>
      <c r="M323" s="3">
        <v>3.8</v>
      </c>
      <c r="N323" s="3">
        <v>-63.639999999999418</v>
      </c>
      <c r="O323" s="3">
        <v>10776</v>
      </c>
      <c r="P323" s="3"/>
      <c r="V323" s="9">
        <v>44733</v>
      </c>
      <c r="W323">
        <v>7502.28</v>
      </c>
      <c r="AF323" s="3"/>
      <c r="AO323" s="8"/>
    </row>
    <row r="324" spans="1:41">
      <c r="A324" s="9">
        <v>45441</v>
      </c>
      <c r="B324" s="13">
        <v>12170.13</v>
      </c>
      <c r="C324" s="3">
        <v>3585.81</v>
      </c>
      <c r="D324" s="3">
        <v>1301.7333768000001</v>
      </c>
      <c r="E324" s="3">
        <v>44.892940000000003</v>
      </c>
      <c r="F324" s="3">
        <v>4806.5235332720003</v>
      </c>
      <c r="G324" s="3">
        <v>257</v>
      </c>
      <c r="H324" s="10">
        <v>173.408784</v>
      </c>
      <c r="I324" s="32">
        <v>278.85526399999998</v>
      </c>
      <c r="J324" s="3">
        <v>-105.44647999999998</v>
      </c>
      <c r="K324" s="3">
        <v>10.1</v>
      </c>
      <c r="L324" s="3">
        <v>1</v>
      </c>
      <c r="M324" s="3">
        <v>3.8</v>
      </c>
      <c r="N324" s="3">
        <v>67.769999999998618</v>
      </c>
      <c r="O324" s="3">
        <v>10918</v>
      </c>
      <c r="P324" s="3"/>
      <c r="V324" s="9">
        <v>44732</v>
      </c>
      <c r="W324">
        <v>7424.56</v>
      </c>
      <c r="AF324" s="3"/>
      <c r="AO324" s="8"/>
    </row>
    <row r="325" spans="1:41">
      <c r="A325" s="9">
        <v>45440</v>
      </c>
      <c r="B325" s="13">
        <v>12102.36</v>
      </c>
      <c r="C325" s="3">
        <v>3547.35</v>
      </c>
      <c r="D325" s="3">
        <v>1049.11475</v>
      </c>
      <c r="E325" s="3">
        <v>55.626655999999997</v>
      </c>
      <c r="F325" s="3">
        <v>4785.401798977</v>
      </c>
      <c r="G325" s="3">
        <v>246</v>
      </c>
      <c r="H325" s="10">
        <v>59.297896000000001</v>
      </c>
      <c r="I325" s="32">
        <v>83.748031999999995</v>
      </c>
      <c r="J325" s="3">
        <v>-24.450135999999993</v>
      </c>
      <c r="K325" s="3">
        <v>10</v>
      </c>
      <c r="L325" s="3">
        <v>1</v>
      </c>
      <c r="M325" s="3">
        <v>3.8</v>
      </c>
      <c r="N325" s="3">
        <v>-125.76000000000022</v>
      </c>
      <c r="O325" s="3">
        <v>11051</v>
      </c>
      <c r="P325" s="3"/>
      <c r="V325" s="9">
        <v>44729</v>
      </c>
      <c r="W325">
        <v>7472.39</v>
      </c>
      <c r="AF325" s="3"/>
      <c r="AO325" s="8"/>
    </row>
    <row r="326" spans="1:41">
      <c r="A326" s="9">
        <v>45439</v>
      </c>
      <c r="B326" s="13">
        <v>12228.12</v>
      </c>
      <c r="C326" s="3">
        <v>3619.3</v>
      </c>
      <c r="D326" s="3">
        <v>915.75756999999999</v>
      </c>
      <c r="E326" s="3">
        <v>43.644216</v>
      </c>
      <c r="F326" s="3">
        <v>4824.0056641470001</v>
      </c>
      <c r="G326" s="3">
        <v>246</v>
      </c>
      <c r="H326" s="10">
        <v>83.823015999999996</v>
      </c>
      <c r="I326" s="32">
        <v>19.902031999999998</v>
      </c>
      <c r="J326" s="3">
        <v>63.920983999999997</v>
      </c>
      <c r="K326" s="3">
        <v>10.4</v>
      </c>
      <c r="L326" s="3">
        <v>1</v>
      </c>
      <c r="M326" s="3">
        <v>3.6</v>
      </c>
      <c r="N326" s="3">
        <v>-83.199999999998909</v>
      </c>
      <c r="O326" s="3">
        <v>9386</v>
      </c>
      <c r="P326" s="3"/>
      <c r="V326" s="9">
        <v>44728</v>
      </c>
      <c r="W326">
        <v>7705.27</v>
      </c>
      <c r="AF326" s="3"/>
      <c r="AO326" s="8"/>
    </row>
    <row r="327" spans="1:41">
      <c r="A327" s="9">
        <v>45434</v>
      </c>
      <c r="B327" s="13">
        <v>12311.32</v>
      </c>
      <c r="C327" s="3">
        <v>3650.45</v>
      </c>
      <c r="D327" s="3">
        <v>494.351584</v>
      </c>
      <c r="E327" s="3">
        <v>50.112208000000003</v>
      </c>
      <c r="F327" s="3">
        <v>4857.4969207309996</v>
      </c>
      <c r="G327" s="3">
        <v>246</v>
      </c>
      <c r="H327" s="10">
        <v>17.57884</v>
      </c>
      <c r="I327" s="32">
        <v>9.6323880000000006</v>
      </c>
      <c r="J327" s="3">
        <v>7.946451999999999</v>
      </c>
      <c r="K327" s="3">
        <v>10.6</v>
      </c>
      <c r="L327" s="3">
        <v>1</v>
      </c>
      <c r="M327" s="3">
        <v>3.2</v>
      </c>
      <c r="N327" s="3">
        <v>-37.520000000000437</v>
      </c>
      <c r="O327" s="3">
        <v>8245</v>
      </c>
      <c r="P327" s="3"/>
      <c r="V327" s="9">
        <v>44727</v>
      </c>
      <c r="W327">
        <v>7772.08</v>
      </c>
      <c r="AF327" s="3"/>
      <c r="AO327" s="8"/>
    </row>
    <row r="328" spans="1:41">
      <c r="A328" s="9">
        <v>45433</v>
      </c>
      <c r="B328" s="13">
        <v>12348.84</v>
      </c>
      <c r="C328" s="3">
        <v>3666.89</v>
      </c>
      <c r="D328" s="3">
        <v>1462.19802</v>
      </c>
      <c r="E328" s="3">
        <v>109.011488</v>
      </c>
      <c r="F328" s="3">
        <v>4874.4035432000001</v>
      </c>
      <c r="G328" s="3">
        <v>251</v>
      </c>
      <c r="H328" s="10">
        <v>49.658140000000003</v>
      </c>
      <c r="I328" s="32">
        <v>106.301624</v>
      </c>
      <c r="J328" s="3">
        <v>-56.643484000000001</v>
      </c>
      <c r="K328" s="3">
        <v>10.6</v>
      </c>
      <c r="L328" s="3">
        <v>1.1000000000000001</v>
      </c>
      <c r="M328" s="3">
        <v>3.1</v>
      </c>
      <c r="N328" s="3">
        <v>131.8700000000008</v>
      </c>
      <c r="O328" s="3">
        <v>11506</v>
      </c>
      <c r="P328" s="3"/>
      <c r="V328" s="9">
        <v>44725</v>
      </c>
      <c r="W328">
        <v>7888.69</v>
      </c>
      <c r="AF328" s="3"/>
      <c r="AO328" s="8"/>
    </row>
    <row r="329" spans="1:41">
      <c r="A329" s="9">
        <v>45432</v>
      </c>
      <c r="B329" s="13">
        <v>12216.97</v>
      </c>
      <c r="C329" s="3">
        <v>3608.71</v>
      </c>
      <c r="D329" s="3">
        <v>1303.4677799999999</v>
      </c>
      <c r="E329" s="3">
        <v>54.571396</v>
      </c>
      <c r="F329" s="3">
        <v>4821.842445239</v>
      </c>
      <c r="G329" s="3">
        <v>247</v>
      </c>
      <c r="H329" s="10">
        <v>210.173216</v>
      </c>
      <c r="I329" s="32">
        <v>112.6768</v>
      </c>
      <c r="J329" s="3">
        <v>97.496415999999996</v>
      </c>
      <c r="K329" s="3">
        <v>10.5</v>
      </c>
      <c r="L329" s="3">
        <v>1</v>
      </c>
      <c r="M329" s="3">
        <v>3.1</v>
      </c>
      <c r="N329" s="3">
        <v>-18.170000000000073</v>
      </c>
      <c r="O329" s="3">
        <v>10962</v>
      </c>
      <c r="P329" s="3"/>
      <c r="V329" s="9">
        <v>44722</v>
      </c>
      <c r="W329">
        <v>7898.79</v>
      </c>
      <c r="AF329" s="3"/>
      <c r="AO329" s="8"/>
    </row>
    <row r="330" spans="1:41">
      <c r="A330" s="9">
        <v>45429</v>
      </c>
      <c r="B330" s="13">
        <v>12235.14</v>
      </c>
      <c r="C330" s="3">
        <v>3614.24</v>
      </c>
      <c r="D330" s="3">
        <v>1082.2851800000001</v>
      </c>
      <c r="E330" s="3">
        <v>53.942079999999997</v>
      </c>
      <c r="F330" s="3">
        <v>4825.9090663839997</v>
      </c>
      <c r="G330" s="3">
        <v>243</v>
      </c>
      <c r="H330" s="10">
        <v>53.929592</v>
      </c>
      <c r="I330" s="32">
        <v>29.303913999999999</v>
      </c>
      <c r="J330" s="3">
        <v>24.625678000000001</v>
      </c>
      <c r="K330" s="3">
        <v>10.5</v>
      </c>
      <c r="L330" s="3">
        <v>1</v>
      </c>
      <c r="M330" s="3">
        <v>3.1</v>
      </c>
      <c r="N330" s="3">
        <v>-84.56000000000131</v>
      </c>
      <c r="O330" s="3">
        <v>12912</v>
      </c>
      <c r="P330" s="3"/>
      <c r="V330" s="9">
        <v>44721</v>
      </c>
      <c r="W330">
        <v>7881.13</v>
      </c>
      <c r="AF330" s="3"/>
      <c r="AO330" s="8"/>
    </row>
    <row r="331" spans="1:41">
      <c r="A331" s="9">
        <v>45428</v>
      </c>
      <c r="B331" s="13">
        <v>12319.7</v>
      </c>
      <c r="C331" s="3">
        <v>3637.56</v>
      </c>
      <c r="D331" s="3">
        <v>1215.46957</v>
      </c>
      <c r="E331" s="3">
        <v>82.834711999999996</v>
      </c>
      <c r="F331" s="3">
        <v>4867.199851198</v>
      </c>
      <c r="G331" s="3">
        <v>248</v>
      </c>
      <c r="H331" s="10">
        <v>41.395631999999999</v>
      </c>
      <c r="I331" s="32">
        <v>49.420023999999998</v>
      </c>
      <c r="J331" s="3">
        <v>-8.0243919999999989</v>
      </c>
      <c r="K331" s="3">
        <v>10.6</v>
      </c>
      <c r="L331" s="3">
        <v>1.1000000000000001</v>
      </c>
      <c r="M331" s="3">
        <v>3.3</v>
      </c>
      <c r="N331" s="3">
        <v>60.430000000000291</v>
      </c>
      <c r="O331" s="3">
        <v>12362</v>
      </c>
      <c r="P331" s="3"/>
      <c r="V331" s="9">
        <v>44720</v>
      </c>
      <c r="W331">
        <v>7772.69</v>
      </c>
      <c r="AF331" s="3"/>
      <c r="AO331" s="8"/>
    </row>
    <row r="332" spans="1:41">
      <c r="A332" s="9">
        <v>45427</v>
      </c>
      <c r="B332" s="13">
        <v>12259.27</v>
      </c>
      <c r="C332" s="3">
        <v>3633.8</v>
      </c>
      <c r="D332" s="3">
        <v>1437.1892499999999</v>
      </c>
      <c r="E332" s="3">
        <v>62.567779999999999</v>
      </c>
      <c r="F332" s="3">
        <v>4841.9177594140001</v>
      </c>
      <c r="G332" s="3">
        <v>248</v>
      </c>
      <c r="H332" s="10">
        <v>89.52516</v>
      </c>
      <c r="I332" s="32">
        <v>184.226</v>
      </c>
      <c r="J332" s="3">
        <v>-94.700839999999999</v>
      </c>
      <c r="K332" s="3">
        <v>10.5</v>
      </c>
      <c r="L332" s="3">
        <v>1</v>
      </c>
      <c r="M332" s="3">
        <v>3.3</v>
      </c>
      <c r="N332" s="3">
        <v>-31.840000000000146</v>
      </c>
      <c r="O332" s="3">
        <v>12260</v>
      </c>
      <c r="P332" s="3"/>
      <c r="V332" s="9">
        <v>44719</v>
      </c>
      <c r="W332">
        <v>7631.13</v>
      </c>
      <c r="AF332" s="3"/>
      <c r="AO332" s="8"/>
    </row>
    <row r="333" spans="1:41">
      <c r="A333" s="9">
        <v>45426</v>
      </c>
      <c r="B333" s="13">
        <v>12291.11</v>
      </c>
      <c r="C333" s="3">
        <v>3636.66</v>
      </c>
      <c r="D333" s="3">
        <v>3201.6409600000002</v>
      </c>
      <c r="E333" s="3">
        <v>152.21686399999999</v>
      </c>
      <c r="F333" s="3">
        <v>4844.6217252839997</v>
      </c>
      <c r="G333" s="3">
        <v>251</v>
      </c>
      <c r="H333" s="10">
        <v>941.07078000000001</v>
      </c>
      <c r="I333" s="32">
        <v>168.96812800000001</v>
      </c>
      <c r="J333" s="3">
        <v>772.10265200000003</v>
      </c>
      <c r="K333" s="3">
        <v>10.5</v>
      </c>
      <c r="L333" s="3">
        <v>1</v>
      </c>
      <c r="M333" s="3">
        <v>3.3</v>
      </c>
      <c r="N333" s="3">
        <v>-67.68999999999869</v>
      </c>
      <c r="O333" s="3">
        <v>16647</v>
      </c>
      <c r="P333" s="3"/>
      <c r="V333" s="9">
        <v>44718</v>
      </c>
      <c r="W333">
        <v>7803.61</v>
      </c>
      <c r="AF333" s="3"/>
      <c r="AO333" s="8"/>
    </row>
    <row r="334" spans="1:41">
      <c r="A334" s="9">
        <v>45425</v>
      </c>
      <c r="B334" s="13">
        <v>12358.8</v>
      </c>
      <c r="C334" s="3">
        <v>3671.23</v>
      </c>
      <c r="D334" s="3">
        <v>3330.3418900000001</v>
      </c>
      <c r="E334" s="13">
        <v>109.66556799999999</v>
      </c>
      <c r="F334" s="13">
        <v>4875.8822281250004</v>
      </c>
      <c r="G334" s="13">
        <v>254</v>
      </c>
      <c r="H334" s="10">
        <v>40.648304000000003</v>
      </c>
      <c r="I334" s="32">
        <v>628.46163000000001</v>
      </c>
      <c r="J334" s="3">
        <v>-587.81332599999996</v>
      </c>
      <c r="K334" s="3">
        <v>10.6</v>
      </c>
      <c r="L334" s="3">
        <v>1.1000000000000001</v>
      </c>
      <c r="M334" s="3">
        <v>3.2</v>
      </c>
      <c r="N334" s="3">
        <v>-140.36000000000058</v>
      </c>
      <c r="O334" s="3">
        <v>18605</v>
      </c>
      <c r="P334" s="3"/>
      <c r="V334" s="9">
        <v>44715</v>
      </c>
      <c r="W334">
        <v>8054.77</v>
      </c>
      <c r="AF334" s="3"/>
      <c r="AO334" s="8"/>
    </row>
    <row r="335" spans="1:41">
      <c r="A335" s="9">
        <v>45422</v>
      </c>
      <c r="B335" s="13">
        <v>12499.16</v>
      </c>
      <c r="C335" s="3">
        <v>3722.88</v>
      </c>
      <c r="D335" s="3">
        <v>1790.5152</v>
      </c>
      <c r="E335" s="3">
        <v>92.116184000000004</v>
      </c>
      <c r="F335" s="3">
        <v>4927.9689777149997</v>
      </c>
      <c r="G335" s="3">
        <v>251</v>
      </c>
      <c r="H335" s="30">
        <v>60.857300000000002</v>
      </c>
      <c r="I335" s="32">
        <v>259.69764800000002</v>
      </c>
      <c r="J335" s="3">
        <v>-198.84034800000001</v>
      </c>
      <c r="K335" s="3">
        <v>10.7</v>
      </c>
      <c r="L335" s="3">
        <v>1.1000000000000001</v>
      </c>
      <c r="M335" s="3">
        <v>3.2</v>
      </c>
      <c r="N335" s="3">
        <v>-19.809999999999501</v>
      </c>
      <c r="O335" s="3">
        <v>14146</v>
      </c>
      <c r="P335" s="3"/>
      <c r="V335" s="9">
        <v>44714</v>
      </c>
      <c r="W335">
        <v>8099.51</v>
      </c>
      <c r="AF335" s="3"/>
      <c r="AO335" s="8"/>
    </row>
    <row r="336" spans="1:41">
      <c r="A336" s="9">
        <v>45421</v>
      </c>
      <c r="B336" s="13">
        <v>12518.97</v>
      </c>
      <c r="C336" s="3">
        <v>3730.12</v>
      </c>
      <c r="D336" s="3">
        <v>2575.30854</v>
      </c>
      <c r="E336" s="3">
        <v>111.371656</v>
      </c>
      <c r="F336" s="3">
        <v>4941.6486465090002</v>
      </c>
      <c r="G336" s="3">
        <v>253</v>
      </c>
      <c r="H336" s="30">
        <v>173.77271999999999</v>
      </c>
      <c r="I336" s="32">
        <v>132.692992</v>
      </c>
      <c r="J336" s="3">
        <v>41.079727999999989</v>
      </c>
      <c r="K336" s="3">
        <v>10.8</v>
      </c>
      <c r="L336" s="3">
        <v>1.1000000000000001</v>
      </c>
      <c r="M336" s="3">
        <v>3.2</v>
      </c>
      <c r="N336" s="3">
        <v>122.07</v>
      </c>
      <c r="O336" s="3">
        <v>19207</v>
      </c>
      <c r="P336" s="3"/>
      <c r="V336" s="9">
        <v>44713</v>
      </c>
      <c r="W336">
        <v>8064.69</v>
      </c>
      <c r="AF336" s="3"/>
      <c r="AO336" s="8"/>
    </row>
    <row r="337" spans="1:41">
      <c r="A337" s="9">
        <v>45420</v>
      </c>
      <c r="B337" s="13">
        <v>12396.9</v>
      </c>
      <c r="C337" s="3">
        <v>3672.78</v>
      </c>
      <c r="D337" s="3">
        <v>2781.4436327499998</v>
      </c>
      <c r="E337" s="3">
        <v>140.476868</v>
      </c>
      <c r="F337" s="3">
        <v>4909.2858369710002</v>
      </c>
      <c r="G337" s="3">
        <v>253</v>
      </c>
      <c r="H337" s="10">
        <v>689.86432000000002</v>
      </c>
      <c r="I337" s="32">
        <v>318.92896000000002</v>
      </c>
      <c r="J337" s="3">
        <v>370.93536</v>
      </c>
      <c r="K337" s="3">
        <v>10.7</v>
      </c>
      <c r="L337" s="3">
        <v>1.1000000000000001</v>
      </c>
      <c r="M337" s="3">
        <v>3.2</v>
      </c>
      <c r="N337" s="3">
        <v>43.329999999999927</v>
      </c>
      <c r="O337" s="3">
        <v>16835</v>
      </c>
      <c r="P337" s="3"/>
      <c r="V337" s="9">
        <v>44712</v>
      </c>
      <c r="W337">
        <v>8108.09</v>
      </c>
      <c r="AF337" s="3"/>
      <c r="AO337" s="8"/>
    </row>
    <row r="338" spans="1:41">
      <c r="A338" s="9">
        <v>45419</v>
      </c>
      <c r="B338" s="13">
        <v>12353.57</v>
      </c>
      <c r="C338" s="3">
        <v>3640.38</v>
      </c>
      <c r="D338" s="3">
        <v>2251.34157</v>
      </c>
      <c r="E338" s="3">
        <v>124.307136</v>
      </c>
      <c r="F338" s="3">
        <v>4901.9321994749998</v>
      </c>
      <c r="G338" s="3">
        <v>252</v>
      </c>
      <c r="H338" s="10">
        <v>85.304664000000002</v>
      </c>
      <c r="I338" s="32">
        <v>519.02518399999997</v>
      </c>
      <c r="J338" s="3">
        <v>-433.72052000000002</v>
      </c>
      <c r="K338" s="3">
        <v>10.7</v>
      </c>
      <c r="L338" s="3">
        <v>1.1000000000000001</v>
      </c>
      <c r="M338" s="3">
        <v>3.2</v>
      </c>
      <c r="N338" s="3">
        <v>-22.25</v>
      </c>
      <c r="O338" s="3">
        <v>17188</v>
      </c>
      <c r="P338" s="3"/>
      <c r="V338" s="9">
        <v>44711</v>
      </c>
      <c r="W338">
        <v>8231.33</v>
      </c>
      <c r="AF338" s="3"/>
      <c r="AO338" s="8"/>
    </row>
    <row r="339" spans="1:41">
      <c r="A339" s="9">
        <v>45418</v>
      </c>
      <c r="B339" s="13">
        <v>12375.82</v>
      </c>
      <c r="C339" s="3">
        <v>3640.77</v>
      </c>
      <c r="D339" s="3">
        <v>2027.39789</v>
      </c>
      <c r="E339" s="3">
        <v>118.75331199999999</v>
      </c>
      <c r="F339" s="3">
        <v>4915.2696512639995</v>
      </c>
      <c r="G339" s="3">
        <v>259</v>
      </c>
      <c r="H339" s="10">
        <v>69.889759999999995</v>
      </c>
      <c r="I339" s="32">
        <v>114.744056</v>
      </c>
      <c r="J339" s="3">
        <v>-44.854296000000005</v>
      </c>
      <c r="K339" s="3">
        <v>10.7</v>
      </c>
      <c r="L339" s="3">
        <v>1.1000000000000001</v>
      </c>
      <c r="M339" s="3">
        <v>3.2</v>
      </c>
      <c r="N339" s="3">
        <v>-0.44000000000050898</v>
      </c>
      <c r="O339" s="3">
        <v>18929</v>
      </c>
      <c r="P339" s="3"/>
      <c r="V339" s="9">
        <v>44708</v>
      </c>
      <c r="W339">
        <v>8315.5499999999993</v>
      </c>
      <c r="AF339" s="3"/>
      <c r="AO339" s="8"/>
    </row>
    <row r="340" spans="1:41">
      <c r="A340" s="9">
        <v>45415</v>
      </c>
      <c r="B340" s="3">
        <v>12376.26</v>
      </c>
      <c r="C340" s="3">
        <v>3648.14</v>
      </c>
      <c r="D340" s="3">
        <v>2134.3211500000002</v>
      </c>
      <c r="E340" s="3">
        <v>134.550704</v>
      </c>
      <c r="F340" s="38">
        <v>4912.5012679700003</v>
      </c>
      <c r="G340" s="3">
        <v>255</v>
      </c>
      <c r="H340" s="10">
        <v>52.116604000000002</v>
      </c>
      <c r="I340" s="32">
        <v>23.789159999999999</v>
      </c>
      <c r="J340" s="3">
        <v>28.327444000000003</v>
      </c>
      <c r="K340" s="3">
        <v>10.7</v>
      </c>
      <c r="L340" s="3">
        <v>1.1000000000000001</v>
      </c>
      <c r="M340" s="3">
        <v>3.2</v>
      </c>
      <c r="N340" s="3">
        <v>-28.069999999999709</v>
      </c>
      <c r="O340" s="37">
        <v>19194</v>
      </c>
      <c r="P340" s="3"/>
      <c r="V340" s="9">
        <v>44707</v>
      </c>
      <c r="W340">
        <v>8319.58</v>
      </c>
      <c r="AF340" s="3"/>
      <c r="AO340" s="8"/>
    </row>
    <row r="341" spans="1:41">
      <c r="A341" s="9">
        <v>45414</v>
      </c>
      <c r="B341" s="13">
        <v>12404.33</v>
      </c>
      <c r="C341" s="3">
        <v>3672.05</v>
      </c>
      <c r="D341" s="3">
        <v>2469.1799000000001</v>
      </c>
      <c r="E341" s="3">
        <v>147.45583999999999</v>
      </c>
      <c r="F341" s="3">
        <v>4907.3130900710003</v>
      </c>
      <c r="G341" s="3">
        <v>259</v>
      </c>
      <c r="H341" s="10">
        <v>71.892352000000002</v>
      </c>
      <c r="I341" s="32">
        <v>128.04264000000001</v>
      </c>
      <c r="J341" s="3">
        <v>-56.150288000000003</v>
      </c>
      <c r="K341" s="3">
        <v>10.7</v>
      </c>
      <c r="L341" s="3">
        <v>1.1000000000000001</v>
      </c>
      <c r="M341" s="3">
        <v>3.2</v>
      </c>
      <c r="N341" s="3">
        <v>50.639999999999418</v>
      </c>
      <c r="O341" s="3">
        <v>20113</v>
      </c>
      <c r="P341" s="3"/>
      <c r="V341" s="9">
        <v>44706</v>
      </c>
      <c r="W341">
        <v>8370.16</v>
      </c>
      <c r="AF341" s="3"/>
      <c r="AO341" s="8"/>
    </row>
    <row r="342" spans="1:41">
      <c r="A342" s="9">
        <v>45412</v>
      </c>
      <c r="B342" s="13">
        <v>12353.69</v>
      </c>
      <c r="C342" s="3">
        <v>3675.77</v>
      </c>
      <c r="D342" s="3">
        <v>3078.9734400000002</v>
      </c>
      <c r="E342" s="13">
        <v>272.30732799999998</v>
      </c>
      <c r="F342" s="3">
        <v>4893.0994111270002</v>
      </c>
      <c r="G342" s="3">
        <v>259</v>
      </c>
      <c r="H342" s="10">
        <v>100.809552</v>
      </c>
      <c r="I342" s="32">
        <v>193.96892800000001</v>
      </c>
      <c r="J342" s="3">
        <v>-93.159376000000009</v>
      </c>
      <c r="K342" s="3">
        <v>10.7</v>
      </c>
      <c r="L342" s="3">
        <v>1.1000000000000001</v>
      </c>
      <c r="M342" s="3">
        <v>3.2</v>
      </c>
      <c r="N342" s="3">
        <v>-9.2600000000002183</v>
      </c>
      <c r="O342" s="3">
        <v>0</v>
      </c>
      <c r="P342" s="3"/>
      <c r="V342" s="9">
        <v>44705</v>
      </c>
      <c r="W342">
        <v>8393.4699999999993</v>
      </c>
      <c r="AF342" s="3"/>
      <c r="AO342" s="8"/>
    </row>
    <row r="343" spans="1:41">
      <c r="A343" s="9">
        <v>45411</v>
      </c>
      <c r="B343" s="13">
        <v>12362.95</v>
      </c>
      <c r="C343" s="3">
        <v>3689.97</v>
      </c>
      <c r="D343" s="3">
        <v>3836.1129000000001</v>
      </c>
      <c r="E343" s="13">
        <v>167.08363199999999</v>
      </c>
      <c r="F343" s="3">
        <v>4893.871622959</v>
      </c>
      <c r="G343" s="3">
        <v>258</v>
      </c>
      <c r="H343" s="10">
        <v>107.62344</v>
      </c>
      <c r="I343" s="32">
        <v>518.72144000000003</v>
      </c>
      <c r="J343" s="3">
        <v>-411.09800000000001</v>
      </c>
      <c r="K343" s="3">
        <v>10.7</v>
      </c>
      <c r="L343" s="3">
        <v>1.1000000000000001</v>
      </c>
      <c r="M343" s="3">
        <v>3.2</v>
      </c>
      <c r="N343" s="3">
        <v>52</v>
      </c>
      <c r="O343" s="3">
        <v>23156</v>
      </c>
      <c r="P343" s="3"/>
      <c r="V343" s="9">
        <v>44704</v>
      </c>
      <c r="W343">
        <v>8474.49</v>
      </c>
      <c r="AF343" s="3"/>
      <c r="AO343" s="8"/>
    </row>
    <row r="344" spans="1:41">
      <c r="A344" s="9">
        <v>45408</v>
      </c>
      <c r="B344" s="13">
        <v>12310.95</v>
      </c>
      <c r="C344" s="3">
        <v>3685.77</v>
      </c>
      <c r="D344" s="3">
        <v>4139.4562599999999</v>
      </c>
      <c r="E344" s="13">
        <v>166.691744</v>
      </c>
      <c r="F344" s="3">
        <v>4862.9854463900001</v>
      </c>
      <c r="G344" s="3">
        <v>257</v>
      </c>
      <c r="H344" s="10">
        <v>260.32216</v>
      </c>
      <c r="I344" s="32">
        <v>408.35753599999998</v>
      </c>
      <c r="J344" s="3">
        <v>-148.03537599999999</v>
      </c>
      <c r="K344" s="3">
        <v>10.6</v>
      </c>
      <c r="L344" s="3">
        <v>1.1000000000000001</v>
      </c>
      <c r="M344" s="3">
        <v>3.3</v>
      </c>
      <c r="N344" s="3">
        <v>109.94000000000051</v>
      </c>
      <c r="O344" s="3">
        <v>25879</v>
      </c>
      <c r="P344" s="3"/>
      <c r="V344" s="9">
        <v>44701</v>
      </c>
      <c r="W344">
        <v>8265.61</v>
      </c>
      <c r="AF344" s="3"/>
      <c r="AO344" s="8"/>
    </row>
    <row r="345" spans="1:41">
      <c r="A345" s="9">
        <v>45407</v>
      </c>
      <c r="B345" s="13">
        <v>12201.01</v>
      </c>
      <c r="C345" s="3">
        <v>3634.73</v>
      </c>
      <c r="D345" s="3">
        <v>4128.6251499999998</v>
      </c>
      <c r="E345" s="13">
        <v>198.678224</v>
      </c>
      <c r="F345" s="3">
        <v>4842.8601696360001</v>
      </c>
      <c r="G345" s="3">
        <v>259</v>
      </c>
      <c r="H345" s="10">
        <v>206.332864</v>
      </c>
      <c r="I345" s="32">
        <v>494.61872</v>
      </c>
      <c r="J345" s="3">
        <v>-288.28585599999997</v>
      </c>
      <c r="K345" s="3">
        <v>10.5</v>
      </c>
      <c r="L345" s="3">
        <v>1</v>
      </c>
      <c r="M345" s="3">
        <v>3.3</v>
      </c>
      <c r="N345" s="3">
        <v>125.030000000001</v>
      </c>
      <c r="O345" s="3">
        <v>24626</v>
      </c>
      <c r="P345" s="3"/>
      <c r="V345" s="9">
        <v>44700</v>
      </c>
      <c r="W345">
        <v>8173.86</v>
      </c>
      <c r="AF345" s="3"/>
      <c r="AO345" s="8"/>
    </row>
    <row r="346" spans="1:41">
      <c r="A346" s="9">
        <v>45406</v>
      </c>
      <c r="B346" s="13">
        <v>12075.98</v>
      </c>
      <c r="C346" s="3">
        <v>3593.83</v>
      </c>
      <c r="D346" s="3">
        <v>2913.1783700000001</v>
      </c>
      <c r="E346" s="3">
        <v>141.70251200000001</v>
      </c>
      <c r="F346" s="3">
        <v>4807.8057986479998</v>
      </c>
      <c r="G346" s="3">
        <v>262</v>
      </c>
      <c r="H346" s="30">
        <v>290.27679999999998</v>
      </c>
      <c r="I346" s="32">
        <v>298.97574400000002</v>
      </c>
      <c r="J346" s="3">
        <v>-8.69894400000004</v>
      </c>
      <c r="K346" s="3">
        <v>10.5</v>
      </c>
      <c r="L346" s="3">
        <v>1</v>
      </c>
      <c r="M346" s="3">
        <v>3.3</v>
      </c>
      <c r="N346" s="3">
        <v>170.26000000000022</v>
      </c>
      <c r="O346" s="3">
        <v>22324</v>
      </c>
      <c r="P346" s="3"/>
      <c r="V346" s="9">
        <v>44699</v>
      </c>
      <c r="W346">
        <v>8417.2099999999991</v>
      </c>
      <c r="AF346" s="3"/>
      <c r="AO346" s="8"/>
    </row>
    <row r="347" spans="1:41">
      <c r="A347" s="9">
        <v>45404</v>
      </c>
      <c r="B347" s="13">
        <v>11905.72</v>
      </c>
      <c r="C347" s="3">
        <v>3495.06</v>
      </c>
      <c r="D347" s="3">
        <v>2513.0088999999998</v>
      </c>
      <c r="E347" s="3">
        <v>207.59996799999999</v>
      </c>
      <c r="F347" s="3">
        <v>4764.2110598569998</v>
      </c>
      <c r="G347" s="3">
        <v>254</v>
      </c>
      <c r="H347" s="10">
        <v>97.630032</v>
      </c>
      <c r="I347" s="32">
        <v>103.41847199999999</v>
      </c>
      <c r="J347" s="3">
        <v>-5.7884399999999943</v>
      </c>
      <c r="K347" s="3">
        <v>10.4</v>
      </c>
      <c r="L347" s="3">
        <v>1</v>
      </c>
      <c r="M347" s="3">
        <v>3.3</v>
      </c>
      <c r="N347" s="3">
        <v>77.5</v>
      </c>
      <c r="O347" s="3">
        <v>26225</v>
      </c>
      <c r="P347" s="3"/>
      <c r="V347" s="9">
        <v>44698</v>
      </c>
      <c r="W347">
        <v>8457.65</v>
      </c>
      <c r="AF347" s="3"/>
      <c r="AO347" s="8"/>
    </row>
    <row r="348" spans="1:41">
      <c r="A348" s="9">
        <v>45401</v>
      </c>
      <c r="B348" s="13">
        <v>11828.22</v>
      </c>
      <c r="C348" s="3">
        <v>3481.89</v>
      </c>
      <c r="D348" s="3">
        <v>1304.4884500000001</v>
      </c>
      <c r="E348" s="3">
        <v>114.029144</v>
      </c>
      <c r="F348" s="3">
        <v>4718.158630248</v>
      </c>
      <c r="G348" s="3">
        <v>259</v>
      </c>
      <c r="H348" s="10">
        <v>70.008688000000006</v>
      </c>
      <c r="I348" s="32">
        <v>25.97383</v>
      </c>
      <c r="J348" s="3">
        <v>44.034858000000007</v>
      </c>
      <c r="K348" s="3">
        <v>10.3</v>
      </c>
      <c r="L348" s="3">
        <v>1</v>
      </c>
      <c r="M348" s="3">
        <v>3.4</v>
      </c>
      <c r="N348" s="3">
        <v>75.179999999998472</v>
      </c>
      <c r="O348" s="3">
        <v>17643</v>
      </c>
      <c r="P348" s="3"/>
      <c r="V348" s="9">
        <v>44694</v>
      </c>
      <c r="W348">
        <v>8098.41</v>
      </c>
      <c r="AF348" s="3"/>
      <c r="AO348" s="8"/>
    </row>
    <row r="349" spans="1:41">
      <c r="A349" s="9">
        <v>45400</v>
      </c>
      <c r="B349" s="13">
        <v>11753.04</v>
      </c>
      <c r="C349" s="3">
        <v>3449.43</v>
      </c>
      <c r="D349" s="3">
        <v>1475.5957800000001</v>
      </c>
      <c r="E349" s="3">
        <v>112.926016</v>
      </c>
      <c r="F349" s="3">
        <v>4670.6948317699998</v>
      </c>
      <c r="G349" s="3">
        <v>249</v>
      </c>
      <c r="H349" s="10">
        <v>25.900670000000002</v>
      </c>
      <c r="I349" s="32">
        <v>20.848918000000001</v>
      </c>
      <c r="J349" s="3">
        <v>5.0517520000000005</v>
      </c>
      <c r="K349" s="3">
        <v>10.199999999999999</v>
      </c>
      <c r="L349" s="3">
        <v>1</v>
      </c>
      <c r="M349" s="3">
        <v>3.4</v>
      </c>
      <c r="N349" s="3">
        <v>-44.799999999999272</v>
      </c>
      <c r="O349" s="3">
        <v>18272</v>
      </c>
      <c r="P349" s="3"/>
      <c r="V349" s="9">
        <v>44693</v>
      </c>
      <c r="W349">
        <v>7754.62</v>
      </c>
      <c r="AF349" s="3"/>
      <c r="AO349" s="8"/>
    </row>
    <row r="350" spans="1:41">
      <c r="A350" s="9">
        <v>45399</v>
      </c>
      <c r="B350" s="13">
        <v>11797.84</v>
      </c>
      <c r="C350" s="3">
        <v>3475.4</v>
      </c>
      <c r="D350" s="3">
        <v>2220.69427</v>
      </c>
      <c r="E350" s="3">
        <v>71.037192000000005</v>
      </c>
      <c r="F350" s="3">
        <v>4664.061145916</v>
      </c>
      <c r="G350" s="3">
        <v>263</v>
      </c>
      <c r="H350" s="10">
        <v>100.231008</v>
      </c>
      <c r="I350" s="32">
        <v>120.90463200000001</v>
      </c>
      <c r="J350" s="3">
        <v>-20.673624000000004</v>
      </c>
      <c r="K350" s="3">
        <v>10.199999999999999</v>
      </c>
      <c r="L350" s="3">
        <v>1</v>
      </c>
      <c r="M350" s="3">
        <v>3.4</v>
      </c>
      <c r="N350" s="3">
        <v>-33.100000000000364</v>
      </c>
      <c r="O350" s="3">
        <v>20427</v>
      </c>
      <c r="P350" s="3"/>
      <c r="V350" s="9">
        <v>44690</v>
      </c>
      <c r="W350">
        <v>7516.63</v>
      </c>
      <c r="AF350" s="3"/>
      <c r="AO350" s="8"/>
    </row>
    <row r="351" spans="1:41">
      <c r="A351" s="28">
        <v>45398</v>
      </c>
      <c r="B351" s="13">
        <v>11830.94</v>
      </c>
      <c r="C351" s="3">
        <v>3491.32</v>
      </c>
      <c r="D351" s="3">
        <v>2011.79738</v>
      </c>
      <c r="E351" s="3">
        <v>86.419256000000004</v>
      </c>
      <c r="F351" s="3">
        <v>4665.2973004570003</v>
      </c>
      <c r="G351" s="3">
        <v>247</v>
      </c>
      <c r="H351" s="10">
        <v>184.45316800000001</v>
      </c>
      <c r="I351" s="32">
        <v>36.597912000000001</v>
      </c>
      <c r="J351" s="3">
        <v>147.855256</v>
      </c>
      <c r="K351" s="3">
        <v>10.199999999999999</v>
      </c>
      <c r="L351" s="3">
        <v>1</v>
      </c>
      <c r="M351" s="3">
        <v>3.4</v>
      </c>
      <c r="N351" s="3">
        <v>38.780000000000655</v>
      </c>
      <c r="O351" s="3">
        <v>17887</v>
      </c>
      <c r="P351" s="3"/>
      <c r="V351" s="9">
        <v>44687</v>
      </c>
      <c r="W351">
        <v>7427.48</v>
      </c>
      <c r="AF351" s="3"/>
      <c r="AO351" s="8"/>
    </row>
    <row r="352" spans="1:41">
      <c r="A352" s="9">
        <v>45397</v>
      </c>
      <c r="B352" s="29">
        <v>11792.16</v>
      </c>
      <c r="C352" s="3">
        <v>3470.25</v>
      </c>
      <c r="D352" s="22">
        <v>1482.2021099999999</v>
      </c>
      <c r="E352" s="22">
        <v>95.433304000000007</v>
      </c>
      <c r="F352" s="22">
        <v>4643.3085766169997</v>
      </c>
      <c r="G352" s="22">
        <v>249</v>
      </c>
      <c r="H352" s="40">
        <v>66.425623999999999</v>
      </c>
      <c r="I352" s="41">
        <v>23.294481999999999</v>
      </c>
      <c r="J352" s="22">
        <v>43.131141999999997</v>
      </c>
      <c r="K352" s="22">
        <v>10.1</v>
      </c>
      <c r="L352" s="22">
        <v>1</v>
      </c>
      <c r="M352" s="22">
        <v>3.4</v>
      </c>
      <c r="N352" s="22"/>
      <c r="O352" s="22">
        <v>18600</v>
      </c>
      <c r="P352" s="3"/>
      <c r="V352" s="9">
        <v>44686</v>
      </c>
      <c r="W352">
        <v>7567.55</v>
      </c>
      <c r="AF352" s="3"/>
      <c r="AO352" s="8"/>
    </row>
    <row r="353" spans="1:41">
      <c r="A353" s="9">
        <v>45392</v>
      </c>
      <c r="B353" s="13">
        <v>12006.2</v>
      </c>
      <c r="C353" s="3">
        <v>3565.17</v>
      </c>
      <c r="D353" s="3">
        <v>2564.8535000000002</v>
      </c>
      <c r="E353" s="3">
        <v>111.90337599999999</v>
      </c>
      <c r="F353" s="3">
        <v>4714.516085581</v>
      </c>
      <c r="G353" s="3">
        <v>253</v>
      </c>
      <c r="H353" s="10">
        <v>54.811748000000001</v>
      </c>
      <c r="I353" s="32">
        <v>370.152288</v>
      </c>
      <c r="J353" s="3">
        <v>-315.34053999999998</v>
      </c>
      <c r="K353" s="3">
        <v>10.3</v>
      </c>
      <c r="L353" s="3">
        <v>1</v>
      </c>
      <c r="M353" s="3">
        <v>3.4</v>
      </c>
      <c r="N353" s="3">
        <v>-26.899999999999636</v>
      </c>
      <c r="O353" s="3">
        <v>17490</v>
      </c>
      <c r="P353" s="3"/>
      <c r="V353" s="9">
        <v>44685</v>
      </c>
      <c r="W353">
        <v>7598.04</v>
      </c>
      <c r="AF353" s="3"/>
      <c r="AO353" s="8"/>
    </row>
    <row r="354" spans="1:41">
      <c r="A354" s="9">
        <v>45391</v>
      </c>
      <c r="B354" s="13">
        <v>12033.1</v>
      </c>
      <c r="C354" s="3">
        <v>3572.68</v>
      </c>
      <c r="D354" s="3">
        <v>2964.0089600000001</v>
      </c>
      <c r="E354" s="3">
        <v>86.674000000000007</v>
      </c>
      <c r="F354" s="3">
        <v>4696.5270678360002</v>
      </c>
      <c r="G354" s="3">
        <v>235</v>
      </c>
      <c r="H354" s="10">
        <v>49.268943999999998</v>
      </c>
      <c r="I354" s="32">
        <v>64.566907999999998</v>
      </c>
      <c r="J354" s="3">
        <v>-15.297964</v>
      </c>
      <c r="K354" s="3">
        <v>10.199999999999999</v>
      </c>
      <c r="L354" s="3">
        <v>1</v>
      </c>
      <c r="M354" s="3">
        <v>3.4</v>
      </c>
      <c r="N354" s="3">
        <v>70.610000000000582</v>
      </c>
      <c r="O354" s="3">
        <v>12348</v>
      </c>
      <c r="P354" s="3"/>
      <c r="V354" s="9">
        <v>44680</v>
      </c>
      <c r="W354">
        <v>7624.26</v>
      </c>
      <c r="AF354" s="3"/>
      <c r="AO354" s="8"/>
    </row>
    <row r="355" spans="1:41">
      <c r="A355" s="9">
        <v>45390</v>
      </c>
      <c r="B355" s="13">
        <v>11962.49</v>
      </c>
      <c r="C355" s="3">
        <v>3546.83</v>
      </c>
      <c r="D355" s="3">
        <v>2550.3866899999998</v>
      </c>
      <c r="E355" s="3">
        <v>135.10734400000001</v>
      </c>
      <c r="F355" s="3">
        <v>4667.1372277749997</v>
      </c>
      <c r="G355" s="3">
        <v>252</v>
      </c>
      <c r="H355" s="10">
        <v>123.38294399999999</v>
      </c>
      <c r="I355" s="32">
        <v>131.125248</v>
      </c>
      <c r="J355" s="3">
        <v>-7.7423040000000043</v>
      </c>
      <c r="K355" s="3">
        <v>10.199999999999999</v>
      </c>
      <c r="L355" s="3">
        <v>1</v>
      </c>
      <c r="M355" s="3">
        <v>3.4</v>
      </c>
      <c r="N355" s="3">
        <v>42.489999999999782</v>
      </c>
      <c r="O355" s="3">
        <v>19449</v>
      </c>
      <c r="P355" s="3"/>
      <c r="V355" s="9">
        <v>44679</v>
      </c>
      <c r="W355">
        <v>7611.43</v>
      </c>
      <c r="AF355" s="3"/>
      <c r="AO355" s="8"/>
    </row>
    <row r="356" spans="1:41">
      <c r="A356" s="9">
        <v>45387</v>
      </c>
      <c r="B356" s="13">
        <v>11920</v>
      </c>
      <c r="C356" s="3">
        <v>3543.71</v>
      </c>
      <c r="D356" s="3">
        <v>3202.9030400000001</v>
      </c>
      <c r="E356" s="3">
        <v>117.355104</v>
      </c>
      <c r="F356" s="3">
        <v>4645.3488004990004</v>
      </c>
      <c r="G356" s="3">
        <v>252</v>
      </c>
      <c r="H356" s="10">
        <v>277.92576000000003</v>
      </c>
      <c r="I356" s="32">
        <v>173.98342400000001</v>
      </c>
      <c r="J356" s="3">
        <v>103.94233600000001</v>
      </c>
      <c r="K356" s="3">
        <v>10.1</v>
      </c>
      <c r="L356" s="3">
        <v>1</v>
      </c>
      <c r="M356" s="3">
        <v>3.4</v>
      </c>
      <c r="N356" s="3">
        <v>124.53000000000065</v>
      </c>
      <c r="O356" s="3">
        <v>20647</v>
      </c>
      <c r="P356" s="3"/>
      <c r="V356" s="9">
        <v>44678</v>
      </c>
      <c r="W356">
        <v>7280.52</v>
      </c>
      <c r="AF356" s="3"/>
      <c r="AO356" s="8"/>
    </row>
    <row r="357" spans="1:41">
      <c r="A357" s="9">
        <v>45386</v>
      </c>
      <c r="B357" s="13">
        <v>11795.47</v>
      </c>
      <c r="C357" s="3">
        <v>3481.54</v>
      </c>
      <c r="D357" s="3">
        <v>2913.5616</v>
      </c>
      <c r="E357" s="3">
        <v>83.165047999999999</v>
      </c>
      <c r="F357" s="3">
        <v>4604.2750537290003</v>
      </c>
      <c r="G357" s="3">
        <v>247</v>
      </c>
      <c r="H357" s="10">
        <v>268.60259200000002</v>
      </c>
      <c r="I357" s="32">
        <v>168.444624</v>
      </c>
      <c r="J357" s="3">
        <v>100.15796800000001</v>
      </c>
      <c r="K357" s="3">
        <v>10</v>
      </c>
      <c r="L357" s="3">
        <v>1</v>
      </c>
      <c r="M357" s="3">
        <v>3.4</v>
      </c>
      <c r="N357" s="3">
        <v>96.979999999999563</v>
      </c>
      <c r="O357" s="3">
        <v>16269</v>
      </c>
      <c r="P357" s="3"/>
      <c r="V357" s="9">
        <v>44677</v>
      </c>
      <c r="W357">
        <v>6905.37</v>
      </c>
      <c r="AF357" s="3"/>
      <c r="AO357" s="8"/>
    </row>
    <row r="358" spans="1:41">
      <c r="A358" s="9">
        <v>45385</v>
      </c>
      <c r="B358" s="13">
        <v>11698.49</v>
      </c>
      <c r="C358" s="3">
        <v>3437.32</v>
      </c>
      <c r="D358" s="3">
        <v>3168.82458</v>
      </c>
      <c r="E358" s="3">
        <v>73.106943999999999</v>
      </c>
      <c r="F358" s="3">
        <v>4581.4024845020003</v>
      </c>
      <c r="G358" s="3">
        <v>259</v>
      </c>
      <c r="H358" s="10">
        <v>182.68089599999999</v>
      </c>
      <c r="I358" s="32">
        <v>403.86105600000002</v>
      </c>
      <c r="J358" s="3">
        <v>-221.18016000000003</v>
      </c>
      <c r="K358" s="3">
        <v>10</v>
      </c>
      <c r="L358" s="3">
        <v>1</v>
      </c>
      <c r="M358" s="3">
        <v>3.5</v>
      </c>
      <c r="N358" s="3">
        <v>73.590000000000146</v>
      </c>
      <c r="O358" s="3">
        <v>18525</v>
      </c>
      <c r="P358" s="3"/>
      <c r="V358" s="9">
        <v>44676</v>
      </c>
      <c r="W358">
        <v>7513.85</v>
      </c>
      <c r="AF358" s="3"/>
      <c r="AO358" s="8"/>
    </row>
    <row r="359" spans="1:41">
      <c r="A359" s="9">
        <v>45384</v>
      </c>
      <c r="B359" s="13">
        <v>11624.9</v>
      </c>
      <c r="C359" s="3">
        <v>3393.28</v>
      </c>
      <c r="D359" s="3">
        <v>2123.9183400000002</v>
      </c>
      <c r="E359" s="3">
        <v>63.588051999999998</v>
      </c>
      <c r="F359" s="3">
        <v>4565.2749861519997</v>
      </c>
      <c r="G359" s="3">
        <v>247</v>
      </c>
      <c r="H359" s="10">
        <v>213.643136</v>
      </c>
      <c r="I359" s="32">
        <v>76.324759999999998</v>
      </c>
      <c r="J359" s="3">
        <v>137.318376</v>
      </c>
      <c r="K359" s="3">
        <v>9.9</v>
      </c>
      <c r="L359" s="3">
        <v>1</v>
      </c>
      <c r="M359" s="3">
        <v>3.5</v>
      </c>
      <c r="N359" s="3">
        <v>77.010000000000218</v>
      </c>
      <c r="O359" s="3">
        <v>14010</v>
      </c>
      <c r="P359" s="3"/>
      <c r="V359" s="9">
        <v>44659</v>
      </c>
      <c r="W359">
        <v>8135.25</v>
      </c>
      <c r="AF359" s="3"/>
      <c r="AO359" s="8"/>
    </row>
    <row r="360" spans="1:41">
      <c r="A360" s="9">
        <v>45383</v>
      </c>
      <c r="B360" s="13">
        <v>11547.89</v>
      </c>
      <c r="C360" s="3">
        <v>3350.13</v>
      </c>
      <c r="D360" s="3">
        <v>2083.8626599999998</v>
      </c>
      <c r="E360" s="3">
        <v>73.420248000000001</v>
      </c>
      <c r="F360" s="3">
        <v>4553.4335723630002</v>
      </c>
      <c r="G360" s="3">
        <v>256</v>
      </c>
      <c r="H360" s="10">
        <v>182.37396799999999</v>
      </c>
      <c r="I360" s="32">
        <v>110.49628800000001</v>
      </c>
      <c r="J360" s="3">
        <v>71.877679999999984</v>
      </c>
      <c r="K360" s="3">
        <v>9.9</v>
      </c>
      <c r="L360" s="3">
        <v>1</v>
      </c>
      <c r="M360" s="3">
        <v>3.5</v>
      </c>
      <c r="N360" s="3">
        <v>68.889999999999418</v>
      </c>
      <c r="O360" s="3">
        <v>17008</v>
      </c>
      <c r="P360" s="3"/>
      <c r="V360" s="9">
        <v>44658</v>
      </c>
      <c r="W360">
        <v>8249.7000000000007</v>
      </c>
      <c r="AF360" s="3"/>
      <c r="AO360" s="8"/>
    </row>
    <row r="361" spans="1:41">
      <c r="A361" s="9">
        <v>45379</v>
      </c>
      <c r="B361" s="13">
        <v>11479</v>
      </c>
      <c r="C361" s="3">
        <v>3329.28</v>
      </c>
      <c r="D361" s="3">
        <v>4129.21011</v>
      </c>
      <c r="E361" s="3">
        <v>363.93161600000002</v>
      </c>
      <c r="F361" s="3">
        <v>4543.4167828569998</v>
      </c>
      <c r="G361" s="3">
        <v>255</v>
      </c>
      <c r="H361" s="10">
        <v>1616.03558</v>
      </c>
      <c r="I361" s="32">
        <v>850.30962999999997</v>
      </c>
      <c r="J361" s="3">
        <v>765.72595000000001</v>
      </c>
      <c r="K361" s="3">
        <v>9.9</v>
      </c>
      <c r="L361" s="3">
        <v>1</v>
      </c>
      <c r="M361" s="3">
        <v>3.5</v>
      </c>
      <c r="N361" s="3">
        <v>34.6200000000008</v>
      </c>
      <c r="O361" s="3">
        <v>16031</v>
      </c>
      <c r="P361" s="3"/>
      <c r="V361" s="9">
        <v>44657</v>
      </c>
      <c r="W361">
        <v>8580.93</v>
      </c>
      <c r="AF361" s="3"/>
      <c r="AO361" s="8"/>
    </row>
    <row r="362" spans="1:41">
      <c r="A362" s="9">
        <v>45378</v>
      </c>
      <c r="B362" s="13">
        <v>11444.38</v>
      </c>
      <c r="C362" s="3">
        <v>3317.62</v>
      </c>
      <c r="D362" s="3">
        <v>2961.5523800000001</v>
      </c>
      <c r="E362" s="3">
        <v>98.699783999999994</v>
      </c>
      <c r="F362" s="3">
        <v>4534.650130432</v>
      </c>
      <c r="G362" s="3">
        <v>250</v>
      </c>
      <c r="H362" s="10">
        <v>267.108384</v>
      </c>
      <c r="I362" s="32">
        <v>185.345696</v>
      </c>
      <c r="J362" s="3">
        <v>81.762687999999997</v>
      </c>
      <c r="K362" s="3">
        <v>9.9</v>
      </c>
      <c r="L362" s="3">
        <v>1</v>
      </c>
      <c r="M362" s="3">
        <v>3.5</v>
      </c>
      <c r="N362" s="3">
        <v>9.8899999999994179</v>
      </c>
      <c r="O362" s="3">
        <v>16239</v>
      </c>
      <c r="P362" s="3"/>
      <c r="V362" s="9">
        <v>44656</v>
      </c>
      <c r="W362">
        <v>8738.08</v>
      </c>
      <c r="AF362" s="3"/>
      <c r="AO362" s="8"/>
    </row>
    <row r="363" spans="1:41">
      <c r="A363" s="9">
        <v>45377</v>
      </c>
      <c r="B363" s="29">
        <v>11434.49</v>
      </c>
      <c r="C363" s="3">
        <v>3300.27</v>
      </c>
      <c r="D363" s="3">
        <v>1885.31149</v>
      </c>
      <c r="E363" s="3">
        <v>88.944655999999995</v>
      </c>
      <c r="F363" s="3">
        <v>4536.9637630719999</v>
      </c>
      <c r="G363" s="3">
        <v>254</v>
      </c>
      <c r="H363" s="10">
        <v>20.563980000000001</v>
      </c>
      <c r="I363" s="32">
        <v>45.730235999999998</v>
      </c>
      <c r="J363" s="3">
        <v>-25.166255999999997</v>
      </c>
      <c r="K363" s="3">
        <v>9.9</v>
      </c>
      <c r="L363" s="3">
        <v>1</v>
      </c>
      <c r="M363" s="3">
        <v>3.5</v>
      </c>
      <c r="N363" s="3">
        <v>98.959999999999127</v>
      </c>
      <c r="O363" s="3">
        <v>16428</v>
      </c>
      <c r="P363" s="3"/>
      <c r="V363" s="9">
        <v>44655</v>
      </c>
      <c r="W363">
        <v>8244.5499999999993</v>
      </c>
      <c r="AF363" s="3"/>
      <c r="AO363" s="8"/>
    </row>
    <row r="364" spans="1:41">
      <c r="A364" s="9">
        <v>45376</v>
      </c>
      <c r="B364" s="13">
        <v>11335.53</v>
      </c>
      <c r="C364" s="3">
        <v>3262.57</v>
      </c>
      <c r="D364" s="3">
        <v>2430.0651499999999</v>
      </c>
      <c r="E364" s="3">
        <v>80.717519999999993</v>
      </c>
      <c r="F364" s="3">
        <v>4514.1259947489998</v>
      </c>
      <c r="G364" s="3">
        <v>251</v>
      </c>
      <c r="H364" s="10">
        <v>27.324216</v>
      </c>
      <c r="I364" s="32">
        <v>64.930120000000002</v>
      </c>
      <c r="J364" s="3">
        <v>-37.605904000000002</v>
      </c>
      <c r="K364" s="3">
        <v>9.8000000000000007</v>
      </c>
      <c r="L364" s="3">
        <v>1</v>
      </c>
      <c r="M364" s="3">
        <v>3.5</v>
      </c>
      <c r="N364" s="3">
        <v>100.73000000000138</v>
      </c>
      <c r="O364" s="3">
        <v>14414</v>
      </c>
      <c r="P364" s="3"/>
      <c r="V364" s="9">
        <v>44652</v>
      </c>
      <c r="W364">
        <v>8471.43</v>
      </c>
      <c r="AF364" s="3"/>
      <c r="AO364" s="8"/>
    </row>
    <row r="365" spans="1:41">
      <c r="A365" s="9">
        <v>45373</v>
      </c>
      <c r="B365" s="13">
        <v>11234.8</v>
      </c>
      <c r="C365" s="3">
        <v>3220.19</v>
      </c>
      <c r="D365" s="3">
        <v>1288.4485099999999</v>
      </c>
      <c r="E365" s="3">
        <v>54.328676000000002</v>
      </c>
      <c r="F365" s="3">
        <v>4473.2168496169998</v>
      </c>
      <c r="G365" s="3">
        <v>243</v>
      </c>
      <c r="H365" s="10">
        <v>243.28635199999999</v>
      </c>
      <c r="I365" s="32">
        <v>110.54096</v>
      </c>
      <c r="J365" s="3">
        <v>132.74539199999998</v>
      </c>
      <c r="K365" s="3">
        <v>9.6999999999999993</v>
      </c>
      <c r="L365" s="3">
        <v>1</v>
      </c>
      <c r="M365" s="3">
        <v>3.5</v>
      </c>
      <c r="N365" s="3">
        <v>-26.6200000000008</v>
      </c>
      <c r="O365" s="3">
        <v>9832</v>
      </c>
      <c r="P365" s="3"/>
      <c r="V365" s="9">
        <v>44651</v>
      </c>
      <c r="W365">
        <v>8903.8700000000008</v>
      </c>
      <c r="AF365" s="3"/>
      <c r="AO365" s="8"/>
    </row>
    <row r="366" spans="1:41">
      <c r="A366" s="28">
        <v>45372</v>
      </c>
      <c r="B366" s="13">
        <v>11261.42</v>
      </c>
      <c r="C366" s="3">
        <v>3226.28</v>
      </c>
      <c r="D366" s="3">
        <v>1506.5322200000001</v>
      </c>
      <c r="E366" s="3">
        <v>44.923299999999998</v>
      </c>
      <c r="F366" s="3">
        <v>4490.166190119</v>
      </c>
      <c r="G366" s="3">
        <v>248</v>
      </c>
      <c r="H366" s="10">
        <v>84.829751999999999</v>
      </c>
      <c r="I366" s="32">
        <v>100.544696</v>
      </c>
      <c r="J366" s="3">
        <v>-15.714944000000003</v>
      </c>
      <c r="K366" s="3">
        <v>9.8000000000000007</v>
      </c>
      <c r="L366" s="3">
        <v>1</v>
      </c>
      <c r="M366" s="3">
        <v>3.5</v>
      </c>
      <c r="N366" s="3">
        <v>84.8799999999992</v>
      </c>
      <c r="O366" s="3">
        <v>12236</v>
      </c>
      <c r="P366" s="3"/>
      <c r="V366" s="9">
        <v>44650</v>
      </c>
      <c r="W366">
        <v>9294.89</v>
      </c>
      <c r="AF366" s="3"/>
      <c r="AO366" s="8"/>
    </row>
    <row r="367" spans="1:41">
      <c r="A367" s="9">
        <v>45371</v>
      </c>
      <c r="B367" s="29">
        <v>11176.54</v>
      </c>
      <c r="C367" s="3">
        <v>3182.49</v>
      </c>
      <c r="D367" s="22">
        <v>639.87410999999997</v>
      </c>
      <c r="E367" s="22">
        <v>33.231200000000001</v>
      </c>
      <c r="F367" s="22">
        <v>4452.2646898129997</v>
      </c>
      <c r="G367" s="22">
        <v>246</v>
      </c>
      <c r="H367" s="40">
        <v>30.862995999999999</v>
      </c>
      <c r="I367" s="41">
        <v>17.182079999999999</v>
      </c>
      <c r="J367" s="22">
        <v>13.680916</v>
      </c>
      <c r="K367" s="22">
        <v>9.6999999999999993</v>
      </c>
      <c r="L367" s="22">
        <v>1</v>
      </c>
      <c r="M367" s="22">
        <v>3.6</v>
      </c>
      <c r="N367" s="22">
        <v>-64.399999999999636</v>
      </c>
      <c r="O367" s="22">
        <v>9371</v>
      </c>
      <c r="P367" s="3"/>
      <c r="V367" s="9">
        <v>44649</v>
      </c>
      <c r="W367">
        <v>9647.5499999999993</v>
      </c>
      <c r="AF367" s="3"/>
      <c r="AO367" s="8"/>
    </row>
    <row r="368" spans="1:41">
      <c r="A368" s="9">
        <v>45370</v>
      </c>
      <c r="B368" s="13">
        <v>11240.94</v>
      </c>
      <c r="C368" s="3">
        <v>3208.74</v>
      </c>
      <c r="D368" s="3">
        <v>910.12671999999998</v>
      </c>
      <c r="E368" s="3">
        <v>44.934984</v>
      </c>
      <c r="F368" s="3">
        <v>4474.2241100800002</v>
      </c>
      <c r="G368" s="3">
        <v>255</v>
      </c>
      <c r="H368" s="10">
        <v>79.552111999999994</v>
      </c>
      <c r="I368" s="32">
        <v>77.699799999999996</v>
      </c>
      <c r="J368" s="3">
        <v>1.8523119999999977</v>
      </c>
      <c r="K368" s="3">
        <v>9.6999999999999993</v>
      </c>
      <c r="L368" s="3">
        <v>1</v>
      </c>
      <c r="M368" s="3">
        <v>3.5</v>
      </c>
      <c r="N368" s="3">
        <v>-35.369999999998981</v>
      </c>
      <c r="O368" s="3">
        <v>11517</v>
      </c>
      <c r="P368" s="3"/>
      <c r="V368" s="9">
        <v>44648</v>
      </c>
      <c r="W368">
        <v>10142.290000000001</v>
      </c>
      <c r="AF368" s="3"/>
      <c r="AO368" s="8"/>
    </row>
    <row r="369" spans="1:41">
      <c r="A369" s="9">
        <v>45369</v>
      </c>
      <c r="B369" s="13">
        <v>11276.31</v>
      </c>
      <c r="C369" s="3">
        <v>3209.66</v>
      </c>
      <c r="D369" s="3">
        <v>4031.00288</v>
      </c>
      <c r="E369" s="3">
        <v>558.17190000000005</v>
      </c>
      <c r="F369" s="3">
        <v>4482.9815552330001</v>
      </c>
      <c r="G369" s="3">
        <v>247</v>
      </c>
      <c r="H369" s="10">
        <v>85.260903999999996</v>
      </c>
      <c r="I369" s="32">
        <v>2962.1875199999999</v>
      </c>
      <c r="J369" s="3">
        <v>-2876.9266159999997</v>
      </c>
      <c r="K369" s="3">
        <v>9.8000000000000007</v>
      </c>
      <c r="L369" s="3">
        <v>1</v>
      </c>
      <c r="M369" s="3">
        <v>3.5</v>
      </c>
      <c r="N369" s="3">
        <v>-44.540000000000873</v>
      </c>
      <c r="O369" s="3">
        <v>13165</v>
      </c>
      <c r="P369" s="3"/>
      <c r="V369" s="9">
        <v>44645</v>
      </c>
      <c r="W369">
        <v>10455.32</v>
      </c>
      <c r="AF369" s="3"/>
      <c r="AO369" s="8"/>
    </row>
    <row r="370" spans="1:41">
      <c r="A370" s="9">
        <v>45366</v>
      </c>
      <c r="B370" s="13">
        <v>11320.85</v>
      </c>
      <c r="C370" s="3">
        <v>3237.12</v>
      </c>
      <c r="D370" s="3">
        <v>1320.9385</v>
      </c>
      <c r="E370" s="3">
        <v>69.730264000000005</v>
      </c>
      <c r="F370" s="3">
        <v>4492.0753632380001</v>
      </c>
      <c r="G370" s="3">
        <v>243</v>
      </c>
      <c r="H370" s="10">
        <v>59.723951999999997</v>
      </c>
      <c r="I370" s="32">
        <v>41.059463999999998</v>
      </c>
      <c r="J370" s="3">
        <v>18.664487999999999</v>
      </c>
      <c r="K370" s="3">
        <v>9.6999999999999993</v>
      </c>
      <c r="L370" s="3">
        <v>1</v>
      </c>
      <c r="M370" s="3">
        <v>3.5</v>
      </c>
      <c r="N370" s="3">
        <v>-15.859999999998763</v>
      </c>
      <c r="O370" s="3">
        <v>15962</v>
      </c>
      <c r="P370" s="3"/>
      <c r="V370" s="9">
        <v>44644</v>
      </c>
      <c r="W370">
        <v>10451.709999999999</v>
      </c>
      <c r="AF370" s="3"/>
      <c r="AO370" s="8"/>
    </row>
    <row r="371" spans="1:41">
      <c r="A371" s="9">
        <v>45365</v>
      </c>
      <c r="B371" s="13">
        <v>11336.71</v>
      </c>
      <c r="C371" s="3">
        <v>3245.24</v>
      </c>
      <c r="D371" s="3">
        <v>1620.51315</v>
      </c>
      <c r="E371" s="3">
        <v>76.206655999999995</v>
      </c>
      <c r="F371" s="3">
        <v>4495.3693132660001</v>
      </c>
      <c r="G371" s="3">
        <v>252</v>
      </c>
      <c r="H371" s="10">
        <v>59.642800000000001</v>
      </c>
      <c r="I371" s="32">
        <v>77.328671999999997</v>
      </c>
      <c r="J371" s="3">
        <v>-17.685871999999996</v>
      </c>
      <c r="K371" s="3">
        <v>9.6999999999999993</v>
      </c>
      <c r="L371" s="3">
        <v>1</v>
      </c>
      <c r="M371" s="3">
        <v>3.5</v>
      </c>
      <c r="N371" s="3">
        <v>18.789999999999054</v>
      </c>
      <c r="O371" s="3">
        <v>15320</v>
      </c>
      <c r="P371" s="3"/>
      <c r="V371" s="9">
        <v>44643</v>
      </c>
      <c r="W371">
        <v>10457.81</v>
      </c>
      <c r="AF371" s="3"/>
      <c r="AO371" s="8"/>
    </row>
    <row r="372" spans="1:41">
      <c r="A372" s="9">
        <v>45364</v>
      </c>
      <c r="B372" s="13">
        <v>11317.92</v>
      </c>
      <c r="C372" s="3">
        <v>3230.49</v>
      </c>
      <c r="D372" s="3">
        <v>1924.72218</v>
      </c>
      <c r="E372" s="3">
        <v>86.429215999999997</v>
      </c>
      <c r="F372" s="3">
        <v>4496.5988901299997</v>
      </c>
      <c r="G372" s="3">
        <v>255</v>
      </c>
      <c r="H372" s="10">
        <v>90.201704000000007</v>
      </c>
      <c r="I372" s="32">
        <v>64.205776</v>
      </c>
      <c r="J372" s="3">
        <v>25.995928000000006</v>
      </c>
      <c r="K372" s="3">
        <v>9.6999999999999993</v>
      </c>
      <c r="L372" s="3">
        <v>1</v>
      </c>
      <c r="M372" s="3">
        <v>3.5</v>
      </c>
      <c r="N372" s="3">
        <v>31.020000000000437</v>
      </c>
      <c r="O372" s="3">
        <v>17560</v>
      </c>
      <c r="P372" s="3"/>
      <c r="V372" s="9">
        <v>44642</v>
      </c>
      <c r="W372">
        <v>10490.74</v>
      </c>
      <c r="AF372" s="3"/>
      <c r="AO372" s="8"/>
    </row>
    <row r="373" spans="1:41">
      <c r="A373" s="9">
        <v>45363</v>
      </c>
      <c r="B373" s="13">
        <v>11286.9</v>
      </c>
      <c r="C373" s="3">
        <v>3218.08</v>
      </c>
      <c r="D373" s="3">
        <v>1973.2613100000001</v>
      </c>
      <c r="E373" s="3">
        <v>95.689648000000005</v>
      </c>
      <c r="F373" s="3">
        <v>4494.8551922659999</v>
      </c>
      <c r="G373" s="3">
        <v>252</v>
      </c>
      <c r="H373" s="10">
        <v>45.069583999999999</v>
      </c>
      <c r="I373" s="32">
        <v>85.256144000000006</v>
      </c>
      <c r="J373" s="3">
        <v>-40.186560000000007</v>
      </c>
      <c r="K373" s="3">
        <v>9.6999999999999993</v>
      </c>
      <c r="L373" s="3">
        <v>1</v>
      </c>
      <c r="M373" s="3">
        <v>3.5</v>
      </c>
      <c r="N373" s="3">
        <v>111.5</v>
      </c>
      <c r="O373" s="3">
        <v>18071</v>
      </c>
      <c r="P373" s="3"/>
      <c r="V373" s="9">
        <v>44641</v>
      </c>
      <c r="W373">
        <v>10421.74</v>
      </c>
      <c r="AF373" s="3"/>
      <c r="AO373" s="8"/>
    </row>
    <row r="374" spans="1:41">
      <c r="A374" s="9">
        <v>45362</v>
      </c>
      <c r="B374" s="13">
        <v>11175.4</v>
      </c>
      <c r="C374" s="3">
        <v>3181.33</v>
      </c>
      <c r="D374" s="3">
        <v>1402.38797</v>
      </c>
      <c r="E374" s="3">
        <v>91.551696000000007</v>
      </c>
      <c r="F374" s="3">
        <v>4462.4441803649997</v>
      </c>
      <c r="G374" s="3">
        <v>248</v>
      </c>
      <c r="H374" s="10">
        <v>48.274211999999999</v>
      </c>
      <c r="I374" s="32">
        <v>76.311712</v>
      </c>
      <c r="J374" s="3">
        <v>-28.037500000000001</v>
      </c>
      <c r="K374" s="3">
        <v>9.6</v>
      </c>
      <c r="L374" s="3">
        <v>1</v>
      </c>
      <c r="M374" s="3">
        <v>3.5</v>
      </c>
      <c r="N374" s="3">
        <v>50.369999999998981</v>
      </c>
      <c r="O374" s="3">
        <v>17596</v>
      </c>
      <c r="P374" s="3"/>
      <c r="V374" s="9">
        <v>44638</v>
      </c>
      <c r="W374">
        <v>10353.83</v>
      </c>
      <c r="AF374" s="3"/>
      <c r="AO374" s="8"/>
    </row>
    <row r="375" spans="1:41">
      <c r="A375" s="9">
        <v>45358</v>
      </c>
      <c r="B375" s="13">
        <v>11125.03</v>
      </c>
      <c r="C375" s="3">
        <v>3175.05</v>
      </c>
      <c r="D375" s="3">
        <v>1949.2403200000001</v>
      </c>
      <c r="E375" s="3">
        <v>151.302224</v>
      </c>
      <c r="F375" s="3">
        <v>4444.7088033050004</v>
      </c>
      <c r="G375" s="3">
        <v>255</v>
      </c>
      <c r="H375" s="10">
        <v>34.293419999999998</v>
      </c>
      <c r="I375" s="32">
        <v>61.441364</v>
      </c>
      <c r="J375" s="3">
        <v>-27.147944000000003</v>
      </c>
      <c r="K375" s="3">
        <v>9.6</v>
      </c>
      <c r="L375" s="3">
        <v>1</v>
      </c>
      <c r="M375" s="3">
        <v>3.6</v>
      </c>
      <c r="N375" s="3">
        <v>79.130000000001019</v>
      </c>
      <c r="O375" s="3">
        <v>23273</v>
      </c>
      <c r="P375" s="3"/>
      <c r="V375" s="9">
        <v>44636</v>
      </c>
      <c r="W375">
        <v>10222.549999999999</v>
      </c>
      <c r="AF375" s="3"/>
      <c r="AO375" s="8"/>
    </row>
    <row r="376" spans="1:41">
      <c r="A376" s="9">
        <v>45357</v>
      </c>
      <c r="B376" s="119">
        <v>11045.9</v>
      </c>
      <c r="C376" s="3">
        <v>3147.45</v>
      </c>
      <c r="D376" s="3">
        <v>2637.54394</v>
      </c>
      <c r="E376" s="3">
        <v>160.58321599999999</v>
      </c>
      <c r="F376" s="3">
        <v>4408.4252370880004</v>
      </c>
      <c r="G376" s="3">
        <v>253</v>
      </c>
      <c r="H376" s="10">
        <v>66.290227999999999</v>
      </c>
      <c r="I376" s="32">
        <v>138.41017600000001</v>
      </c>
      <c r="J376" s="3">
        <v>-72.119948000000008</v>
      </c>
      <c r="K376" s="3">
        <v>9.5</v>
      </c>
      <c r="L376" s="3">
        <v>0.9</v>
      </c>
      <c r="M376" s="3">
        <v>3.6</v>
      </c>
      <c r="N376" s="3">
        <v>164.18000000000029</v>
      </c>
      <c r="O376" s="3">
        <v>24086</v>
      </c>
      <c r="P376" s="3"/>
      <c r="V376" s="9">
        <v>44635</v>
      </c>
      <c r="W376">
        <v>10284.299999999999</v>
      </c>
      <c r="AF376" s="3"/>
      <c r="AO376" s="8"/>
    </row>
    <row r="377" spans="1:41">
      <c r="A377" s="9">
        <v>45356</v>
      </c>
      <c r="B377" s="13">
        <v>10881.72</v>
      </c>
      <c r="C377" s="3">
        <v>3100.3</v>
      </c>
      <c r="D377" s="3">
        <v>2293.4840300000001</v>
      </c>
      <c r="E377" s="3">
        <v>263.45286399999998</v>
      </c>
      <c r="F377" s="3">
        <v>4313.8137740330003</v>
      </c>
      <c r="G377" s="3">
        <v>244</v>
      </c>
      <c r="H377" s="10">
        <v>38.579352</v>
      </c>
      <c r="I377" s="32">
        <v>1109.30099</v>
      </c>
      <c r="J377" s="3">
        <v>-1070.721638</v>
      </c>
      <c r="K377" s="3">
        <v>9.3000000000000007</v>
      </c>
      <c r="L377" s="3">
        <v>0.9</v>
      </c>
      <c r="M377" s="3">
        <v>3.7</v>
      </c>
      <c r="N377" s="3">
        <v>40.069999999999709</v>
      </c>
      <c r="O377" s="3">
        <v>14560</v>
      </c>
      <c r="P377" s="3"/>
      <c r="V377" s="9">
        <v>44634</v>
      </c>
      <c r="W377">
        <v>10565.26</v>
      </c>
      <c r="AF377" s="3"/>
      <c r="AO377" s="8"/>
    </row>
    <row r="378" spans="1:41">
      <c r="A378" s="9">
        <v>45355</v>
      </c>
      <c r="B378" s="13">
        <v>10841.65</v>
      </c>
      <c r="C378" s="3">
        <v>3092.25</v>
      </c>
      <c r="D378" s="3">
        <v>1496.23731</v>
      </c>
      <c r="E378" s="3">
        <v>73.748615999999998</v>
      </c>
      <c r="F378" s="3">
        <v>4294.1037559879996</v>
      </c>
      <c r="G378" s="3">
        <v>248</v>
      </c>
      <c r="H378" s="10">
        <v>45.640748000000002</v>
      </c>
      <c r="I378" s="32">
        <v>136.17073600000001</v>
      </c>
      <c r="J378" s="3">
        <v>-90.529988000000003</v>
      </c>
      <c r="K378" s="3">
        <v>9.3000000000000007</v>
      </c>
      <c r="L378" s="3">
        <v>0.9</v>
      </c>
      <c r="M378" s="3">
        <v>3.7</v>
      </c>
      <c r="N378" s="3">
        <v>36.420000000000073</v>
      </c>
      <c r="O378" s="3">
        <v>14677</v>
      </c>
      <c r="P378" s="3"/>
      <c r="V378" s="9">
        <v>44631</v>
      </c>
      <c r="W378">
        <v>10677.46</v>
      </c>
      <c r="AF378" s="3"/>
      <c r="AO378" s="8"/>
    </row>
    <row r="379" spans="1:41">
      <c r="A379" s="9">
        <v>45352</v>
      </c>
      <c r="B379" s="13">
        <v>10805.23</v>
      </c>
      <c r="C379" s="3">
        <v>3084.79</v>
      </c>
      <c r="D379" s="3">
        <v>1714.0606700000001</v>
      </c>
      <c r="E379" s="3">
        <v>94.594855999999993</v>
      </c>
      <c r="F379" s="3">
        <v>4279.7543727840002</v>
      </c>
      <c r="G379" s="3">
        <v>254</v>
      </c>
      <c r="H379" s="10">
        <v>41.312272</v>
      </c>
      <c r="I379" s="32">
        <v>124.66851200000001</v>
      </c>
      <c r="J379" s="3">
        <v>-83.356240000000014</v>
      </c>
      <c r="K379" s="3">
        <v>9.1999999999999993</v>
      </c>
      <c r="L379" s="3">
        <v>0.9</v>
      </c>
      <c r="M379" s="3">
        <v>3.7</v>
      </c>
      <c r="N379" s="3">
        <v>113.98999999999978</v>
      </c>
      <c r="O379" s="3">
        <v>18098</v>
      </c>
      <c r="P379" s="3"/>
      <c r="V379" s="9">
        <v>44630</v>
      </c>
      <c r="W379">
        <v>10856.07</v>
      </c>
      <c r="AF379" s="3"/>
      <c r="AO379" s="8"/>
    </row>
    <row r="380" spans="1:41">
      <c r="A380" s="118">
        <v>45351</v>
      </c>
      <c r="B380" s="13">
        <v>10691.24</v>
      </c>
      <c r="C380" s="3">
        <v>3039.4</v>
      </c>
      <c r="D380" s="3">
        <v>1497.0786599999999</v>
      </c>
      <c r="E380" s="3">
        <v>49.805900000000001</v>
      </c>
      <c r="F380" s="3">
        <v>4215.6158418659998</v>
      </c>
      <c r="G380" s="3">
        <v>251</v>
      </c>
      <c r="H380" s="10">
        <v>207.28543999999999</v>
      </c>
      <c r="I380" s="32">
        <v>357.04867200000001</v>
      </c>
      <c r="J380" s="3">
        <v>-149.76323200000002</v>
      </c>
      <c r="K380" s="3">
        <v>9.1999999999999993</v>
      </c>
      <c r="L380" s="3">
        <v>0.9</v>
      </c>
      <c r="M380" s="3">
        <v>3.6</v>
      </c>
      <c r="N380" s="3">
        <v>39.469999999999345</v>
      </c>
      <c r="O380" s="22">
        <v>11004</v>
      </c>
      <c r="P380" s="3"/>
      <c r="V380" s="9">
        <v>44629</v>
      </c>
      <c r="W380">
        <v>10163.719999999999</v>
      </c>
      <c r="AF380" s="3"/>
      <c r="AO380" s="8"/>
    </row>
    <row r="381" spans="1:41">
      <c r="A381" s="9">
        <v>45350</v>
      </c>
      <c r="B381" s="13">
        <v>10651.77</v>
      </c>
      <c r="C381" s="3">
        <v>3037.38</v>
      </c>
      <c r="D381" s="3">
        <v>1641.8492200000001</v>
      </c>
      <c r="E381" s="3">
        <v>42.923063999999997</v>
      </c>
      <c r="F381" s="3">
        <v>4186.0941641250001</v>
      </c>
      <c r="G381" s="3">
        <v>248</v>
      </c>
      <c r="H381" s="10">
        <v>132.73856799999999</v>
      </c>
      <c r="I381" s="32">
        <v>630.83181000000002</v>
      </c>
      <c r="J381" s="3">
        <v>-498.09324200000003</v>
      </c>
      <c r="K381" s="3">
        <v>9.1</v>
      </c>
      <c r="L381" s="3">
        <v>0.9</v>
      </c>
      <c r="M381" s="3">
        <v>3.5</v>
      </c>
      <c r="N381" s="3">
        <v>-26.529999999998836</v>
      </c>
      <c r="O381" s="3">
        <v>10047</v>
      </c>
      <c r="P381" s="3"/>
      <c r="V381" s="9">
        <v>44628</v>
      </c>
      <c r="W381">
        <v>10523.03</v>
      </c>
      <c r="AF381" s="3"/>
      <c r="AO381" s="8"/>
    </row>
    <row r="382" spans="1:41">
      <c r="A382" s="9">
        <v>45349</v>
      </c>
      <c r="B382" s="13">
        <v>10678.3</v>
      </c>
      <c r="C382" s="3">
        <v>3056.97</v>
      </c>
      <c r="D382" s="3">
        <v>1293.61907</v>
      </c>
      <c r="E382" s="3">
        <v>46.849995999999997</v>
      </c>
      <c r="F382" s="3">
        <v>4173.9835022910001</v>
      </c>
      <c r="G382" s="3">
        <v>244</v>
      </c>
      <c r="H382" s="10">
        <v>73.481375999999997</v>
      </c>
      <c r="I382" s="32">
        <v>167.39713599999999</v>
      </c>
      <c r="J382" s="3">
        <v>-93.915759999999992</v>
      </c>
      <c r="K382" s="3">
        <v>9.1</v>
      </c>
      <c r="L382" s="3">
        <v>0.9</v>
      </c>
      <c r="M382" s="3">
        <v>3.6</v>
      </c>
      <c r="N382" s="3">
        <v>55.289999999999054</v>
      </c>
      <c r="O382" s="3">
        <v>11880</v>
      </c>
      <c r="P382" s="3"/>
      <c r="V382" s="9">
        <v>44627</v>
      </c>
      <c r="W382">
        <v>10960.49</v>
      </c>
      <c r="AF382" s="3"/>
      <c r="AO382" s="8"/>
    </row>
    <row r="383" spans="1:41">
      <c r="A383" s="9">
        <v>45348</v>
      </c>
      <c r="B383" s="13">
        <v>10623.01</v>
      </c>
      <c r="C383" s="3">
        <v>3055.24</v>
      </c>
      <c r="D383" s="3">
        <v>2532.4630999999999</v>
      </c>
      <c r="E383" s="3">
        <v>108.252392</v>
      </c>
      <c r="F383" s="3">
        <v>4156.7256283260003</v>
      </c>
      <c r="G383" s="3">
        <v>247</v>
      </c>
      <c r="H383" s="10">
        <v>530.02723200000003</v>
      </c>
      <c r="I383" s="32">
        <v>367.09606400000001</v>
      </c>
      <c r="J383" s="3">
        <v>162.93116800000001</v>
      </c>
      <c r="K383" s="3">
        <v>9.3000000000000007</v>
      </c>
      <c r="L383" s="3">
        <v>0.9</v>
      </c>
      <c r="M383" s="3">
        <v>3.6</v>
      </c>
      <c r="N383" s="3">
        <v>10.840000000000146</v>
      </c>
      <c r="O383" s="3">
        <v>9898</v>
      </c>
      <c r="P383" s="3"/>
      <c r="V383" s="9">
        <v>44624</v>
      </c>
      <c r="W383">
        <v>11243.49</v>
      </c>
      <c r="AF383" s="3"/>
      <c r="AO383" s="8"/>
    </row>
    <row r="384" spans="1:41">
      <c r="A384" s="9">
        <v>45344</v>
      </c>
      <c r="B384" s="13">
        <v>10612.17</v>
      </c>
      <c r="C384" s="3">
        <v>3057.3</v>
      </c>
      <c r="D384" s="3">
        <v>1655.87021</v>
      </c>
      <c r="E384" s="3">
        <v>43.478456000000001</v>
      </c>
      <c r="F384" s="3">
        <v>4156.7647710729998</v>
      </c>
      <c r="G384" s="3">
        <v>243</v>
      </c>
      <c r="H384" s="10">
        <v>109.114208</v>
      </c>
      <c r="I384" s="32">
        <v>213.93644800000001</v>
      </c>
      <c r="J384" s="3">
        <v>-104.82224000000001</v>
      </c>
      <c r="K384" s="3">
        <v>9.6999999999999993</v>
      </c>
      <c r="L384" s="3">
        <v>0.9</v>
      </c>
      <c r="M384" s="3">
        <v>3.5</v>
      </c>
      <c r="N384" s="3">
        <v>-43.180000000000291</v>
      </c>
      <c r="O384" s="3">
        <v>9876</v>
      </c>
      <c r="P384" s="3"/>
      <c r="V384" s="9">
        <v>44623</v>
      </c>
      <c r="W384">
        <v>11162.66</v>
      </c>
      <c r="AF384" s="3"/>
      <c r="AO384" s="8"/>
    </row>
    <row r="385" spans="1:41">
      <c r="A385" s="9">
        <v>45343</v>
      </c>
      <c r="B385" s="13">
        <v>10655.35</v>
      </c>
      <c r="C385" s="3">
        <v>3064.94</v>
      </c>
      <c r="D385" s="3">
        <v>1469.66797</v>
      </c>
      <c r="E385" s="3">
        <v>30.960844000000002</v>
      </c>
      <c r="F385" s="3">
        <v>4173.9747075200003</v>
      </c>
      <c r="G385" s="3">
        <v>225</v>
      </c>
      <c r="H385" s="10">
        <v>467.87833599999999</v>
      </c>
      <c r="I385" s="32">
        <v>256.294736</v>
      </c>
      <c r="J385" s="3">
        <v>211.58359999999999</v>
      </c>
      <c r="K385" s="3">
        <v>10.6</v>
      </c>
      <c r="L385" s="3">
        <v>0.9</v>
      </c>
      <c r="M385" s="3">
        <v>3.4</v>
      </c>
      <c r="N385" s="3">
        <v>6.0500000000010914</v>
      </c>
      <c r="O385" s="3">
        <v>7805</v>
      </c>
      <c r="P385" s="3"/>
      <c r="V385" s="9">
        <v>44622</v>
      </c>
      <c r="W385">
        <v>11406.34</v>
      </c>
      <c r="AF385" s="3"/>
      <c r="AO385" s="8"/>
    </row>
    <row r="386" spans="1:41">
      <c r="A386" s="9">
        <v>45342</v>
      </c>
      <c r="B386" s="13">
        <v>10649.3</v>
      </c>
      <c r="C386" s="3">
        <v>3070.37</v>
      </c>
      <c r="D386" s="3">
        <v>880.93082000000004</v>
      </c>
      <c r="E386" s="3">
        <v>35.596967999999997</v>
      </c>
      <c r="F386" s="3">
        <v>4150.3355648670004</v>
      </c>
      <c r="G386" s="3">
        <v>237</v>
      </c>
      <c r="H386" s="10">
        <v>76.307447999999994</v>
      </c>
      <c r="I386" s="32">
        <v>86.496495999999993</v>
      </c>
      <c r="J386" s="3">
        <v>-10.189048</v>
      </c>
      <c r="K386" s="3">
        <v>10.6</v>
      </c>
      <c r="L386" s="3">
        <v>0.9</v>
      </c>
      <c r="M386" s="3">
        <v>3.5</v>
      </c>
      <c r="N386" s="3">
        <v>11.239999999999782</v>
      </c>
      <c r="O386" s="3">
        <v>8199</v>
      </c>
      <c r="P386" s="3"/>
      <c r="V386" s="9">
        <v>44620</v>
      </c>
      <c r="W386">
        <v>11577.94</v>
      </c>
      <c r="AF386" s="3"/>
      <c r="AO386" s="8"/>
    </row>
    <row r="387" spans="1:41">
      <c r="A387" s="9">
        <v>45341</v>
      </c>
      <c r="B387" s="13">
        <v>10638.06</v>
      </c>
      <c r="C387" s="3">
        <v>3068.89</v>
      </c>
      <c r="D387" s="3">
        <v>815.62316999999996</v>
      </c>
      <c r="E387" s="3">
        <v>36.802855999999998</v>
      </c>
      <c r="F387" s="3">
        <v>4147.2338972750003</v>
      </c>
      <c r="G387" s="3">
        <v>238</v>
      </c>
      <c r="H387" s="10">
        <v>100.777472</v>
      </c>
      <c r="I387" s="32">
        <v>109.1314</v>
      </c>
      <c r="J387" s="3">
        <v>-8.3539279999999962</v>
      </c>
      <c r="K387" s="3">
        <v>11.1</v>
      </c>
      <c r="L387" s="3">
        <v>0.9</v>
      </c>
      <c r="M387" s="3">
        <v>3.5</v>
      </c>
      <c r="N387" s="3">
        <v>-4.9899999999997817</v>
      </c>
      <c r="O387" s="3">
        <v>7868</v>
      </c>
      <c r="P387" s="3"/>
      <c r="V387" s="9">
        <v>44617</v>
      </c>
      <c r="W387">
        <v>11107.9</v>
      </c>
      <c r="AF387" s="3"/>
      <c r="AO387" s="8"/>
    </row>
    <row r="388" spans="1:41">
      <c r="A388" s="9">
        <v>45338</v>
      </c>
      <c r="B388" s="13">
        <v>10643.05</v>
      </c>
      <c r="C388" s="3">
        <v>3067.4</v>
      </c>
      <c r="D388" s="3">
        <v>719.02508999999998</v>
      </c>
      <c r="E388" s="3">
        <v>91.584168000000005</v>
      </c>
      <c r="F388" s="3">
        <v>4148.034110009</v>
      </c>
      <c r="G388" s="3">
        <v>241</v>
      </c>
      <c r="H388" s="10">
        <v>112.089848</v>
      </c>
      <c r="I388" s="32">
        <v>142.07665600000001</v>
      </c>
      <c r="J388" s="3">
        <v>-29.986808000000011</v>
      </c>
      <c r="K388" s="3">
        <v>11.1</v>
      </c>
      <c r="L388" s="3">
        <v>0.9</v>
      </c>
      <c r="M388" s="3">
        <v>3.2</v>
      </c>
      <c r="N388" s="3">
        <v>56.93999999999869</v>
      </c>
      <c r="O388" s="3">
        <v>8657</v>
      </c>
      <c r="P388" s="3"/>
      <c r="V388" s="9">
        <v>44616</v>
      </c>
      <c r="W388">
        <v>10657.05</v>
      </c>
      <c r="AF388" s="3"/>
      <c r="AO388" s="8"/>
    </row>
    <row r="389" spans="1:41">
      <c r="A389" s="9">
        <v>45337</v>
      </c>
      <c r="B389" s="13">
        <v>10586.11</v>
      </c>
      <c r="C389" s="3">
        <v>3048.63</v>
      </c>
      <c r="D389" s="3">
        <v>1371.0494699999999</v>
      </c>
      <c r="E389" s="3">
        <v>41.184956</v>
      </c>
      <c r="F389" s="3">
        <v>4126.0002963229999</v>
      </c>
      <c r="G389" s="3">
        <v>240</v>
      </c>
      <c r="H389" s="30">
        <v>44.759991999999997</v>
      </c>
      <c r="I389" s="32">
        <v>179.012912</v>
      </c>
      <c r="J389" s="3">
        <v>-134.25292000000002</v>
      </c>
      <c r="K389" s="3">
        <v>11</v>
      </c>
      <c r="L389" s="3">
        <v>0.9</v>
      </c>
      <c r="M389" s="3">
        <v>3.2</v>
      </c>
      <c r="N389" s="3">
        <v>17.650000000001455</v>
      </c>
      <c r="O389" s="3">
        <v>7363</v>
      </c>
      <c r="P389" s="3"/>
      <c r="V389" s="9">
        <v>44615</v>
      </c>
      <c r="W389">
        <v>11217.76</v>
      </c>
      <c r="AF389" s="3"/>
      <c r="AO389" s="8"/>
    </row>
    <row r="390" spans="1:41">
      <c r="A390" s="9">
        <v>45336</v>
      </c>
      <c r="B390" s="13">
        <v>10568.46</v>
      </c>
      <c r="C390" s="3">
        <v>3035.35</v>
      </c>
      <c r="D390" s="3">
        <v>961.47199999999998</v>
      </c>
      <c r="E390" s="3">
        <v>29.796346</v>
      </c>
      <c r="F390" s="3">
        <v>4113.083703108</v>
      </c>
      <c r="G390" s="3">
        <v>237</v>
      </c>
      <c r="H390" s="10">
        <v>86.313991999999999</v>
      </c>
      <c r="I390" s="32">
        <v>178.78020799999999</v>
      </c>
      <c r="J390" s="3">
        <v>-92.466215999999989</v>
      </c>
      <c r="K390" s="3">
        <v>11</v>
      </c>
      <c r="L390" s="3">
        <v>0.9</v>
      </c>
      <c r="M390" s="3">
        <v>3.2</v>
      </c>
      <c r="N390" s="3">
        <v>36.979999999999563</v>
      </c>
      <c r="O390" s="3">
        <v>8356</v>
      </c>
      <c r="P390" s="3"/>
      <c r="V390" s="9">
        <v>44614</v>
      </c>
      <c r="W390">
        <v>11592.3</v>
      </c>
      <c r="AF390" s="3"/>
      <c r="AO390" s="8"/>
    </row>
    <row r="391" spans="1:41">
      <c r="A391" s="9">
        <v>45335</v>
      </c>
      <c r="B391" s="13">
        <v>10531.48</v>
      </c>
      <c r="C391" s="3">
        <v>3024.26</v>
      </c>
      <c r="D391" s="3">
        <v>695.10988999999995</v>
      </c>
      <c r="E391" s="3">
        <v>25.379149999999999</v>
      </c>
      <c r="F391" s="3">
        <v>4103.1362966160004</v>
      </c>
      <c r="G391" s="3">
        <v>231</v>
      </c>
      <c r="H391" s="10">
        <v>35.979607999999999</v>
      </c>
      <c r="I391" s="32">
        <v>104.05129599999999</v>
      </c>
      <c r="J391" s="3">
        <v>-68.071687999999995</v>
      </c>
      <c r="K391" s="3">
        <v>11</v>
      </c>
      <c r="L391" s="3">
        <v>0.9</v>
      </c>
      <c r="M391" s="3">
        <v>3.3</v>
      </c>
      <c r="N391" s="3">
        <v>-25.800000000001091</v>
      </c>
      <c r="O391" s="3">
        <v>6951</v>
      </c>
      <c r="P391" s="3"/>
      <c r="V391" s="9">
        <v>44613</v>
      </c>
      <c r="W391">
        <v>11591.37</v>
      </c>
      <c r="AF391" s="3"/>
      <c r="AO391" s="8"/>
    </row>
    <row r="392" spans="1:41">
      <c r="A392" s="9">
        <v>45334</v>
      </c>
      <c r="B392" s="13">
        <v>10557.28</v>
      </c>
      <c r="C392" s="3">
        <v>3022.53</v>
      </c>
      <c r="D392" s="3">
        <v>711.28652999999997</v>
      </c>
      <c r="E392" s="3">
        <v>28.698575999999999</v>
      </c>
      <c r="F392" s="3">
        <v>4114.7163219980002</v>
      </c>
      <c r="G392" s="3">
        <v>237</v>
      </c>
      <c r="H392" s="10">
        <v>115.383816</v>
      </c>
      <c r="I392" s="32">
        <v>143.69977600000001</v>
      </c>
      <c r="J392" s="3">
        <v>-28.315960000000018</v>
      </c>
      <c r="K392" s="3">
        <v>11</v>
      </c>
      <c r="L392" s="3">
        <v>0.9</v>
      </c>
      <c r="M392" s="3">
        <v>3.2</v>
      </c>
      <c r="N392" s="3">
        <v>-26.739999999999782</v>
      </c>
      <c r="O392" s="3">
        <v>7565</v>
      </c>
      <c r="P392" s="3"/>
      <c r="V392" s="9">
        <v>44610</v>
      </c>
      <c r="W392">
        <v>12134.04</v>
      </c>
      <c r="AF392" s="3"/>
      <c r="AO392" s="8"/>
    </row>
    <row r="393" spans="1:41">
      <c r="A393" s="9">
        <v>45331</v>
      </c>
      <c r="B393" s="13">
        <v>10584.02</v>
      </c>
      <c r="C393" s="3">
        <v>3032.29</v>
      </c>
      <c r="D393" s="3">
        <v>572.50995</v>
      </c>
      <c r="E393" s="3">
        <v>27.329519999999999</v>
      </c>
      <c r="F393" s="3">
        <v>4121.8456190260003</v>
      </c>
      <c r="G393" s="3">
        <v>235</v>
      </c>
      <c r="H393" s="10">
        <v>26.945468000000002</v>
      </c>
      <c r="I393" s="32">
        <v>100.291112</v>
      </c>
      <c r="J393" s="3">
        <v>-73.345643999999993</v>
      </c>
      <c r="K393" s="3">
        <v>11</v>
      </c>
      <c r="L393" s="3">
        <v>0.9</v>
      </c>
      <c r="M393" s="3">
        <v>3.2</v>
      </c>
      <c r="N393" s="3">
        <v>16.690000000000509</v>
      </c>
      <c r="O393" s="3">
        <v>7825</v>
      </c>
      <c r="P393" s="3"/>
      <c r="V393" s="9">
        <v>44609</v>
      </c>
      <c r="W393">
        <v>12352.38</v>
      </c>
      <c r="AF393" s="3"/>
      <c r="AO393" s="8"/>
    </row>
    <row r="394" spans="1:41">
      <c r="A394" s="9">
        <v>45330</v>
      </c>
      <c r="B394" s="13">
        <v>10567.33</v>
      </c>
      <c r="C394" s="3">
        <v>3026.77</v>
      </c>
      <c r="D394" s="3">
        <v>792.35725000000002</v>
      </c>
      <c r="E394" s="3">
        <v>22.114560000000001</v>
      </c>
      <c r="F394" s="3">
        <v>4109.9824176620004</v>
      </c>
      <c r="G394" s="3">
        <v>229</v>
      </c>
      <c r="H394" s="10">
        <v>109.23933599999999</v>
      </c>
      <c r="I394" s="32">
        <v>154.81913599999999</v>
      </c>
      <c r="J394" s="3">
        <v>-45.579799999999992</v>
      </c>
      <c r="K394" s="3">
        <v>11</v>
      </c>
      <c r="L394" s="3">
        <v>0.9</v>
      </c>
      <c r="M394" s="3">
        <v>3.3</v>
      </c>
      <c r="N394" s="3">
        <v>20</v>
      </c>
      <c r="O394" s="3">
        <v>8452</v>
      </c>
      <c r="P394" s="3"/>
      <c r="V394" s="9">
        <v>44607</v>
      </c>
      <c r="W394">
        <v>12364.8</v>
      </c>
      <c r="AF394" s="3"/>
      <c r="AO394" s="8"/>
    </row>
    <row r="395" spans="1:41">
      <c r="A395" s="9">
        <v>45329</v>
      </c>
      <c r="B395" s="13">
        <v>10547.33</v>
      </c>
      <c r="C395" s="3">
        <v>3015.16</v>
      </c>
      <c r="D395" s="3">
        <v>1110.25242</v>
      </c>
      <c r="E395" s="3">
        <v>33.130744</v>
      </c>
      <c r="F395" s="3">
        <v>4102.6211700809999</v>
      </c>
      <c r="G395" s="3">
        <v>235</v>
      </c>
      <c r="H395" s="10">
        <v>97.866416000000001</v>
      </c>
      <c r="I395" s="32">
        <v>217.901152</v>
      </c>
      <c r="J395" s="3">
        <v>-120.034736</v>
      </c>
      <c r="K395" s="3">
        <v>11</v>
      </c>
      <c r="L395" s="3">
        <v>0.9</v>
      </c>
      <c r="M395" s="3">
        <v>3.3</v>
      </c>
      <c r="N395" s="3">
        <v>19.350000000000364</v>
      </c>
      <c r="O395" s="3">
        <v>10484</v>
      </c>
      <c r="P395" s="3"/>
      <c r="V395" s="9">
        <v>44606</v>
      </c>
      <c r="W395">
        <v>12470.81</v>
      </c>
      <c r="AF395" s="3"/>
      <c r="AO395" s="8"/>
    </row>
    <row r="396" spans="1:41">
      <c r="A396" s="9">
        <v>45328</v>
      </c>
      <c r="B396" s="13">
        <v>10527.98</v>
      </c>
      <c r="C396" s="3">
        <v>2996.92</v>
      </c>
      <c r="D396" s="22">
        <v>12199.443499999999</v>
      </c>
      <c r="E396" s="3">
        <v>90.097871999999995</v>
      </c>
      <c r="F396" s="3">
        <v>4102.4439745159998</v>
      </c>
      <c r="G396" s="3">
        <v>234</v>
      </c>
      <c r="H396" s="10">
        <v>11373.0406</v>
      </c>
      <c r="I396" s="32">
        <v>11498.75</v>
      </c>
      <c r="J396" s="3">
        <v>-125.70939999999973</v>
      </c>
      <c r="K396" s="3">
        <v>11</v>
      </c>
      <c r="L396" s="3">
        <v>0.9</v>
      </c>
      <c r="M396" s="3">
        <v>3.3</v>
      </c>
      <c r="N396" s="3">
        <v>2.5900000000001455</v>
      </c>
      <c r="O396" s="3">
        <v>8535</v>
      </c>
      <c r="P396" s="3"/>
      <c r="V396" s="9">
        <v>44603</v>
      </c>
      <c r="W396">
        <v>12459.8</v>
      </c>
      <c r="AF396" s="3"/>
      <c r="AO396" s="8"/>
    </row>
    <row r="397" spans="1:41">
      <c r="A397" s="9">
        <v>45324</v>
      </c>
      <c r="B397" s="13">
        <v>10525.39</v>
      </c>
      <c r="C397" s="3">
        <v>2992.88</v>
      </c>
      <c r="D397" s="3">
        <v>872.28538000000003</v>
      </c>
      <c r="E397" s="3">
        <v>42.265672000000002</v>
      </c>
      <c r="F397" s="3">
        <v>4101.9681096820004</v>
      </c>
      <c r="G397" s="3">
        <v>236</v>
      </c>
      <c r="H397" s="10">
        <v>42.327559999999998</v>
      </c>
      <c r="I397" s="32">
        <v>191.54924800000001</v>
      </c>
      <c r="J397" s="3">
        <v>-149.221688</v>
      </c>
      <c r="K397" s="3">
        <v>11</v>
      </c>
      <c r="L397" s="3">
        <v>0.9</v>
      </c>
      <c r="M397" s="3">
        <v>3.3</v>
      </c>
      <c r="N397" s="3">
        <v>94.599999999998545</v>
      </c>
      <c r="O397" s="3">
        <v>10702</v>
      </c>
      <c r="P397" s="3"/>
      <c r="V397" s="9">
        <v>44602</v>
      </c>
      <c r="W397">
        <v>12207.46</v>
      </c>
      <c r="AF397" s="3"/>
      <c r="AO397" s="8"/>
    </row>
    <row r="398" spans="1:41">
      <c r="A398" s="9">
        <v>45323</v>
      </c>
      <c r="B398" s="13">
        <v>10430.790000000001</v>
      </c>
      <c r="C398" s="3">
        <v>2943.03</v>
      </c>
      <c r="D398" s="3">
        <v>1392.41446</v>
      </c>
      <c r="E398" s="3">
        <v>45.912480000000002</v>
      </c>
      <c r="F398" s="3">
        <v>4078.6633235889999</v>
      </c>
      <c r="G398" s="3">
        <v>230</v>
      </c>
      <c r="H398" s="10">
        <v>8.5157150000000001</v>
      </c>
      <c r="I398" s="32">
        <v>166.012912</v>
      </c>
      <c r="J398" s="3">
        <v>-157.497197</v>
      </c>
      <c r="K398" s="3">
        <v>10.9</v>
      </c>
      <c r="L398" s="3">
        <v>0.9</v>
      </c>
      <c r="M398" s="3">
        <v>3.3</v>
      </c>
      <c r="N398" s="3">
        <v>55.070000000001528</v>
      </c>
      <c r="O398" s="3">
        <v>9700</v>
      </c>
      <c r="P398" s="3"/>
      <c r="V398" s="9">
        <v>44601</v>
      </c>
      <c r="W398">
        <v>12081.69</v>
      </c>
      <c r="AF398" s="3"/>
      <c r="AO398" s="8"/>
    </row>
    <row r="399" spans="1:41">
      <c r="A399" s="9">
        <v>45322</v>
      </c>
      <c r="B399" s="13">
        <v>10375.719999999999</v>
      </c>
      <c r="C399" s="3">
        <v>2933.3</v>
      </c>
      <c r="D399" s="3">
        <v>1144.6389799999999</v>
      </c>
      <c r="E399" s="3">
        <v>41.188760000000002</v>
      </c>
      <c r="F399" s="3">
        <v>4065.059734858</v>
      </c>
      <c r="G399" s="3">
        <v>222</v>
      </c>
      <c r="H399" s="10">
        <v>95.602751999999995</v>
      </c>
      <c r="I399" s="32">
        <v>259.90281599999997</v>
      </c>
      <c r="J399" s="3">
        <v>-164.30006399999996</v>
      </c>
      <c r="K399" s="3">
        <v>10.9</v>
      </c>
      <c r="L399" s="3">
        <v>0.9</v>
      </c>
      <c r="M399" s="3">
        <v>3.3</v>
      </c>
      <c r="N399" s="3">
        <v>64.569999999999709</v>
      </c>
      <c r="O399" s="3">
        <v>7269</v>
      </c>
      <c r="P399" s="3"/>
      <c r="V399" s="9">
        <v>44600</v>
      </c>
      <c r="W399">
        <v>12382.47</v>
      </c>
      <c r="AF399" s="3"/>
      <c r="AO399" s="8"/>
    </row>
    <row r="400" spans="1:41">
      <c r="A400" s="9">
        <v>45321</v>
      </c>
      <c r="B400" s="13">
        <v>10311.15</v>
      </c>
      <c r="C400" s="3">
        <v>2896.48</v>
      </c>
      <c r="D400" s="3">
        <v>695.77945999999997</v>
      </c>
      <c r="E400" s="3">
        <v>29.861494</v>
      </c>
      <c r="F400" s="3">
        <v>4045.8043835069998</v>
      </c>
      <c r="G400" s="3">
        <v>223</v>
      </c>
      <c r="H400" s="10">
        <v>52.014223999999999</v>
      </c>
      <c r="I400" s="32">
        <v>225.28368</v>
      </c>
      <c r="J400" s="3">
        <v>-173.26945599999999</v>
      </c>
      <c r="K400" s="3">
        <v>10.8</v>
      </c>
      <c r="L400" s="3">
        <v>0.9</v>
      </c>
      <c r="M400" s="3">
        <v>3.3</v>
      </c>
      <c r="N400" s="3">
        <v>6.0299999999988358</v>
      </c>
      <c r="O400" s="3">
        <v>7353</v>
      </c>
      <c r="P400" s="3"/>
      <c r="V400" s="9">
        <v>44599</v>
      </c>
      <c r="W400">
        <v>12631.69</v>
      </c>
      <c r="AF400" s="3"/>
      <c r="AO400" s="8"/>
    </row>
    <row r="401" spans="1:41">
      <c r="A401" s="9">
        <v>45320</v>
      </c>
      <c r="B401" s="13">
        <v>10305.120000000001</v>
      </c>
      <c r="C401" s="3">
        <v>2898.64</v>
      </c>
      <c r="D401" s="3">
        <v>1069.1279999999999</v>
      </c>
      <c r="E401" s="3">
        <v>45.943404000000001</v>
      </c>
      <c r="F401" s="3">
        <v>4039.7264131679999</v>
      </c>
      <c r="G401" s="3">
        <v>260</v>
      </c>
      <c r="H401" s="10">
        <v>204.18561600000001</v>
      </c>
      <c r="I401" s="32">
        <v>286.67327999999998</v>
      </c>
      <c r="J401" s="3">
        <v>-82.487663999999967</v>
      </c>
      <c r="K401" s="3">
        <v>10.8</v>
      </c>
      <c r="L401" s="3">
        <v>0.9</v>
      </c>
      <c r="M401" s="3">
        <v>3.3</v>
      </c>
      <c r="N401" s="3">
        <v>7.7700000000004366</v>
      </c>
      <c r="O401" s="3">
        <v>8327</v>
      </c>
      <c r="P401" s="3"/>
      <c r="V401" s="9">
        <v>44595</v>
      </c>
      <c r="W401">
        <v>12762.6</v>
      </c>
      <c r="AF401" s="3"/>
      <c r="AO401" s="8"/>
    </row>
    <row r="402" spans="1:41">
      <c r="A402" s="9">
        <v>45317</v>
      </c>
      <c r="B402" s="13">
        <v>10297.35</v>
      </c>
      <c r="C402" s="3">
        <v>2913.29</v>
      </c>
      <c r="D402" s="3">
        <v>590.58208000000002</v>
      </c>
      <c r="E402" s="3">
        <v>25.887618</v>
      </c>
      <c r="F402" s="3">
        <v>4036.1715874739998</v>
      </c>
      <c r="G402" s="3">
        <v>225</v>
      </c>
      <c r="H402" s="10">
        <v>175.42771200000001</v>
      </c>
      <c r="I402" s="32">
        <v>178.95632000000001</v>
      </c>
      <c r="J402" s="3">
        <v>-3.5286079999999913</v>
      </c>
      <c r="K402" s="3">
        <v>10.8</v>
      </c>
      <c r="L402" s="3">
        <v>0.9</v>
      </c>
      <c r="M402" s="3">
        <v>3.3</v>
      </c>
      <c r="N402" s="3">
        <v>-38.440000000000509</v>
      </c>
      <c r="O402" s="3">
        <v>6419</v>
      </c>
      <c r="P402" s="3"/>
      <c r="V402" s="9">
        <v>44594</v>
      </c>
      <c r="W402">
        <v>12584.02</v>
      </c>
      <c r="AF402" s="3"/>
      <c r="AO402" s="8"/>
    </row>
    <row r="403" spans="1:41">
      <c r="A403" s="9">
        <v>45315</v>
      </c>
      <c r="B403" s="13">
        <v>10335.790000000001</v>
      </c>
      <c r="C403" s="3">
        <v>2929</v>
      </c>
      <c r="D403" s="3">
        <v>798.17728</v>
      </c>
      <c r="E403" s="3">
        <v>27.189422</v>
      </c>
      <c r="F403" s="3">
        <v>4048.831265499</v>
      </c>
      <c r="G403" s="3">
        <v>219</v>
      </c>
      <c r="H403" s="10">
        <v>157.52782400000001</v>
      </c>
      <c r="I403" s="32">
        <v>358.37059199999999</v>
      </c>
      <c r="J403" s="3">
        <v>-200.84276799999998</v>
      </c>
      <c r="K403" s="3">
        <v>10.8</v>
      </c>
      <c r="L403" s="3">
        <v>0.9</v>
      </c>
      <c r="M403" s="3">
        <v>3.3</v>
      </c>
      <c r="N403" s="3">
        <v>61.400000000001455</v>
      </c>
      <c r="O403" s="3">
        <v>6234</v>
      </c>
      <c r="P403" s="3"/>
      <c r="V403" s="9">
        <v>44593</v>
      </c>
      <c r="W403">
        <v>12922.12</v>
      </c>
      <c r="AF403" s="3"/>
      <c r="AO403" s="8"/>
    </row>
    <row r="404" spans="1:41">
      <c r="A404" s="9">
        <v>45314</v>
      </c>
      <c r="B404" s="13">
        <v>10274.39</v>
      </c>
      <c r="C404" s="3">
        <v>2903.39</v>
      </c>
      <c r="D404" s="3">
        <v>583.77266999999995</v>
      </c>
      <c r="E404" s="3">
        <v>18.502762000000001</v>
      </c>
      <c r="F404" s="3">
        <v>4031.2192802710001</v>
      </c>
      <c r="G404" s="3">
        <v>229</v>
      </c>
      <c r="H404" s="10">
        <v>97.666368000000006</v>
      </c>
      <c r="I404" s="32">
        <v>126.329544</v>
      </c>
      <c r="J404" s="3">
        <v>-28.663175999999993</v>
      </c>
      <c r="K404" s="3">
        <v>10.8</v>
      </c>
      <c r="L404" s="3">
        <v>0.9</v>
      </c>
      <c r="M404" s="3">
        <v>3.3</v>
      </c>
      <c r="N404" s="3">
        <v>-4.7000000000007276</v>
      </c>
      <c r="O404" s="3">
        <v>6785</v>
      </c>
      <c r="P404" s="3"/>
      <c r="V404" s="9">
        <v>44592</v>
      </c>
      <c r="W404">
        <v>13009.5</v>
      </c>
      <c r="AF404" s="3"/>
      <c r="AO404" s="8"/>
    </row>
    <row r="405" spans="1:41">
      <c r="A405" s="9">
        <v>45313</v>
      </c>
      <c r="B405" s="13">
        <v>10279.09</v>
      </c>
      <c r="C405" s="3">
        <v>2901.3</v>
      </c>
      <c r="D405" s="3">
        <v>700.12819000000002</v>
      </c>
      <c r="E405" s="3">
        <v>29.754011999999999</v>
      </c>
      <c r="F405" s="3">
        <v>4033.8423009960002</v>
      </c>
      <c r="G405" s="3">
        <v>227</v>
      </c>
      <c r="H405" s="10">
        <v>117.728224</v>
      </c>
      <c r="I405" s="32">
        <v>177.99086399999999</v>
      </c>
      <c r="J405" s="3">
        <v>-60.26263999999999</v>
      </c>
      <c r="K405" s="3">
        <v>10.8</v>
      </c>
      <c r="L405" s="3">
        <v>0.9</v>
      </c>
      <c r="M405" s="3">
        <v>3.3</v>
      </c>
      <c r="N405" s="3">
        <v>-92.600000000000364</v>
      </c>
      <c r="O405" s="3">
        <v>8524</v>
      </c>
      <c r="P405" s="3"/>
      <c r="V405" s="9">
        <v>44589</v>
      </c>
      <c r="W405">
        <v>12863.14</v>
      </c>
      <c r="AF405" s="3"/>
      <c r="AO405" s="8"/>
    </row>
    <row r="406" spans="1:41">
      <c r="A406" s="9">
        <v>45310</v>
      </c>
      <c r="B406" s="10">
        <v>10371.69</v>
      </c>
      <c r="C406" s="3">
        <v>2926.39</v>
      </c>
      <c r="D406" s="3">
        <v>978.97343999999998</v>
      </c>
      <c r="E406" s="3">
        <v>54.561576000000002</v>
      </c>
      <c r="F406" s="3">
        <v>4078.5263660390001</v>
      </c>
      <c r="G406" s="3">
        <v>220</v>
      </c>
      <c r="H406" s="37">
        <v>16.514527000000001</v>
      </c>
      <c r="I406" s="3">
        <v>56.379427999999997</v>
      </c>
      <c r="J406" s="3">
        <v>-39.864900999999996</v>
      </c>
      <c r="K406" s="3">
        <v>10.9</v>
      </c>
      <c r="L406" s="3">
        <v>0.9</v>
      </c>
      <c r="M406" s="3">
        <v>3.3</v>
      </c>
      <c r="N406" s="3">
        <v>-61.159999999999854</v>
      </c>
      <c r="O406" s="3">
        <v>6355</v>
      </c>
      <c r="P406" s="3"/>
      <c r="V406" s="9">
        <v>44588</v>
      </c>
      <c r="W406">
        <v>12885.7</v>
      </c>
      <c r="AF406" s="3"/>
      <c r="AO406" s="8"/>
    </row>
    <row r="407" spans="1:41">
      <c r="A407" s="9">
        <v>45309</v>
      </c>
      <c r="B407" s="13">
        <v>10432.85</v>
      </c>
      <c r="C407" s="3">
        <v>2950.32</v>
      </c>
      <c r="D407" s="3">
        <v>518.65331200000003</v>
      </c>
      <c r="E407" s="3">
        <v>22.389078000000001</v>
      </c>
      <c r="F407" s="3">
        <v>4096.8940591729997</v>
      </c>
      <c r="G407" s="3">
        <v>212</v>
      </c>
      <c r="H407" s="10">
        <v>28.432559999999999</v>
      </c>
      <c r="I407" s="32">
        <v>114.058464</v>
      </c>
      <c r="J407" s="3">
        <v>-85.625904000000006</v>
      </c>
      <c r="K407" s="3">
        <v>10.9</v>
      </c>
      <c r="L407" s="3">
        <v>0.9</v>
      </c>
      <c r="M407" s="3">
        <v>3.3</v>
      </c>
      <c r="N407" s="3">
        <v>-28.029999999998836</v>
      </c>
      <c r="O407" s="3">
        <v>5543</v>
      </c>
      <c r="P407" s="3"/>
      <c r="V407" s="9">
        <v>44587</v>
      </c>
      <c r="W407">
        <v>13065.75</v>
      </c>
      <c r="AF407" s="3"/>
      <c r="AO407" s="8"/>
    </row>
    <row r="408" spans="1:41">
      <c r="A408" s="9">
        <v>45308</v>
      </c>
      <c r="B408" s="13">
        <v>10460.879999999999</v>
      </c>
      <c r="C408" s="3">
        <v>2957.2</v>
      </c>
      <c r="D408" s="3">
        <v>494.12351999999998</v>
      </c>
      <c r="E408" s="3">
        <v>21.823028000000001</v>
      </c>
      <c r="F408" s="3">
        <v>4111.1718014979997</v>
      </c>
      <c r="G408" s="3">
        <v>227</v>
      </c>
      <c r="H408" s="10">
        <v>31.637644000000002</v>
      </c>
      <c r="I408" s="32">
        <v>41.978363999999999</v>
      </c>
      <c r="J408" s="3">
        <v>-10.340719999999997</v>
      </c>
      <c r="K408" s="3">
        <v>11</v>
      </c>
      <c r="L408" s="3">
        <v>0.9</v>
      </c>
      <c r="M408" s="3">
        <v>3.2</v>
      </c>
      <c r="N408" s="3">
        <v>-19.410000000001673</v>
      </c>
      <c r="O408" s="3">
        <v>6719</v>
      </c>
      <c r="P408" s="3"/>
      <c r="V408" s="9">
        <v>44586</v>
      </c>
      <c r="W408">
        <v>13210.17</v>
      </c>
      <c r="AF408" s="3"/>
      <c r="AO408" s="8"/>
    </row>
    <row r="409" spans="1:41">
      <c r="A409" s="9">
        <v>45307</v>
      </c>
      <c r="B409" s="13">
        <v>10480.290000000001</v>
      </c>
      <c r="C409" s="3">
        <v>2974.03</v>
      </c>
      <c r="D409" s="3">
        <v>802.75904000000003</v>
      </c>
      <c r="E409" s="3">
        <v>31.60284</v>
      </c>
      <c r="F409" s="3">
        <v>4142.3342628419996</v>
      </c>
      <c r="G409" s="3">
        <v>244</v>
      </c>
      <c r="H409" s="10">
        <v>20.382957999999999</v>
      </c>
      <c r="I409" s="32">
        <v>352.91503999999998</v>
      </c>
      <c r="J409" s="3">
        <v>-332.532082</v>
      </c>
      <c r="K409" s="3">
        <v>11.1</v>
      </c>
      <c r="L409" s="3">
        <v>0.9</v>
      </c>
      <c r="M409" s="3">
        <v>3.2</v>
      </c>
      <c r="N409" s="3">
        <v>-65.589999999998327</v>
      </c>
      <c r="O409" s="3">
        <v>9522</v>
      </c>
      <c r="P409" s="3"/>
      <c r="V409" s="9">
        <v>44585</v>
      </c>
      <c r="W409">
        <v>13384.11</v>
      </c>
      <c r="AF409" s="3"/>
      <c r="AO409" s="8"/>
    </row>
    <row r="410" spans="1:41">
      <c r="A410" s="9">
        <v>45303</v>
      </c>
      <c r="B410" s="13">
        <v>10545.88</v>
      </c>
      <c r="C410" s="3">
        <v>2999.09</v>
      </c>
      <c r="D410" s="3">
        <v>1582.4916499999999</v>
      </c>
      <c r="E410" s="3">
        <v>37.642707999999999</v>
      </c>
      <c r="F410" s="3">
        <v>4231.6279292529998</v>
      </c>
      <c r="G410" s="3">
        <v>234</v>
      </c>
      <c r="H410" s="10">
        <v>273.46412800000002</v>
      </c>
      <c r="I410" s="32">
        <v>860.35775999999998</v>
      </c>
      <c r="J410" s="3">
        <v>-586.89363200000003</v>
      </c>
      <c r="K410" s="3">
        <v>11.1</v>
      </c>
      <c r="L410" s="3">
        <v>0.9</v>
      </c>
      <c r="M410" s="3">
        <v>3.3</v>
      </c>
      <c r="N410" s="3">
        <v>-64.650000000001455</v>
      </c>
      <c r="O410" s="3">
        <v>7883</v>
      </c>
      <c r="P410" s="3"/>
      <c r="V410" s="9">
        <v>44582</v>
      </c>
      <c r="W410">
        <v>13371.61</v>
      </c>
      <c r="AF410" s="3"/>
      <c r="AO410" s="8"/>
    </row>
    <row r="411" spans="1:41">
      <c r="A411" s="9">
        <v>45302</v>
      </c>
      <c r="B411" s="13">
        <v>10610.53</v>
      </c>
      <c r="C411" s="3">
        <v>3022.99</v>
      </c>
      <c r="D411" s="3">
        <v>567.80838000000006</v>
      </c>
      <c r="E411" s="3">
        <v>24.935911999999998</v>
      </c>
      <c r="F411" s="3">
        <v>4247.0166961539999</v>
      </c>
      <c r="G411" s="3">
        <v>253</v>
      </c>
      <c r="H411" s="10">
        <v>24.579889999999999</v>
      </c>
      <c r="I411" s="32">
        <v>112.605192</v>
      </c>
      <c r="J411" s="3">
        <v>-88.025302000000011</v>
      </c>
      <c r="K411" s="3">
        <v>11.1</v>
      </c>
      <c r="L411" s="3">
        <v>0.9</v>
      </c>
      <c r="M411" s="3">
        <v>3.3</v>
      </c>
      <c r="N411" s="3">
        <v>-9.069999999999709</v>
      </c>
      <c r="O411" s="3">
        <v>6976</v>
      </c>
      <c r="P411" s="3"/>
      <c r="V411" s="9">
        <v>44581</v>
      </c>
      <c r="W411">
        <v>13361.17</v>
      </c>
      <c r="AF411" s="3"/>
      <c r="AO411" s="8"/>
    </row>
    <row r="412" spans="1:41">
      <c r="A412" s="9">
        <v>45301</v>
      </c>
      <c r="B412" s="13">
        <v>10619.6</v>
      </c>
      <c r="C412" s="3">
        <v>3029.38</v>
      </c>
      <c r="D412" s="3">
        <v>668.93613000000005</v>
      </c>
      <c r="E412" s="3">
        <v>25.667532000000001</v>
      </c>
      <c r="F412" s="3">
        <v>4250.8308801900002</v>
      </c>
      <c r="G412" s="3">
        <v>230</v>
      </c>
      <c r="H412" s="10">
        <v>30.179466000000001</v>
      </c>
      <c r="I412" s="32">
        <v>96.869152</v>
      </c>
      <c r="J412" s="3">
        <v>-66.689685999999995</v>
      </c>
      <c r="K412" s="3">
        <v>11.1</v>
      </c>
      <c r="L412" s="3">
        <v>0.9</v>
      </c>
      <c r="M412" s="3">
        <v>3.3</v>
      </c>
      <c r="N412" s="3">
        <v>-46.239999999999782</v>
      </c>
      <c r="O412" s="3">
        <v>8147</v>
      </c>
      <c r="P412" s="3"/>
      <c r="V412" s="9">
        <v>44580</v>
      </c>
      <c r="W412">
        <v>13462.39</v>
      </c>
      <c r="AF412" s="3"/>
      <c r="AO412" s="8"/>
    </row>
    <row r="413" spans="1:41">
      <c r="A413" s="9">
        <v>45300</v>
      </c>
      <c r="B413" s="13">
        <v>10665.84</v>
      </c>
      <c r="C413" s="3">
        <v>3051.79</v>
      </c>
      <c r="D413" s="3">
        <v>523.02274199999999</v>
      </c>
      <c r="E413" s="3">
        <v>23.085984</v>
      </c>
      <c r="F413" s="3">
        <v>4286.6071992440002</v>
      </c>
      <c r="G413" s="3">
        <v>233</v>
      </c>
      <c r="H413" s="10">
        <v>28.848852999999998</v>
      </c>
      <c r="I413" s="32">
        <v>135.05186</v>
      </c>
      <c r="J413" s="3">
        <v>-106.20300700000001</v>
      </c>
      <c r="K413" s="3">
        <v>11.2</v>
      </c>
      <c r="L413" s="3">
        <v>0.9</v>
      </c>
      <c r="M413" s="3">
        <v>3.3</v>
      </c>
      <c r="N413" s="3">
        <v>-53.799999999999272</v>
      </c>
      <c r="O413" s="3">
        <v>6867</v>
      </c>
      <c r="P413" s="3"/>
      <c r="V413" s="9">
        <v>44579</v>
      </c>
      <c r="W413">
        <v>13457.2</v>
      </c>
      <c r="AF413" s="3"/>
      <c r="AO413" s="8"/>
    </row>
    <row r="414" spans="1:41">
      <c r="A414" s="9">
        <v>45299</v>
      </c>
      <c r="B414" s="13">
        <v>10719.64</v>
      </c>
      <c r="C414" s="3">
        <v>3072.36</v>
      </c>
      <c r="D414" s="3">
        <v>517.97308799999996</v>
      </c>
      <c r="E414" s="3">
        <v>45.540216000000001</v>
      </c>
      <c r="F414" s="3">
        <v>4286.6071992440002</v>
      </c>
      <c r="G414" s="3">
        <v>233</v>
      </c>
      <c r="H414" s="10">
        <v>16.761907000000001</v>
      </c>
      <c r="I414" s="32">
        <v>57.397168000000001</v>
      </c>
      <c r="J414" s="3">
        <v>-40.635261</v>
      </c>
      <c r="K414" s="3">
        <v>11.2</v>
      </c>
      <c r="L414" s="3">
        <v>0.9</v>
      </c>
      <c r="M414" s="3">
        <v>3.3</v>
      </c>
      <c r="N414" s="3">
        <v>-30.720000000001164</v>
      </c>
      <c r="O414" s="3">
        <v>8538</v>
      </c>
      <c r="P414" s="3"/>
      <c r="V414" s="9">
        <v>44574</v>
      </c>
      <c r="W414">
        <v>13338.49</v>
      </c>
      <c r="AF414" s="3"/>
      <c r="AO414" s="8"/>
    </row>
    <row r="415" spans="1:41">
      <c r="A415" s="9">
        <v>45296</v>
      </c>
      <c r="B415" s="13">
        <v>10750.36</v>
      </c>
      <c r="C415" s="3">
        <v>3082.4</v>
      </c>
      <c r="D415" s="3">
        <v>774.55948999999998</v>
      </c>
      <c r="E415" s="3">
        <v>42.138827999999997</v>
      </c>
      <c r="F415" s="3">
        <v>4284.2681943420002</v>
      </c>
      <c r="G415" s="3">
        <v>231</v>
      </c>
      <c r="H415" s="10">
        <v>79.134703999999999</v>
      </c>
      <c r="I415" s="32">
        <v>85.545351999999994</v>
      </c>
      <c r="J415" s="3">
        <v>-6.4106479999999948</v>
      </c>
      <c r="K415" s="3">
        <v>11.2</v>
      </c>
      <c r="L415" s="3">
        <v>0.9</v>
      </c>
      <c r="M415" s="3">
        <v>3.3</v>
      </c>
      <c r="N415" s="3">
        <v>-11.25</v>
      </c>
      <c r="O415" s="3">
        <v>9195</v>
      </c>
      <c r="P415" s="3"/>
      <c r="V415" s="9">
        <v>44573</v>
      </c>
      <c r="W415">
        <v>13122.95</v>
      </c>
      <c r="AF415" s="3"/>
      <c r="AO415" s="8"/>
    </row>
    <row r="416" spans="1:41">
      <c r="A416" s="9">
        <v>45295</v>
      </c>
      <c r="B416" s="13">
        <v>10761.61</v>
      </c>
      <c r="C416" s="3">
        <v>3094.65</v>
      </c>
      <c r="D416" s="3">
        <v>703.65273999999999</v>
      </c>
      <c r="E416" s="3">
        <v>32.438754000000003</v>
      </c>
      <c r="F416" s="3">
        <v>4278.4044530450001</v>
      </c>
      <c r="G416" s="3">
        <v>240</v>
      </c>
      <c r="H416" s="10">
        <v>45.068556000000001</v>
      </c>
      <c r="I416" s="32">
        <v>124.65148000000001</v>
      </c>
      <c r="J416" s="3">
        <v>-79.582924000000006</v>
      </c>
      <c r="K416" s="3">
        <v>11.2</v>
      </c>
      <c r="L416" s="3">
        <v>0.9</v>
      </c>
      <c r="M416" s="3">
        <v>3.3</v>
      </c>
      <c r="N416" s="3">
        <v>21.579999999999927</v>
      </c>
      <c r="O416" s="3">
        <v>9106</v>
      </c>
      <c r="P416" s="3"/>
      <c r="V416" s="9">
        <v>44572</v>
      </c>
      <c r="W416">
        <v>13079.65</v>
      </c>
      <c r="AF416" s="3"/>
      <c r="AO416" s="8"/>
    </row>
    <row r="417" spans="1:41">
      <c r="A417" s="9">
        <v>45294</v>
      </c>
      <c r="B417" s="13">
        <v>10740.03</v>
      </c>
      <c r="C417" s="3">
        <v>3086.91</v>
      </c>
      <c r="D417" s="3">
        <v>627.28141000000005</v>
      </c>
      <c r="E417" s="3">
        <v>43.757351999999997</v>
      </c>
      <c r="F417" s="3">
        <v>4270.5051094370001</v>
      </c>
      <c r="G417" s="3">
        <v>229</v>
      </c>
      <c r="H417" s="10">
        <v>74.255848</v>
      </c>
      <c r="I417" s="32">
        <v>122.67171999999999</v>
      </c>
      <c r="J417" s="3">
        <v>-48.415871999999993</v>
      </c>
      <c r="K417" s="3">
        <v>11.2</v>
      </c>
      <c r="L417" s="3">
        <v>0.9</v>
      </c>
      <c r="M417" s="3">
        <v>3.3</v>
      </c>
      <c r="N417" s="3">
        <v>25.110000000000582</v>
      </c>
      <c r="O417" s="3">
        <v>9668</v>
      </c>
      <c r="P417" s="3"/>
      <c r="V417" s="9">
        <v>44571</v>
      </c>
      <c r="W417">
        <v>13117.07</v>
      </c>
      <c r="AF417" s="3"/>
      <c r="AO417" s="8"/>
    </row>
    <row r="418" spans="1:41">
      <c r="A418" s="9">
        <v>45293</v>
      </c>
      <c r="B418" s="13">
        <v>10714.92</v>
      </c>
      <c r="C418" s="3">
        <v>3093.23</v>
      </c>
      <c r="D418" s="3">
        <v>768.90579000000002</v>
      </c>
      <c r="E418" s="3">
        <v>29.833663999999999</v>
      </c>
      <c r="F418" s="3">
        <v>4262.727628912</v>
      </c>
      <c r="G418" s="3">
        <v>225</v>
      </c>
      <c r="H418" s="10">
        <v>93.870592000000002</v>
      </c>
      <c r="I418" s="32">
        <v>159.58046400000001</v>
      </c>
      <c r="J418" s="3">
        <v>-65.709872000000004</v>
      </c>
      <c r="K418" s="3">
        <v>11.1</v>
      </c>
      <c r="L418" s="3">
        <v>0.9</v>
      </c>
      <c r="M418" s="3">
        <v>3.3</v>
      </c>
      <c r="N418" s="3">
        <v>30.639999999999418</v>
      </c>
      <c r="O418" s="3">
        <v>9357</v>
      </c>
      <c r="P418" s="3"/>
      <c r="V418" s="9">
        <v>44568</v>
      </c>
      <c r="W418">
        <v>13280.94</v>
      </c>
      <c r="AF418" s="3"/>
      <c r="AO418" s="8"/>
    </row>
    <row r="419" spans="1:41">
      <c r="A419" s="9">
        <v>45289</v>
      </c>
      <c r="B419" s="13">
        <v>10684.28</v>
      </c>
      <c r="C419" s="3">
        <v>3084.36</v>
      </c>
      <c r="D419" s="22">
        <v>335.55676799999998</v>
      </c>
      <c r="E419" s="3">
        <v>14.982597</v>
      </c>
      <c r="F419" s="3">
        <v>4251.9330851020004</v>
      </c>
      <c r="G419" s="3">
        <v>247</v>
      </c>
      <c r="H419" s="10">
        <v>6.3817810000000001</v>
      </c>
      <c r="I419" s="32">
        <v>17.009384000000001</v>
      </c>
      <c r="J419" s="3">
        <v>-10.627603000000001</v>
      </c>
      <c r="K419" s="3">
        <v>11.1</v>
      </c>
      <c r="L419" s="3">
        <v>0.9</v>
      </c>
      <c r="M419" s="3">
        <v>3.3</v>
      </c>
      <c r="N419" s="3">
        <v>30.1200000000008</v>
      </c>
      <c r="O419" s="3">
        <v>7236</v>
      </c>
      <c r="P419" s="3"/>
      <c r="V419" s="9">
        <v>44567</v>
      </c>
      <c r="W419">
        <v>13169.4</v>
      </c>
      <c r="AF419" s="3"/>
      <c r="AO419" s="8"/>
    </row>
    <row r="420" spans="1:41">
      <c r="A420" s="9">
        <v>45288</v>
      </c>
      <c r="B420" s="13">
        <v>10654.16</v>
      </c>
      <c r="C420" s="3">
        <v>3068.36</v>
      </c>
      <c r="D420" s="3">
        <v>642.44345999999996</v>
      </c>
      <c r="E420" s="3">
        <v>29.241738000000002</v>
      </c>
      <c r="F420" s="3">
        <v>4248.9345816980003</v>
      </c>
      <c r="G420" s="3">
        <v>228</v>
      </c>
      <c r="H420" s="10">
        <v>62.287432000000003</v>
      </c>
      <c r="I420" s="32">
        <v>41.222639999999998</v>
      </c>
      <c r="J420" s="22">
        <v>21.064792000000004</v>
      </c>
      <c r="K420" s="3">
        <v>11.1</v>
      </c>
      <c r="L420" s="3">
        <v>0.9</v>
      </c>
      <c r="M420" s="3">
        <v>3.3</v>
      </c>
      <c r="N420" s="3">
        <v>27.600000000000364</v>
      </c>
      <c r="O420" s="3">
        <v>7148</v>
      </c>
      <c r="P420" s="3"/>
      <c r="V420" s="9">
        <v>44566</v>
      </c>
      <c r="W420">
        <v>13076.91</v>
      </c>
      <c r="AF420" s="3"/>
      <c r="AO420" s="8"/>
    </row>
    <row r="421" spans="1:41">
      <c r="A421" s="9">
        <v>45287</v>
      </c>
      <c r="B421" s="13">
        <v>10626.56</v>
      </c>
      <c r="C421" s="3">
        <v>3054.14</v>
      </c>
      <c r="D421" s="3">
        <v>471.60889600000002</v>
      </c>
      <c r="E421" s="3">
        <v>26.676031999999999</v>
      </c>
      <c r="F421" s="3">
        <v>4233.2961159460001</v>
      </c>
      <c r="G421" s="3">
        <v>218</v>
      </c>
      <c r="H421" s="10">
        <v>56.991287999999997</v>
      </c>
      <c r="I421" s="32">
        <v>54.565111999999999</v>
      </c>
      <c r="J421" s="3">
        <v>2.4261759999999981</v>
      </c>
      <c r="K421" s="3">
        <v>11.1</v>
      </c>
      <c r="L421" s="3">
        <v>0.9</v>
      </c>
      <c r="M421" s="3">
        <v>3.3</v>
      </c>
      <c r="N421" s="3">
        <v>21.399999999999636</v>
      </c>
      <c r="O421" s="3">
        <v>7354</v>
      </c>
      <c r="P421" s="3"/>
      <c r="V421" s="9">
        <v>44565</v>
      </c>
      <c r="W421">
        <v>12800.54</v>
      </c>
      <c r="AF421" s="3"/>
      <c r="AO421" s="8"/>
    </row>
    <row r="422" spans="1:41">
      <c r="A422" s="9">
        <v>45282</v>
      </c>
      <c r="B422" s="13">
        <v>10605.16</v>
      </c>
      <c r="C422" s="3">
        <v>3048.91</v>
      </c>
      <c r="D422" s="3">
        <v>1062.2838999999999</v>
      </c>
      <c r="E422" s="3">
        <v>112.653688</v>
      </c>
      <c r="F422" s="3">
        <v>4234.9928955679998</v>
      </c>
      <c r="G422" s="3">
        <v>229</v>
      </c>
      <c r="H422" s="10">
        <v>43.221395999999999</v>
      </c>
      <c r="I422" s="32">
        <v>44.489812000000001</v>
      </c>
      <c r="J422" s="3">
        <v>-1.268416000000002</v>
      </c>
      <c r="K422" s="3">
        <v>11.1</v>
      </c>
      <c r="L422" s="3">
        <v>0.9</v>
      </c>
      <c r="M422" s="3">
        <v>3.3</v>
      </c>
      <c r="N422" s="3">
        <v>-0.44000000000050932</v>
      </c>
      <c r="O422" s="3">
        <v>6792</v>
      </c>
      <c r="P422" s="3"/>
      <c r="V422" s="9">
        <v>44564</v>
      </c>
      <c r="W422">
        <v>12625.82</v>
      </c>
      <c r="AF422" s="3"/>
      <c r="AO422" s="8"/>
    </row>
    <row r="423" spans="1:41">
      <c r="A423" s="9">
        <v>45281</v>
      </c>
      <c r="B423" s="13">
        <v>10605.6</v>
      </c>
      <c r="C423" s="3">
        <v>3040.2</v>
      </c>
      <c r="D423" s="3">
        <v>4723.4335000000001</v>
      </c>
      <c r="E423" s="3">
        <v>128.54660799999999</v>
      </c>
      <c r="F423" s="3">
        <v>4232.9490488279998</v>
      </c>
      <c r="G423" s="3">
        <v>236</v>
      </c>
      <c r="H423" s="10">
        <v>167.34492800000001</v>
      </c>
      <c r="I423" s="32">
        <v>385.22457600000001</v>
      </c>
      <c r="J423" s="3">
        <v>-217.879648</v>
      </c>
      <c r="K423" s="3">
        <v>11.1</v>
      </c>
      <c r="L423" s="3">
        <v>0.9</v>
      </c>
      <c r="M423" s="3">
        <v>3.3</v>
      </c>
      <c r="N423" s="3">
        <v>-17.909999999999854</v>
      </c>
      <c r="O423" s="3">
        <v>6636</v>
      </c>
      <c r="P423" s="3"/>
      <c r="V423" s="9">
        <v>44561</v>
      </c>
      <c r="W423">
        <v>12226.01</v>
      </c>
      <c r="AF423" s="3"/>
      <c r="AO423" s="8"/>
    </row>
    <row r="424" spans="1:41">
      <c r="A424" s="9">
        <v>45280</v>
      </c>
      <c r="B424" s="13">
        <v>10623.51</v>
      </c>
      <c r="C424" s="3">
        <v>3052.68</v>
      </c>
      <c r="D424" s="3">
        <v>1237.1610900000001</v>
      </c>
      <c r="E424" s="3">
        <v>19.623486</v>
      </c>
      <c r="F424" s="3">
        <v>4237.1944402179997</v>
      </c>
      <c r="G424" s="3">
        <v>225</v>
      </c>
      <c r="H424" s="10">
        <v>220.01969600000001</v>
      </c>
      <c r="I424" s="32">
        <v>819.49562000000003</v>
      </c>
      <c r="J424" s="3">
        <v>-599.47592400000008</v>
      </c>
      <c r="K424" s="3">
        <v>11.1</v>
      </c>
      <c r="L424" s="3">
        <v>0.9</v>
      </c>
      <c r="M424" s="3">
        <v>3.3</v>
      </c>
      <c r="N424" s="3">
        <v>19.950000000000728</v>
      </c>
      <c r="O424" s="3">
        <v>5524</v>
      </c>
      <c r="P424" s="3"/>
      <c r="V424" s="9">
        <v>44560</v>
      </c>
      <c r="W424">
        <v>12019.75</v>
      </c>
      <c r="AF424" s="3"/>
      <c r="AO424" s="8"/>
    </row>
    <row r="425" spans="1:41">
      <c r="A425" s="9">
        <v>45279</v>
      </c>
      <c r="B425" s="13">
        <v>10603.56</v>
      </c>
      <c r="C425" s="3">
        <v>3045.28</v>
      </c>
      <c r="D425" s="3">
        <v>5056.8346000000001</v>
      </c>
      <c r="E425" s="3">
        <v>323.29526399999997</v>
      </c>
      <c r="F425" s="3">
        <v>4228.3099102329998</v>
      </c>
      <c r="G425" s="3">
        <v>219</v>
      </c>
      <c r="H425" s="10">
        <v>61.775951999999997</v>
      </c>
      <c r="I425" s="32">
        <v>82.971311999999998</v>
      </c>
      <c r="J425" s="3">
        <v>-21.195360000000001</v>
      </c>
      <c r="K425" s="3">
        <v>11</v>
      </c>
      <c r="L425" s="3">
        <v>0.9</v>
      </c>
      <c r="M425" s="3">
        <v>3.3</v>
      </c>
      <c r="N425" s="3">
        <v>-8.6300000000010186</v>
      </c>
      <c r="O425" s="3">
        <v>6515</v>
      </c>
      <c r="P425" s="3"/>
      <c r="V425" s="9">
        <v>44559</v>
      </c>
      <c r="W425">
        <v>11915.18</v>
      </c>
      <c r="AF425" s="3"/>
      <c r="AO425" s="8"/>
    </row>
    <row r="426" spans="1:41">
      <c r="A426" s="9">
        <v>45278</v>
      </c>
      <c r="B426" s="13">
        <v>10612.19</v>
      </c>
      <c r="C426" s="3">
        <v>3052.6</v>
      </c>
      <c r="D426" s="3">
        <v>566.49440000000004</v>
      </c>
      <c r="E426" s="3">
        <v>36.809103999999998</v>
      </c>
      <c r="F426" s="3">
        <v>4231.7150109120003</v>
      </c>
      <c r="G426" s="3">
        <v>230</v>
      </c>
      <c r="H426" s="10">
        <v>40.539771999999999</v>
      </c>
      <c r="I426" s="32">
        <v>52.957684</v>
      </c>
      <c r="J426" s="3">
        <v>-12.417912000000001</v>
      </c>
      <c r="K426" s="3">
        <v>11.1</v>
      </c>
      <c r="L426" s="3">
        <v>0.9</v>
      </c>
      <c r="M426" s="3">
        <v>3.3</v>
      </c>
      <c r="N426" s="3">
        <v>-60.5</v>
      </c>
      <c r="O426" s="3">
        <v>7623</v>
      </c>
      <c r="P426" s="3"/>
      <c r="V426" s="9">
        <v>44558</v>
      </c>
      <c r="W426">
        <v>11907.7</v>
      </c>
      <c r="AF426" s="3"/>
      <c r="AO426" s="8"/>
    </row>
    <row r="427" spans="1:41">
      <c r="A427" s="9">
        <v>45275</v>
      </c>
      <c r="B427" s="13">
        <v>10672.69</v>
      </c>
      <c r="C427" s="3">
        <v>3075.41</v>
      </c>
      <c r="D427" s="3">
        <v>445.80819200000002</v>
      </c>
      <c r="E427" s="3">
        <v>22.492743999999998</v>
      </c>
      <c r="F427" s="3">
        <v>4250.8498530280003</v>
      </c>
      <c r="G427" s="3">
        <v>223</v>
      </c>
      <c r="H427" s="10">
        <v>64.064279999999997</v>
      </c>
      <c r="I427" s="32">
        <v>34.018051999999997</v>
      </c>
      <c r="J427" s="3">
        <v>30.046227999999999</v>
      </c>
      <c r="K427" s="3">
        <v>11.1</v>
      </c>
      <c r="L427" s="3">
        <v>0.9</v>
      </c>
      <c r="M427" s="3">
        <v>3.3</v>
      </c>
      <c r="N427" s="3">
        <v>-69.389999999999418</v>
      </c>
      <c r="O427" s="3">
        <v>6502</v>
      </c>
      <c r="P427" s="3"/>
      <c r="V427" s="9">
        <v>44557</v>
      </c>
      <c r="W427">
        <v>12008.49</v>
      </c>
      <c r="AF427" s="3"/>
      <c r="AO427" s="8"/>
    </row>
    <row r="428" spans="1:41">
      <c r="A428" s="9">
        <v>45274</v>
      </c>
      <c r="B428" s="13">
        <v>10742.08</v>
      </c>
      <c r="C428" s="3">
        <v>3102.64</v>
      </c>
      <c r="D428" s="3">
        <v>508.859712</v>
      </c>
      <c r="E428" s="3">
        <v>53.898408000000003</v>
      </c>
      <c r="F428" s="3">
        <v>4280.2598277420002</v>
      </c>
      <c r="G428" s="3">
        <v>223</v>
      </c>
      <c r="H428" s="10">
        <v>39.378475999999999</v>
      </c>
      <c r="I428" s="32">
        <v>86.766447999999997</v>
      </c>
      <c r="J428" s="3">
        <v>-47.387971999999998</v>
      </c>
      <c r="K428" s="3">
        <v>11.2</v>
      </c>
      <c r="L428" s="3">
        <v>0.9</v>
      </c>
      <c r="M428" s="3">
        <v>3.3</v>
      </c>
      <c r="N428" s="3">
        <v>-41.729999999999563</v>
      </c>
      <c r="O428" s="3">
        <v>6271</v>
      </c>
      <c r="P428" s="3"/>
      <c r="V428" s="9">
        <v>44554</v>
      </c>
      <c r="W428">
        <v>12070.68</v>
      </c>
      <c r="AF428" s="3"/>
      <c r="AO428" s="8"/>
    </row>
    <row r="429" spans="1:41">
      <c r="A429" s="9">
        <v>45273</v>
      </c>
      <c r="B429" s="13">
        <v>10783.81</v>
      </c>
      <c r="C429" s="3">
        <v>3119.18</v>
      </c>
      <c r="D429" s="3">
        <v>674.49504000000002</v>
      </c>
      <c r="E429" s="3">
        <v>39.414319999999996</v>
      </c>
      <c r="F429" s="3">
        <v>4301.3145515619999</v>
      </c>
      <c r="G429" s="3">
        <v>226</v>
      </c>
      <c r="H429" s="10">
        <v>24.104991999999999</v>
      </c>
      <c r="I429" s="32">
        <v>34.246975999999997</v>
      </c>
      <c r="J429" s="3">
        <v>-10.141983999999997</v>
      </c>
      <c r="K429" s="3">
        <v>11.2</v>
      </c>
      <c r="L429" s="3">
        <v>0.9</v>
      </c>
      <c r="M429" s="3">
        <v>3.3</v>
      </c>
      <c r="N429" s="3">
        <v>-53.010000000000218</v>
      </c>
      <c r="O429" s="3">
        <v>6117</v>
      </c>
      <c r="P429" s="3"/>
      <c r="V429" s="9">
        <v>44553</v>
      </c>
      <c r="W429">
        <v>11951.23</v>
      </c>
      <c r="AF429" s="3"/>
      <c r="AO429" s="8"/>
    </row>
    <row r="430" spans="1:41">
      <c r="A430" s="9">
        <v>45272</v>
      </c>
      <c r="B430" s="13">
        <v>10836.82</v>
      </c>
      <c r="C430" s="3">
        <v>3137.3</v>
      </c>
      <c r="D430" s="3">
        <v>828.58885999999995</v>
      </c>
      <c r="E430" s="3">
        <v>47.173591999999999</v>
      </c>
      <c r="F430" s="3">
        <v>4328.0344078839998</v>
      </c>
      <c r="G430" s="3">
        <v>218</v>
      </c>
      <c r="H430" s="10">
        <v>115.41733600000001</v>
      </c>
      <c r="I430" s="32">
        <v>78.015271999999996</v>
      </c>
      <c r="J430" s="3">
        <v>37.40206400000001</v>
      </c>
      <c r="K430" s="3">
        <v>11.3</v>
      </c>
      <c r="L430" s="3">
        <v>1</v>
      </c>
      <c r="M430" s="3">
        <v>3.2</v>
      </c>
      <c r="N430" s="3">
        <v>-37.569999999999709</v>
      </c>
      <c r="O430" s="3">
        <v>7177</v>
      </c>
      <c r="P430" s="3"/>
      <c r="V430" s="9">
        <v>44552</v>
      </c>
      <c r="W430">
        <v>11814.37</v>
      </c>
      <c r="AF430" s="3"/>
      <c r="AO430" s="8"/>
    </row>
    <row r="431" spans="1:41">
      <c r="A431" s="9">
        <v>45271</v>
      </c>
      <c r="B431" s="13">
        <v>10874.39</v>
      </c>
      <c r="C431" s="3">
        <v>3139.82</v>
      </c>
      <c r="D431" s="3">
        <v>1026.7731799999999</v>
      </c>
      <c r="E431" s="3">
        <v>32.109268</v>
      </c>
      <c r="F431" s="3">
        <v>4336.5205189349999</v>
      </c>
      <c r="G431" s="3">
        <v>236</v>
      </c>
      <c r="H431" s="10">
        <v>80.183272000000002</v>
      </c>
      <c r="I431" s="32">
        <v>97.328400000000002</v>
      </c>
      <c r="J431" s="3">
        <v>-17.145128</v>
      </c>
      <c r="K431" s="3">
        <v>11.3</v>
      </c>
      <c r="L431" s="3">
        <v>1</v>
      </c>
      <c r="M431" s="3">
        <v>3.2</v>
      </c>
      <c r="N431" s="3">
        <v>23.609999999998763</v>
      </c>
      <c r="O431" s="3">
        <v>9794</v>
      </c>
      <c r="P431" s="3"/>
      <c r="V431" s="9">
        <v>44551</v>
      </c>
      <c r="W431">
        <v>11640.91</v>
      </c>
      <c r="AF431" s="3"/>
      <c r="AO431" s="8"/>
    </row>
    <row r="432" spans="1:41">
      <c r="A432" s="9">
        <v>45268</v>
      </c>
      <c r="B432" s="13">
        <v>10850.78</v>
      </c>
      <c r="C432" s="3">
        <v>3136.34</v>
      </c>
      <c r="D432" s="3">
        <v>776.42534000000001</v>
      </c>
      <c r="E432" s="3">
        <v>23.180972000000001</v>
      </c>
      <c r="F432" s="3">
        <v>4334.6483858969996</v>
      </c>
      <c r="G432" s="3">
        <v>244</v>
      </c>
      <c r="H432" s="10">
        <v>113.02972800000001</v>
      </c>
      <c r="I432" s="32">
        <v>64.092280000000002</v>
      </c>
      <c r="J432" s="3">
        <v>48.937448000000003</v>
      </c>
      <c r="K432" s="3">
        <v>11.3</v>
      </c>
      <c r="L432" s="3">
        <v>1</v>
      </c>
      <c r="M432" s="3">
        <v>3.2</v>
      </c>
      <c r="N432" s="3">
        <v>56.940000000000509</v>
      </c>
      <c r="O432" s="3">
        <v>9015</v>
      </c>
      <c r="P432" s="3"/>
      <c r="V432" s="9">
        <v>44550</v>
      </c>
      <c r="W432">
        <v>11650.1</v>
      </c>
      <c r="AF432" s="3"/>
      <c r="AO432" s="8"/>
    </row>
    <row r="433" spans="1:41">
      <c r="A433" s="9">
        <v>45267</v>
      </c>
      <c r="B433" s="13">
        <v>10793.84</v>
      </c>
      <c r="C433" s="3">
        <v>3102.99</v>
      </c>
      <c r="D433" s="3">
        <v>1085.8089</v>
      </c>
      <c r="E433" s="3">
        <v>35.086820000000003</v>
      </c>
      <c r="F433" s="3">
        <v>4306.4186821330004</v>
      </c>
      <c r="G433" s="3">
        <v>257</v>
      </c>
      <c r="H433" s="10">
        <v>76.030680000000004</v>
      </c>
      <c r="I433" s="32">
        <v>98.391400000000004</v>
      </c>
      <c r="J433" s="3">
        <v>-22.360720000000001</v>
      </c>
      <c r="K433" s="3">
        <v>11.2</v>
      </c>
      <c r="L433" s="3">
        <v>0.9</v>
      </c>
      <c r="M433" s="3">
        <v>3.3</v>
      </c>
      <c r="N433" s="3">
        <v>80.600000000000364</v>
      </c>
      <c r="O433" s="3">
        <v>9757</v>
      </c>
      <c r="P433" s="3"/>
      <c r="V433" s="9">
        <v>44547</v>
      </c>
      <c r="W433">
        <v>11753.44</v>
      </c>
      <c r="AF433" s="3"/>
      <c r="AO433" s="8"/>
    </row>
    <row r="434" spans="1:41">
      <c r="A434" s="9">
        <v>45266</v>
      </c>
      <c r="B434" s="13">
        <v>10713.24</v>
      </c>
      <c r="C434" s="3">
        <v>3065.45</v>
      </c>
      <c r="D434" s="3">
        <v>430.84419200000002</v>
      </c>
      <c r="E434" s="3">
        <v>14.680028</v>
      </c>
      <c r="F434" s="3">
        <v>4280.6162112290003</v>
      </c>
      <c r="G434" s="3">
        <v>232</v>
      </c>
      <c r="H434" s="10">
        <v>42.499935999999998</v>
      </c>
      <c r="I434" s="32">
        <v>51.228107999999999</v>
      </c>
      <c r="J434" s="3">
        <v>-8.7281720000000007</v>
      </c>
      <c r="K434" s="3">
        <v>11.2</v>
      </c>
      <c r="L434" s="3">
        <v>0.9</v>
      </c>
      <c r="M434" s="3">
        <v>3.3</v>
      </c>
      <c r="N434" s="3">
        <v>10.149999999999636</v>
      </c>
      <c r="O434" s="3">
        <v>5833</v>
      </c>
      <c r="P434" s="3"/>
      <c r="V434" s="9">
        <v>44546</v>
      </c>
      <c r="W434">
        <v>11678.65</v>
      </c>
      <c r="AF434" s="3"/>
      <c r="AO434" s="8"/>
    </row>
    <row r="435" spans="1:41">
      <c r="A435" s="9">
        <v>45265</v>
      </c>
      <c r="B435" s="13">
        <v>10703.09</v>
      </c>
      <c r="C435" s="3">
        <v>3056.33</v>
      </c>
      <c r="D435" s="3">
        <v>700.31142</v>
      </c>
      <c r="E435" s="3">
        <v>29.380172000000002</v>
      </c>
      <c r="F435" s="3">
        <v>4279.5891353139996</v>
      </c>
      <c r="G435" s="3">
        <v>251</v>
      </c>
      <c r="H435" s="10">
        <v>174.65528</v>
      </c>
      <c r="I435" s="32">
        <v>50.665275999999999</v>
      </c>
      <c r="J435" s="3">
        <v>123.990004</v>
      </c>
      <c r="K435" s="3">
        <v>11.2</v>
      </c>
      <c r="L435" s="3">
        <v>0.9</v>
      </c>
      <c r="M435" s="3">
        <v>3.3</v>
      </c>
      <c r="N435" s="3">
        <v>3</v>
      </c>
      <c r="O435" s="3">
        <v>7067</v>
      </c>
      <c r="P435" s="3"/>
      <c r="V435" s="9">
        <v>44545</v>
      </c>
      <c r="W435">
        <v>11754.46</v>
      </c>
      <c r="AF435" s="3"/>
      <c r="AO435" s="8"/>
    </row>
    <row r="436" spans="1:41">
      <c r="A436" s="9">
        <v>45264</v>
      </c>
      <c r="B436" s="13">
        <v>10700.09</v>
      </c>
      <c r="C436" s="3">
        <v>3054.41</v>
      </c>
      <c r="D436" s="3">
        <v>711.16186000000005</v>
      </c>
      <c r="E436" s="3">
        <v>31.798822000000001</v>
      </c>
      <c r="F436" s="3">
        <v>4278.3872790470004</v>
      </c>
      <c r="G436" s="3">
        <v>237</v>
      </c>
      <c r="H436" s="10">
        <v>150.44932800000001</v>
      </c>
      <c r="I436" s="32">
        <v>62.015583999999997</v>
      </c>
      <c r="J436" s="3">
        <v>88.433744000000019</v>
      </c>
      <c r="K436" s="3">
        <v>11.2</v>
      </c>
      <c r="L436" s="3">
        <v>0.9</v>
      </c>
      <c r="M436" s="3">
        <v>3.3</v>
      </c>
      <c r="N436" s="3">
        <v>-43.5</v>
      </c>
      <c r="O436" s="3">
        <v>7637</v>
      </c>
      <c r="P436" s="3"/>
      <c r="V436" s="9">
        <v>44544</v>
      </c>
      <c r="W436">
        <v>11796.88</v>
      </c>
      <c r="AF436" s="3"/>
      <c r="AO436" s="8"/>
    </row>
    <row r="437" spans="1:41">
      <c r="A437" s="9">
        <v>45261</v>
      </c>
      <c r="B437" s="13">
        <v>10743.59</v>
      </c>
      <c r="C437" s="3">
        <v>3067.73</v>
      </c>
      <c r="D437" s="3">
        <v>708.43686000000002</v>
      </c>
      <c r="E437" s="3">
        <v>21.9023</v>
      </c>
      <c r="F437" s="3">
        <v>4308.9120479699995</v>
      </c>
      <c r="G437" s="3">
        <v>244</v>
      </c>
      <c r="H437" s="10">
        <v>36.885967999999998</v>
      </c>
      <c r="I437" s="32">
        <v>89.432007999999996</v>
      </c>
      <c r="J437" s="3">
        <v>-52.546039999999998</v>
      </c>
      <c r="K437" s="3">
        <v>11.3</v>
      </c>
      <c r="L437" s="3">
        <v>0.9</v>
      </c>
      <c r="M437" s="3">
        <v>3.3</v>
      </c>
      <c r="N437" s="3">
        <v>23.329999999999927</v>
      </c>
      <c r="O437" s="3">
        <v>9350</v>
      </c>
      <c r="P437" s="3"/>
      <c r="V437" s="9">
        <v>44543</v>
      </c>
      <c r="W437">
        <v>11662.38</v>
      </c>
      <c r="AF437" s="3"/>
      <c r="AO437" s="8"/>
    </row>
    <row r="438" spans="1:41">
      <c r="A438" s="9">
        <v>45260</v>
      </c>
      <c r="B438" s="13">
        <v>10720.26</v>
      </c>
      <c r="C438" s="3">
        <v>3047.12</v>
      </c>
      <c r="D438" s="3">
        <v>962.23661000000004</v>
      </c>
      <c r="E438" s="3">
        <v>38.706175999999999</v>
      </c>
      <c r="F438" s="3">
        <v>4296.8055160659997</v>
      </c>
      <c r="G438" s="3">
        <v>247</v>
      </c>
      <c r="H438" s="10">
        <v>55.978140000000003</v>
      </c>
      <c r="I438" s="32">
        <v>51.141896000000003</v>
      </c>
      <c r="J438" s="3">
        <v>4.8362440000000007</v>
      </c>
      <c r="K438" s="3">
        <v>11.2</v>
      </c>
      <c r="L438" s="3">
        <v>0.9</v>
      </c>
      <c r="M438" s="3">
        <v>3.3</v>
      </c>
      <c r="N438" s="3">
        <v>126.36000000000058</v>
      </c>
      <c r="O438" s="3">
        <v>9790</v>
      </c>
      <c r="P438" s="3"/>
      <c r="V438" s="9">
        <v>44540</v>
      </c>
      <c r="W438">
        <v>11393.48</v>
      </c>
      <c r="AF438" s="3"/>
      <c r="AO438" s="8"/>
    </row>
    <row r="439" spans="1:41">
      <c r="A439" s="9">
        <v>45259</v>
      </c>
      <c r="B439" s="13">
        <v>10593.9</v>
      </c>
      <c r="C439" s="3">
        <v>3010.03</v>
      </c>
      <c r="D439" s="3">
        <v>1909.2275199999999</v>
      </c>
      <c r="E439" s="3">
        <v>57.769396</v>
      </c>
      <c r="F439" s="3">
        <v>4260.8609172039996</v>
      </c>
      <c r="G439" s="3">
        <v>236</v>
      </c>
      <c r="H439" s="10">
        <v>720.87840000000006</v>
      </c>
      <c r="I439" s="32">
        <v>343.247072</v>
      </c>
      <c r="J439" s="3">
        <v>377.63132800000005</v>
      </c>
      <c r="K439" s="3">
        <v>11.1</v>
      </c>
      <c r="L439" s="3">
        <v>0.9</v>
      </c>
      <c r="M439" s="3">
        <v>3.3</v>
      </c>
      <c r="N439" s="3">
        <v>80.619999999998981</v>
      </c>
      <c r="O439" s="3">
        <v>9312</v>
      </c>
      <c r="P439" s="3"/>
      <c r="V439" s="9">
        <v>44539</v>
      </c>
      <c r="W439">
        <v>11178.43</v>
      </c>
      <c r="AF439" s="3"/>
      <c r="AO439" s="8"/>
    </row>
    <row r="440" spans="1:41">
      <c r="A440" s="9">
        <v>45258</v>
      </c>
      <c r="B440" s="13">
        <v>10513.28</v>
      </c>
      <c r="C440" s="3">
        <v>2977.76</v>
      </c>
      <c r="D440" s="3">
        <v>735.59571000000005</v>
      </c>
      <c r="E440" s="3">
        <v>36.354056</v>
      </c>
      <c r="F440" s="3">
        <v>4241.8024532729996</v>
      </c>
      <c r="G440" s="3">
        <v>241</v>
      </c>
      <c r="H440" s="10">
        <v>39.184728</v>
      </c>
      <c r="I440" s="32">
        <v>56.105696000000002</v>
      </c>
      <c r="J440" s="3">
        <v>-16.920968000000002</v>
      </c>
      <c r="K440" s="3">
        <v>11.1</v>
      </c>
      <c r="L440" s="3">
        <v>0.9</v>
      </c>
      <c r="M440" s="3">
        <v>3.3</v>
      </c>
      <c r="N440" s="3">
        <v>61.06000000000131</v>
      </c>
      <c r="O440" s="3">
        <v>7509</v>
      </c>
      <c r="P440" s="3"/>
      <c r="V440" s="9">
        <v>44538</v>
      </c>
      <c r="W440">
        <v>11021.07</v>
      </c>
      <c r="AF440" s="3"/>
      <c r="AO440" s="8"/>
    </row>
    <row r="441" spans="1:41">
      <c r="A441" s="9">
        <v>45257</v>
      </c>
      <c r="B441" s="13">
        <v>10452.219999999999</v>
      </c>
      <c r="C441" s="3">
        <v>2970.67</v>
      </c>
      <c r="D441" s="3">
        <v>724.54085899999995</v>
      </c>
      <c r="E441" s="3">
        <v>19.494969000000001</v>
      </c>
      <c r="F441" s="3">
        <v>4219.3472101150001</v>
      </c>
      <c r="G441" s="3">
        <v>229</v>
      </c>
      <c r="H441" s="10">
        <v>58.822642000000002</v>
      </c>
      <c r="I441" s="32">
        <v>167.22762800000001</v>
      </c>
      <c r="J441" s="3">
        <v>-108.40498600000001</v>
      </c>
      <c r="K441" s="3">
        <v>11</v>
      </c>
      <c r="L441" s="3">
        <v>0.9</v>
      </c>
      <c r="M441" s="3">
        <v>3.3</v>
      </c>
      <c r="N441" s="3">
        <v>-27.800000000001091</v>
      </c>
      <c r="O441" s="3">
        <v>6389</v>
      </c>
      <c r="P441" s="3"/>
      <c r="V441" s="9">
        <v>44537</v>
      </c>
      <c r="W441">
        <v>11088.17</v>
      </c>
      <c r="AF441" s="3"/>
      <c r="AO441" s="8"/>
    </row>
    <row r="442" spans="1:41">
      <c r="A442" s="9">
        <v>45254</v>
      </c>
      <c r="B442" s="13">
        <v>10480.02</v>
      </c>
      <c r="C442" s="3">
        <v>2970.47</v>
      </c>
      <c r="D442" s="3">
        <v>579.14112</v>
      </c>
      <c r="E442" s="3">
        <v>19.820404</v>
      </c>
      <c r="F442" s="3">
        <v>4225.9852024170004</v>
      </c>
      <c r="G442" s="3">
        <v>232</v>
      </c>
      <c r="H442" s="10">
        <v>65.499639999999999</v>
      </c>
      <c r="I442" s="32">
        <v>11.18379</v>
      </c>
      <c r="J442" s="3">
        <v>54.315849999999998</v>
      </c>
      <c r="K442" s="3">
        <v>11.1</v>
      </c>
      <c r="L442" s="3">
        <v>0.9</v>
      </c>
      <c r="M442" s="3">
        <v>3.3</v>
      </c>
      <c r="N442" s="3">
        <v>-46.909999999999854</v>
      </c>
      <c r="O442" s="3">
        <v>6118</v>
      </c>
      <c r="P442" s="3"/>
      <c r="V442" s="9">
        <v>44536</v>
      </c>
      <c r="W442">
        <v>11034.41</v>
      </c>
      <c r="AF442" s="3"/>
      <c r="AO442" s="8"/>
    </row>
    <row r="443" spans="1:41">
      <c r="A443" s="9">
        <v>45253</v>
      </c>
      <c r="B443" s="13">
        <v>10526.93</v>
      </c>
      <c r="C443" s="3">
        <v>2981.93</v>
      </c>
      <c r="D443" s="3">
        <v>430.30176</v>
      </c>
      <c r="E443" s="3">
        <v>20.062636000000001</v>
      </c>
      <c r="F443" s="3">
        <v>4241.2191570149998</v>
      </c>
      <c r="G443" s="3">
        <v>244</v>
      </c>
      <c r="H443" s="10">
        <v>43.252772</v>
      </c>
      <c r="I443" s="32">
        <v>8.7956660000000007</v>
      </c>
      <c r="J443" s="3">
        <v>34.457105999999996</v>
      </c>
      <c r="K443" s="3">
        <v>11.2</v>
      </c>
      <c r="L443" s="3">
        <v>0.9</v>
      </c>
      <c r="M443" s="3">
        <v>3.3</v>
      </c>
      <c r="N443" s="3">
        <v>4.4099999999998545</v>
      </c>
      <c r="O443" s="3">
        <v>7325</v>
      </c>
      <c r="P443" s="3"/>
      <c r="V443" s="9">
        <v>44533</v>
      </c>
      <c r="W443">
        <v>10988.32</v>
      </c>
      <c r="AF443" s="3"/>
      <c r="AO443" s="8"/>
    </row>
    <row r="444" spans="1:41">
      <c r="A444" s="9">
        <v>45252</v>
      </c>
      <c r="B444" s="13">
        <v>10522.52</v>
      </c>
      <c r="C444" s="3">
        <v>2979.92</v>
      </c>
      <c r="D444" s="3">
        <v>812.33568000000002</v>
      </c>
      <c r="E444" s="3">
        <v>27.908504000000001</v>
      </c>
      <c r="F444" s="3">
        <v>4243.50175193</v>
      </c>
      <c r="G444" s="3">
        <v>233</v>
      </c>
      <c r="H444" s="10">
        <v>410.37964799999997</v>
      </c>
      <c r="I444" s="32">
        <v>18.522862</v>
      </c>
      <c r="J444" s="3">
        <v>391.856786</v>
      </c>
      <c r="K444" s="3">
        <v>11.1</v>
      </c>
      <c r="L444" s="3">
        <v>1</v>
      </c>
      <c r="M444" s="3">
        <v>3.3</v>
      </c>
      <c r="N444" s="3">
        <v>-25.229999999999563</v>
      </c>
      <c r="O444" s="3">
        <v>7527</v>
      </c>
      <c r="P444" s="3"/>
      <c r="V444" s="9">
        <v>44532</v>
      </c>
      <c r="W444">
        <v>11252.3</v>
      </c>
      <c r="AF444" s="3"/>
      <c r="AO444" s="8"/>
    </row>
    <row r="445" spans="1:41">
      <c r="A445" s="9">
        <v>45251</v>
      </c>
      <c r="B445" s="13">
        <v>10547.75</v>
      </c>
      <c r="C445" s="3">
        <v>2981.6</v>
      </c>
      <c r="D445" s="3">
        <v>2096.7490600000001</v>
      </c>
      <c r="E445" s="3">
        <v>46.524396000000003</v>
      </c>
      <c r="F445" s="3">
        <v>4257.5697037310001</v>
      </c>
      <c r="G445" s="3">
        <v>238</v>
      </c>
      <c r="H445" s="10">
        <v>248.17679999999999</v>
      </c>
      <c r="I445" s="32">
        <v>102.57182400000001</v>
      </c>
      <c r="J445" s="3">
        <v>145.60497599999997</v>
      </c>
      <c r="K445" s="3">
        <v>10.8</v>
      </c>
      <c r="L445" s="3">
        <v>1</v>
      </c>
      <c r="M445" s="3">
        <v>3.1</v>
      </c>
      <c r="N445" s="3">
        <v>39.899999999999636</v>
      </c>
      <c r="O445" s="3">
        <v>6862</v>
      </c>
      <c r="P445" s="3"/>
      <c r="V445" s="9">
        <v>44531</v>
      </c>
      <c r="W445">
        <v>11409.88</v>
      </c>
      <c r="AF445" s="3"/>
      <c r="AO445" s="8"/>
    </row>
    <row r="446" spans="1:41">
      <c r="A446" s="9">
        <v>45250</v>
      </c>
      <c r="B446" s="13">
        <v>10507.85</v>
      </c>
      <c r="C446" s="3">
        <v>2972.37</v>
      </c>
      <c r="D446" s="3">
        <v>912.51616000000001</v>
      </c>
      <c r="E446" s="3">
        <v>28.63944</v>
      </c>
      <c r="F446" s="3">
        <v>4237.3947556610001</v>
      </c>
      <c r="G446" s="3">
        <v>240</v>
      </c>
      <c r="H446" s="10">
        <v>48.382787999999998</v>
      </c>
      <c r="I446" s="32">
        <v>79.087664000000004</v>
      </c>
      <c r="J446" s="3">
        <v>-30.704876000000006</v>
      </c>
      <c r="K446" s="3">
        <v>10.7</v>
      </c>
      <c r="L446" s="3">
        <v>1</v>
      </c>
      <c r="M446" s="3">
        <v>3.1</v>
      </c>
      <c r="N446" s="3">
        <v>-38.520000000000437</v>
      </c>
      <c r="O446" s="3">
        <v>8585</v>
      </c>
      <c r="P446" s="3"/>
      <c r="V446" s="9">
        <v>44530</v>
      </c>
      <c r="W446">
        <v>11440.53</v>
      </c>
      <c r="AF446" s="3"/>
      <c r="AO446" s="8"/>
    </row>
    <row r="447" spans="1:41">
      <c r="A447" s="9">
        <v>45247</v>
      </c>
      <c r="B447" s="13">
        <v>10546.37</v>
      </c>
      <c r="C447" s="3">
        <v>2977.9</v>
      </c>
      <c r="D447" s="3">
        <v>1102.1337599999999</v>
      </c>
      <c r="E447" s="3">
        <v>25.659939999999999</v>
      </c>
      <c r="F447" s="3">
        <v>4255.8459633709999</v>
      </c>
      <c r="G447" s="3">
        <v>223</v>
      </c>
      <c r="H447" s="10">
        <v>63.689487999999997</v>
      </c>
      <c r="I447" s="32">
        <v>586.82387000000006</v>
      </c>
      <c r="J447" s="3">
        <v>-523.13438200000007</v>
      </c>
      <c r="K447" s="3">
        <v>11</v>
      </c>
      <c r="L447" s="3">
        <v>1</v>
      </c>
      <c r="M447" s="3">
        <v>3</v>
      </c>
      <c r="N447" s="3">
        <v>-66.739999999999782</v>
      </c>
      <c r="O447" s="3">
        <v>8637</v>
      </c>
      <c r="P447" s="3"/>
      <c r="V447" s="9">
        <v>44529</v>
      </c>
      <c r="W447">
        <v>11202.09</v>
      </c>
      <c r="AF447" s="3"/>
      <c r="AO447" s="8"/>
    </row>
    <row r="448" spans="1:41">
      <c r="A448" s="9">
        <v>45246</v>
      </c>
      <c r="B448" s="13">
        <v>10613.11</v>
      </c>
      <c r="C448" s="3">
        <v>2996.86</v>
      </c>
      <c r="D448" s="3">
        <v>873.82655999999997</v>
      </c>
      <c r="E448" s="3">
        <v>38.381892000000001</v>
      </c>
      <c r="F448" s="3">
        <v>4280.2029955939997</v>
      </c>
      <c r="G448" s="3">
        <v>226</v>
      </c>
      <c r="H448" s="10">
        <v>62.994655999999999</v>
      </c>
      <c r="I448" s="32">
        <v>105.810248</v>
      </c>
      <c r="J448" s="3">
        <v>-42.815592000000002</v>
      </c>
      <c r="K448" s="3">
        <v>11</v>
      </c>
      <c r="L448" s="3">
        <v>1</v>
      </c>
      <c r="M448" s="3">
        <v>3</v>
      </c>
      <c r="N448" s="3">
        <v>-48.969999999999345</v>
      </c>
      <c r="O448" s="3">
        <v>7533</v>
      </c>
      <c r="P448" s="3"/>
      <c r="V448" s="9">
        <v>44526</v>
      </c>
      <c r="W448">
        <v>11197.68</v>
      </c>
      <c r="AF448" s="3"/>
      <c r="AO448" s="8"/>
    </row>
    <row r="449" spans="1:41">
      <c r="A449" s="9">
        <v>45245</v>
      </c>
      <c r="B449" s="13">
        <v>10662.08</v>
      </c>
      <c r="C449" s="3">
        <v>3007.36</v>
      </c>
      <c r="D449" s="3">
        <v>1060.73459</v>
      </c>
      <c r="E449" s="3">
        <v>68.401368000000005</v>
      </c>
      <c r="F449" s="3">
        <v>4291.85224715</v>
      </c>
      <c r="G449" s="3">
        <v>237</v>
      </c>
      <c r="H449" s="10">
        <v>63.061</v>
      </c>
      <c r="I449" s="32">
        <v>182.881472</v>
      </c>
      <c r="J449" s="3">
        <v>-119.820472</v>
      </c>
      <c r="K449" s="3">
        <v>11.1</v>
      </c>
      <c r="L449" s="3">
        <v>1</v>
      </c>
      <c r="M449" s="3">
        <v>3</v>
      </c>
      <c r="N449" s="3">
        <v>-61.569999999999709</v>
      </c>
      <c r="O449" s="3">
        <v>9582</v>
      </c>
      <c r="P449" s="3"/>
      <c r="V449" s="9">
        <v>44525</v>
      </c>
      <c r="W449">
        <v>11025.73</v>
      </c>
      <c r="AF449" s="3"/>
      <c r="AO449" s="8"/>
    </row>
    <row r="450" spans="1:41">
      <c r="A450" s="9">
        <v>45244</v>
      </c>
      <c r="B450" s="13">
        <v>10723.65</v>
      </c>
      <c r="C450" s="3">
        <v>3026.72</v>
      </c>
      <c r="D450" s="3">
        <v>787.18253000000004</v>
      </c>
      <c r="E450" s="3">
        <v>19.624943999999999</v>
      </c>
      <c r="F450" s="3">
        <v>4314.3971220060002</v>
      </c>
      <c r="G450" s="3">
        <v>241</v>
      </c>
      <c r="H450" s="10">
        <v>46.97936</v>
      </c>
      <c r="I450" s="32">
        <v>47.034875999999997</v>
      </c>
      <c r="J450" s="3">
        <v>-5.5515999999997234E-2</v>
      </c>
      <c r="K450" s="3">
        <v>11.1</v>
      </c>
      <c r="L450" s="3">
        <v>1</v>
      </c>
      <c r="M450" s="3">
        <v>3</v>
      </c>
      <c r="N450" s="3">
        <v>-51.780000000000655</v>
      </c>
      <c r="O450" s="3">
        <v>9063</v>
      </c>
      <c r="P450" s="3"/>
      <c r="V450" s="9">
        <v>44524</v>
      </c>
      <c r="W450">
        <v>10910.06</v>
      </c>
      <c r="AF450" s="3"/>
      <c r="AO450" s="8"/>
    </row>
    <row r="451" spans="1:41">
      <c r="A451" s="9">
        <v>45243</v>
      </c>
      <c r="B451" s="13">
        <v>10775.43</v>
      </c>
      <c r="C451" s="3">
        <v>3040.56</v>
      </c>
      <c r="D451" s="3">
        <v>891.51410999999996</v>
      </c>
      <c r="E451" s="3">
        <v>37.054360000000003</v>
      </c>
      <c r="F451" s="3">
        <v>4335.3623063550003</v>
      </c>
      <c r="G451" s="3">
        <v>243</v>
      </c>
      <c r="H451" s="10">
        <v>46.692920000000001</v>
      </c>
      <c r="I451" s="32">
        <v>118.632024</v>
      </c>
      <c r="J451" s="3">
        <v>-71.939104</v>
      </c>
      <c r="K451" s="3">
        <v>11.2</v>
      </c>
      <c r="L451" s="3">
        <v>1</v>
      </c>
      <c r="M451" s="3">
        <v>3</v>
      </c>
      <c r="N451" s="3">
        <v>-123.46999999999935</v>
      </c>
      <c r="O451" s="3">
        <v>9106</v>
      </c>
      <c r="P451" s="3"/>
      <c r="V451" s="9">
        <v>44523</v>
      </c>
      <c r="W451">
        <v>10928.6</v>
      </c>
      <c r="AF451" s="3"/>
      <c r="AO451" s="8"/>
    </row>
    <row r="452" spans="1:41">
      <c r="A452" s="9">
        <v>45240</v>
      </c>
      <c r="B452" s="13">
        <v>10898.9</v>
      </c>
      <c r="C452" s="3">
        <v>3087.2</v>
      </c>
      <c r="D452" s="3">
        <v>558.68128000000002</v>
      </c>
      <c r="E452" s="3">
        <v>19.154475999999999</v>
      </c>
      <c r="F452" s="3">
        <v>4376.9938562269999</v>
      </c>
      <c r="G452" s="3">
        <v>232</v>
      </c>
      <c r="H452" s="10">
        <v>18.312432000000001</v>
      </c>
      <c r="I452" s="32">
        <v>8.1518420000000003</v>
      </c>
      <c r="J452" s="3">
        <v>10.160590000000001</v>
      </c>
      <c r="K452" s="3">
        <v>11.3</v>
      </c>
      <c r="L452" s="3">
        <v>1</v>
      </c>
      <c r="M452" s="3">
        <v>3</v>
      </c>
      <c r="N452" s="3">
        <v>26.619999999998981</v>
      </c>
      <c r="O452" s="3">
        <v>8682</v>
      </c>
      <c r="P452" s="3"/>
      <c r="V452" s="9">
        <v>44522</v>
      </c>
      <c r="W452">
        <v>10817.24</v>
      </c>
      <c r="AF452" s="3"/>
      <c r="AO452" s="8"/>
    </row>
    <row r="453" spans="1:41">
      <c r="A453" s="9">
        <v>45239</v>
      </c>
      <c r="B453" s="13">
        <v>10872.28</v>
      </c>
      <c r="C453" s="3">
        <v>3081.71</v>
      </c>
      <c r="D453" s="3">
        <v>1024.11475</v>
      </c>
      <c r="E453" s="3">
        <v>25.300124</v>
      </c>
      <c r="F453" s="3">
        <v>4373.616054655</v>
      </c>
      <c r="G453" s="3">
        <v>233</v>
      </c>
      <c r="H453" s="10">
        <v>322.99948799999999</v>
      </c>
      <c r="I453" s="32">
        <v>86.862015999999997</v>
      </c>
      <c r="J453" s="3">
        <v>236.137472</v>
      </c>
      <c r="K453" s="3">
        <v>11.3</v>
      </c>
      <c r="L453" s="3">
        <v>1</v>
      </c>
      <c r="M453" s="3">
        <v>3</v>
      </c>
      <c r="N453" s="3">
        <v>-17.199999999998909</v>
      </c>
      <c r="O453" s="3">
        <v>9035</v>
      </c>
      <c r="P453" s="3"/>
      <c r="V453" s="9">
        <v>44519</v>
      </c>
      <c r="W453">
        <v>10658.72</v>
      </c>
      <c r="AF453" s="3"/>
      <c r="AO453" s="8"/>
    </row>
    <row r="454" spans="1:41">
      <c r="A454" s="9">
        <v>45238</v>
      </c>
      <c r="B454" s="13">
        <v>10889.48</v>
      </c>
      <c r="C454" s="3">
        <v>3088.93</v>
      </c>
      <c r="D454" s="3">
        <v>2385.3847000000001</v>
      </c>
      <c r="E454" s="3">
        <v>36.653351999999998</v>
      </c>
      <c r="F454" s="3">
        <v>4380.6006301540001</v>
      </c>
      <c r="G454" s="3">
        <v>231</v>
      </c>
      <c r="H454" s="10">
        <v>403.03948800000001</v>
      </c>
      <c r="I454" s="32">
        <v>277.12927999999999</v>
      </c>
      <c r="J454" s="3">
        <v>125.91020800000001</v>
      </c>
      <c r="K454" s="3">
        <v>11.3</v>
      </c>
      <c r="L454" s="3">
        <v>1</v>
      </c>
      <c r="M454" s="3">
        <v>3</v>
      </c>
      <c r="N454" s="3">
        <v>-48.569999999999709</v>
      </c>
      <c r="O454" s="3">
        <v>6753</v>
      </c>
      <c r="P454" s="3"/>
      <c r="V454" s="9">
        <v>44517</v>
      </c>
      <c r="W454">
        <v>11024.89</v>
      </c>
      <c r="AF454" s="3"/>
      <c r="AO454" s="8"/>
    </row>
    <row r="455" spans="1:41">
      <c r="A455" s="9">
        <v>45237</v>
      </c>
      <c r="B455" s="13">
        <v>10938.05</v>
      </c>
      <c r="C455" s="3">
        <v>3105.19</v>
      </c>
      <c r="D455" s="3">
        <v>1822.6420499999999</v>
      </c>
      <c r="E455" s="3">
        <v>77.295727999999997</v>
      </c>
      <c r="F455" s="3">
        <v>4392.7698877559997</v>
      </c>
      <c r="G455" s="3">
        <v>238</v>
      </c>
      <c r="H455" s="10">
        <v>685.88256000000001</v>
      </c>
      <c r="I455" s="32">
        <v>431.52857599999999</v>
      </c>
      <c r="J455" s="3">
        <v>254.35398400000003</v>
      </c>
      <c r="K455" s="3">
        <v>11.3</v>
      </c>
      <c r="L455" s="3">
        <v>1</v>
      </c>
      <c r="M455" s="3">
        <v>3</v>
      </c>
      <c r="N455" s="3">
        <v>66.239999999999782</v>
      </c>
      <c r="O455" s="3">
        <v>12475</v>
      </c>
      <c r="P455" s="3"/>
      <c r="V455" s="9">
        <v>44516</v>
      </c>
      <c r="W455">
        <v>11008.33</v>
      </c>
      <c r="AF455" s="3"/>
      <c r="AO455" s="8"/>
    </row>
    <row r="456" spans="1:41">
      <c r="A456" s="9">
        <v>45236</v>
      </c>
      <c r="B456" s="13">
        <v>10871.81</v>
      </c>
      <c r="C456" s="3">
        <v>3071.02</v>
      </c>
      <c r="D456" s="3">
        <v>1933.21792</v>
      </c>
      <c r="E456" s="3">
        <v>35.313088</v>
      </c>
      <c r="F456" s="3">
        <v>4385.1689463370003</v>
      </c>
      <c r="G456" s="3">
        <v>254</v>
      </c>
      <c r="H456" s="10">
        <v>751.53395</v>
      </c>
      <c r="I456" s="32">
        <v>451.275936</v>
      </c>
      <c r="J456" s="3">
        <v>300.258014</v>
      </c>
      <c r="K456" s="3">
        <v>11.3</v>
      </c>
      <c r="L456" s="3">
        <v>1</v>
      </c>
      <c r="M456" s="3">
        <v>3</v>
      </c>
      <c r="N456" s="3">
        <v>79.819999999999709</v>
      </c>
      <c r="O456" s="3">
        <v>10971</v>
      </c>
      <c r="P456" s="3"/>
      <c r="V456" s="9">
        <v>44515</v>
      </c>
      <c r="W456">
        <v>10752.82</v>
      </c>
      <c r="AF456" s="3"/>
      <c r="AO456" s="8"/>
    </row>
    <row r="457" spans="1:41">
      <c r="A457" s="9">
        <v>45233</v>
      </c>
      <c r="B457" s="13">
        <v>10791.99</v>
      </c>
      <c r="C457" s="3">
        <v>3046.51</v>
      </c>
      <c r="D457" s="3">
        <v>780.3152</v>
      </c>
      <c r="E457" s="3">
        <v>15.059938000000001</v>
      </c>
      <c r="F457" s="3">
        <v>4343.8454407810004</v>
      </c>
      <c r="G457" s="3">
        <v>225</v>
      </c>
      <c r="H457" s="10">
        <v>231.16486399999999</v>
      </c>
      <c r="I457" s="32">
        <v>329.33926400000001</v>
      </c>
      <c r="J457" s="3">
        <v>-98.17440000000002</v>
      </c>
      <c r="K457" s="3">
        <v>11.2</v>
      </c>
      <c r="L457" s="3">
        <v>1</v>
      </c>
      <c r="M457" s="3">
        <v>3</v>
      </c>
      <c r="N457" s="3">
        <v>2.1199999999989814</v>
      </c>
      <c r="O457" s="3">
        <v>6231</v>
      </c>
      <c r="P457" s="3"/>
      <c r="V457" s="9">
        <v>44512</v>
      </c>
      <c r="W457">
        <v>10666.54</v>
      </c>
      <c r="AF457" s="3"/>
      <c r="AO457" s="8"/>
    </row>
    <row r="458" spans="1:41">
      <c r="A458" s="9">
        <v>45232</v>
      </c>
      <c r="B458" s="13">
        <v>10789.87</v>
      </c>
      <c r="C458" s="3">
        <v>3031.28</v>
      </c>
      <c r="D458" s="3">
        <v>513.48393599999997</v>
      </c>
      <c r="E458" s="3">
        <v>16.469159000000001</v>
      </c>
      <c r="F458" s="3">
        <v>4337.9347103279997</v>
      </c>
      <c r="G458" s="3">
        <v>228</v>
      </c>
      <c r="H458" s="10">
        <v>107.65215999999999</v>
      </c>
      <c r="I458" s="32">
        <v>69.520343999999994</v>
      </c>
      <c r="J458" s="3">
        <v>38.131816000000001</v>
      </c>
      <c r="K458" s="3">
        <v>11.2</v>
      </c>
      <c r="L458" s="3">
        <v>1</v>
      </c>
      <c r="M458" s="3">
        <v>3</v>
      </c>
      <c r="N458" s="3">
        <v>-36.729999999999563</v>
      </c>
      <c r="O458" s="3">
        <v>6314</v>
      </c>
      <c r="P458" s="3"/>
      <c r="V458" s="9">
        <v>44511</v>
      </c>
      <c r="W458">
        <v>10686.37</v>
      </c>
      <c r="AF458" s="3"/>
      <c r="AO458" s="8"/>
    </row>
    <row r="459" spans="1:41">
      <c r="A459" s="9">
        <v>45231</v>
      </c>
      <c r="B459" s="13">
        <v>10826.6</v>
      </c>
      <c r="C459" s="3">
        <v>3052.16</v>
      </c>
      <c r="D459" s="3">
        <v>1008.89203</v>
      </c>
      <c r="E459" s="3">
        <v>21.045611999999998</v>
      </c>
      <c r="F459" s="3">
        <v>4348.7877271389998</v>
      </c>
      <c r="G459" s="3">
        <v>238</v>
      </c>
      <c r="H459" s="10">
        <v>132.43436800000001</v>
      </c>
      <c r="I459" s="32">
        <v>180.96096</v>
      </c>
      <c r="J459" s="3">
        <v>-48.526591999999994</v>
      </c>
      <c r="K459" s="3">
        <v>11.2</v>
      </c>
      <c r="L459" s="3">
        <v>1</v>
      </c>
      <c r="M459" s="3">
        <v>3</v>
      </c>
      <c r="N459" s="3">
        <v>56.059999999999491</v>
      </c>
      <c r="O459" s="3">
        <v>9685</v>
      </c>
      <c r="P459" s="3"/>
      <c r="V459" s="9">
        <v>44510</v>
      </c>
      <c r="W459">
        <v>10522.6</v>
      </c>
      <c r="AF459" s="3"/>
      <c r="AO459" s="8"/>
    </row>
    <row r="460" spans="1:41">
      <c r="A460" s="9">
        <v>45230</v>
      </c>
      <c r="B460" s="13">
        <v>10770.54</v>
      </c>
      <c r="C460" s="3">
        <v>3034.45</v>
      </c>
      <c r="D460" s="3">
        <v>788.76991999999996</v>
      </c>
      <c r="E460" s="3">
        <v>23.66178</v>
      </c>
      <c r="F460" s="3">
        <v>4330.9867869379996</v>
      </c>
      <c r="G460" s="3">
        <v>238</v>
      </c>
      <c r="H460" s="10">
        <v>83.885999999999996</v>
      </c>
      <c r="I460" s="32">
        <v>130.06512000000001</v>
      </c>
      <c r="J460" s="3">
        <v>-46.179120000000012</v>
      </c>
      <c r="K460" s="3">
        <v>11.2</v>
      </c>
      <c r="L460" s="3">
        <v>1</v>
      </c>
      <c r="M460" s="3">
        <v>3</v>
      </c>
      <c r="N460" s="3">
        <v>123.21000000000095</v>
      </c>
      <c r="O460" s="3">
        <v>7876</v>
      </c>
      <c r="P460" s="3"/>
      <c r="V460" s="9">
        <v>44509</v>
      </c>
      <c r="W460">
        <v>10361.799999999999</v>
      </c>
      <c r="AF460" s="3"/>
      <c r="AO460" s="8"/>
    </row>
    <row r="461" spans="1:41">
      <c r="A461" s="9">
        <v>45229</v>
      </c>
      <c r="B461" s="13">
        <v>10647.33</v>
      </c>
      <c r="C461" s="3">
        <v>2994.35</v>
      </c>
      <c r="D461" s="3">
        <v>739.57050000000004</v>
      </c>
      <c r="E461" s="3">
        <v>30.381450000000001</v>
      </c>
      <c r="F461" s="3">
        <v>4296.2376542459997</v>
      </c>
      <c r="G461" s="3">
        <v>234</v>
      </c>
      <c r="H461" s="10">
        <v>289.198688</v>
      </c>
      <c r="I461" s="32">
        <v>301.41503999999998</v>
      </c>
      <c r="J461" s="3">
        <v>-12.216351999999972</v>
      </c>
      <c r="K461" s="3">
        <v>11.1</v>
      </c>
      <c r="L461" s="3">
        <v>1</v>
      </c>
      <c r="M461" s="3">
        <v>3</v>
      </c>
      <c r="N461" s="3">
        <v>-40.659999999999854</v>
      </c>
      <c r="O461" s="3">
        <v>7164</v>
      </c>
      <c r="P461" s="3"/>
      <c r="V461" s="9">
        <v>44508</v>
      </c>
      <c r="W461">
        <v>10621.4</v>
      </c>
      <c r="AF461" s="3"/>
      <c r="AO461" s="8"/>
    </row>
    <row r="462" spans="1:41">
      <c r="A462" s="9">
        <v>45226</v>
      </c>
      <c r="B462" s="13">
        <v>10687.99</v>
      </c>
      <c r="C462" s="3">
        <v>3015.44</v>
      </c>
      <c r="D462" s="3">
        <v>396.91331200000002</v>
      </c>
      <c r="E462" s="3">
        <v>14.229333</v>
      </c>
      <c r="F462" s="3">
        <v>4302.2344792619997</v>
      </c>
      <c r="G462" s="3">
        <v>228</v>
      </c>
      <c r="H462" s="10">
        <v>36.240912000000002</v>
      </c>
      <c r="I462" s="32">
        <v>11.216362999999999</v>
      </c>
      <c r="J462" s="3">
        <v>25.024549</v>
      </c>
      <c r="K462" s="3">
        <v>11.1</v>
      </c>
      <c r="L462" s="3">
        <v>1</v>
      </c>
      <c r="M462" s="3">
        <v>3</v>
      </c>
      <c r="N462" s="3">
        <v>-1.5100000000002183</v>
      </c>
      <c r="O462" s="3">
        <v>6729</v>
      </c>
      <c r="P462" s="3"/>
      <c r="V462" s="9">
        <v>44505</v>
      </c>
      <c r="W462">
        <v>10632.21</v>
      </c>
      <c r="AF462" s="3"/>
      <c r="AO462" s="8"/>
    </row>
    <row r="463" spans="1:41">
      <c r="A463" s="9">
        <v>45225</v>
      </c>
      <c r="B463" s="13">
        <v>10689.5</v>
      </c>
      <c r="C463" s="3">
        <v>3015.37</v>
      </c>
      <c r="D463" s="3">
        <v>659.64396999999997</v>
      </c>
      <c r="E463" s="3">
        <v>28.285703999999999</v>
      </c>
      <c r="F463" s="3">
        <v>4305.4318174159998</v>
      </c>
      <c r="G463" s="3">
        <v>229</v>
      </c>
      <c r="H463" s="10">
        <v>142.00296</v>
      </c>
      <c r="I463" s="32">
        <v>53.153883999999998</v>
      </c>
      <c r="J463" s="3">
        <v>88.849075999999997</v>
      </c>
      <c r="K463" s="3">
        <v>11.1</v>
      </c>
      <c r="L463" s="3">
        <v>1</v>
      </c>
      <c r="M463" s="3">
        <v>3</v>
      </c>
      <c r="N463" s="3">
        <v>153.17000000000007</v>
      </c>
      <c r="O463" s="3">
        <v>10271</v>
      </c>
      <c r="P463" s="3"/>
      <c r="V463" s="9">
        <v>44503</v>
      </c>
      <c r="W463">
        <v>10412.02</v>
      </c>
      <c r="AF463" s="3"/>
      <c r="AO463" s="8"/>
    </row>
    <row r="464" spans="1:41">
      <c r="A464" s="9">
        <v>45224</v>
      </c>
      <c r="B464" s="13">
        <v>10536.33</v>
      </c>
      <c r="C464" s="3">
        <v>2952.22</v>
      </c>
      <c r="D464" s="3">
        <v>891.34522000000004</v>
      </c>
      <c r="E464" s="3">
        <v>30.365116</v>
      </c>
      <c r="F464" s="3">
        <v>4252.0064006740004</v>
      </c>
      <c r="G464" s="3">
        <v>240</v>
      </c>
      <c r="H464" s="10">
        <v>186.23038399999999</v>
      </c>
      <c r="I464" s="32">
        <v>50.951732</v>
      </c>
      <c r="J464" s="3">
        <v>135.27865199999999</v>
      </c>
      <c r="K464" s="3">
        <v>11</v>
      </c>
      <c r="L464" s="3">
        <v>1</v>
      </c>
      <c r="M464" s="3">
        <v>3</v>
      </c>
      <c r="N464" s="3">
        <v>-78.1299999999992</v>
      </c>
      <c r="O464" s="3">
        <v>11771</v>
      </c>
      <c r="P464" s="3"/>
      <c r="V464" s="9">
        <v>44502</v>
      </c>
      <c r="W464">
        <v>10271.709999999999</v>
      </c>
      <c r="AF464" s="3"/>
      <c r="AO464" s="8"/>
    </row>
    <row r="465" spans="1:41">
      <c r="A465" s="9">
        <v>45223</v>
      </c>
      <c r="B465" s="13">
        <v>10614.46</v>
      </c>
      <c r="C465" s="3">
        <v>2977.38</v>
      </c>
      <c r="D465" s="3">
        <v>920.30719999999997</v>
      </c>
      <c r="E465" s="3">
        <v>56.853864000000002</v>
      </c>
      <c r="F465" s="3">
        <v>4285.3786088529996</v>
      </c>
      <c r="G465" s="3">
        <v>246</v>
      </c>
      <c r="H465" s="10">
        <v>194.69025600000001</v>
      </c>
      <c r="I465" s="32">
        <v>41.029752000000002</v>
      </c>
      <c r="J465" s="3">
        <v>153.660504</v>
      </c>
      <c r="K465" s="3">
        <v>11</v>
      </c>
      <c r="L465" s="3">
        <v>1</v>
      </c>
      <c r="M465" s="3">
        <v>3</v>
      </c>
      <c r="N465" s="3">
        <v>-116.95000000000073</v>
      </c>
      <c r="O465" s="3">
        <v>9561</v>
      </c>
      <c r="P465" s="3"/>
      <c r="V465" s="9">
        <v>44501</v>
      </c>
      <c r="W465">
        <v>10132.120000000001</v>
      </c>
      <c r="AF465" s="3"/>
      <c r="AO465" s="8"/>
    </row>
    <row r="466" spans="1:41">
      <c r="A466" s="9">
        <v>45222</v>
      </c>
      <c r="B466" s="13">
        <v>10731.41</v>
      </c>
      <c r="C466" s="3">
        <v>3017.02</v>
      </c>
      <c r="D466" s="3">
        <v>1347.4725100000001</v>
      </c>
      <c r="E466" s="3">
        <v>37.660296000000002</v>
      </c>
      <c r="F466" s="3">
        <v>4324.9657301329999</v>
      </c>
      <c r="G466" s="3">
        <v>245</v>
      </c>
      <c r="H466" s="10">
        <v>160.67126400000001</v>
      </c>
      <c r="I466" s="32">
        <v>38.268664000000001</v>
      </c>
      <c r="J466" s="3">
        <v>122.40260000000001</v>
      </c>
      <c r="K466" s="3">
        <v>11.1</v>
      </c>
      <c r="L466" s="3">
        <v>1</v>
      </c>
      <c r="M466" s="3">
        <v>3</v>
      </c>
      <c r="N466" s="3">
        <v>-130.70000000000073</v>
      </c>
      <c r="O466" s="3">
        <v>10261</v>
      </c>
      <c r="P466" s="3"/>
      <c r="V466" s="9">
        <v>44498</v>
      </c>
      <c r="W466">
        <v>10162.93</v>
      </c>
      <c r="AF466" s="3"/>
      <c r="AO466" s="8"/>
    </row>
    <row r="467" spans="1:41">
      <c r="A467" s="9">
        <v>45219</v>
      </c>
      <c r="B467" s="13">
        <v>10862.11</v>
      </c>
      <c r="C467" s="3">
        <v>3055.8</v>
      </c>
      <c r="D467" s="3">
        <v>1066.1036200000001</v>
      </c>
      <c r="E467" s="3">
        <v>31.246476000000001</v>
      </c>
      <c r="F467" s="3">
        <v>4369.0775011010001</v>
      </c>
      <c r="G467" s="3">
        <v>242</v>
      </c>
      <c r="H467" s="10">
        <v>50.897407999999999</v>
      </c>
      <c r="I467" s="32">
        <v>100.212048</v>
      </c>
      <c r="J467" s="3">
        <v>-49.314639999999997</v>
      </c>
      <c r="K467" s="3">
        <v>11.3</v>
      </c>
      <c r="L467" s="3">
        <v>1</v>
      </c>
      <c r="M467" s="3">
        <v>3</v>
      </c>
      <c r="N467" s="3">
        <v>11.579999999999927</v>
      </c>
      <c r="O467" s="3">
        <v>11770</v>
      </c>
      <c r="P467" s="3"/>
      <c r="V467" s="9">
        <v>44497</v>
      </c>
      <c r="W467">
        <v>10137.85</v>
      </c>
      <c r="AF467" s="3"/>
      <c r="AO467" s="8"/>
    </row>
    <row r="468" spans="1:41">
      <c r="A468" s="9">
        <v>45218</v>
      </c>
      <c r="B468" s="13">
        <v>10850.53</v>
      </c>
      <c r="C468" s="3">
        <v>3050.2</v>
      </c>
      <c r="D468" s="3">
        <v>909.95033999999998</v>
      </c>
      <c r="E468" s="3">
        <v>36.656799999999997</v>
      </c>
      <c r="F468" s="3">
        <v>4360.2316257579996</v>
      </c>
      <c r="G468" s="3">
        <v>240</v>
      </c>
      <c r="H468" s="10">
        <v>86.254975999999999</v>
      </c>
      <c r="I468" s="32">
        <v>122.178456</v>
      </c>
      <c r="J468" s="3">
        <v>-35.923479999999998</v>
      </c>
      <c r="K468" s="3">
        <v>11.2</v>
      </c>
      <c r="L468" s="3">
        <v>1</v>
      </c>
      <c r="M468" s="3">
        <v>3</v>
      </c>
      <c r="N468" s="3">
        <v>260.11000000000058</v>
      </c>
      <c r="O468" s="3">
        <v>13976</v>
      </c>
      <c r="P468" s="3"/>
      <c r="V468" s="9">
        <v>44496</v>
      </c>
      <c r="W468">
        <v>10146.9</v>
      </c>
      <c r="AF468" s="3"/>
      <c r="AO468" s="8"/>
    </row>
    <row r="469" spans="1:41">
      <c r="A469" s="9">
        <v>45217</v>
      </c>
      <c r="B469" s="13">
        <v>10590.42</v>
      </c>
      <c r="C469" s="3">
        <v>2952.08</v>
      </c>
      <c r="D469" s="3">
        <v>1132.8665599999999</v>
      </c>
      <c r="E469" s="3">
        <v>50.267823999999997</v>
      </c>
      <c r="F469" s="3">
        <v>4279.4405303240001</v>
      </c>
      <c r="G469" s="3">
        <v>240</v>
      </c>
      <c r="H469" s="10">
        <v>46.970592000000003</v>
      </c>
      <c r="I469" s="32">
        <v>110.39466400000001</v>
      </c>
      <c r="J469" s="3">
        <v>-63.424072000000002</v>
      </c>
      <c r="K469" s="3">
        <v>11</v>
      </c>
      <c r="L469" s="3">
        <v>1</v>
      </c>
      <c r="M469" s="3">
        <v>3</v>
      </c>
      <c r="N469" s="3">
        <v>33.260000000000218</v>
      </c>
      <c r="O469" s="3">
        <v>12758</v>
      </c>
      <c r="P469" s="3"/>
      <c r="V469" s="9">
        <v>44495</v>
      </c>
      <c r="W469">
        <v>10127.040000000001</v>
      </c>
      <c r="AF469" s="3"/>
      <c r="AO469" s="8"/>
    </row>
    <row r="470" spans="1:41">
      <c r="A470" s="9">
        <v>45216</v>
      </c>
      <c r="B470" s="13">
        <v>10557.16</v>
      </c>
      <c r="C470" s="3">
        <v>2941.08</v>
      </c>
      <c r="D470" s="3">
        <v>822.63558</v>
      </c>
      <c r="E470" s="3">
        <v>38.121856000000001</v>
      </c>
      <c r="F470" s="3">
        <v>4283.1579271270002</v>
      </c>
      <c r="G470" s="3">
        <v>240</v>
      </c>
      <c r="H470" s="10">
        <v>35.447223999999999</v>
      </c>
      <c r="I470" s="32">
        <v>38.701143999999999</v>
      </c>
      <c r="J470" s="3">
        <v>-3.2539200000000008</v>
      </c>
      <c r="K470" s="3">
        <v>11</v>
      </c>
      <c r="L470" s="3">
        <v>1</v>
      </c>
      <c r="M470" s="3">
        <v>3</v>
      </c>
      <c r="N470" s="3">
        <v>-90.170000000000073</v>
      </c>
      <c r="O470" s="3">
        <v>11781</v>
      </c>
      <c r="P470" s="3"/>
      <c r="V470" s="9">
        <v>44494</v>
      </c>
      <c r="W470">
        <v>10046.799999999999</v>
      </c>
      <c r="AF470" s="3"/>
      <c r="AO470" s="8"/>
    </row>
    <row r="471" spans="1:41">
      <c r="A471" s="9">
        <v>45215</v>
      </c>
      <c r="B471" s="13">
        <v>10647.33</v>
      </c>
      <c r="C471" s="3">
        <v>2973.12</v>
      </c>
      <c r="D471" s="3">
        <v>994.19149000000004</v>
      </c>
      <c r="E471" s="3">
        <v>31.535646</v>
      </c>
      <c r="F471" s="3">
        <v>4315.8916333389998</v>
      </c>
      <c r="G471" s="3">
        <v>240</v>
      </c>
      <c r="H471" s="10">
        <v>339.28857599999998</v>
      </c>
      <c r="I471" s="32">
        <v>339.24572799999999</v>
      </c>
      <c r="J471" s="3">
        <v>4.2847999999992226E-2</v>
      </c>
      <c r="K471" s="3">
        <v>11.1</v>
      </c>
      <c r="L471" s="3">
        <v>1</v>
      </c>
      <c r="M471" s="3">
        <v>3</v>
      </c>
      <c r="N471" s="3">
        <v>-74.510000000000218</v>
      </c>
      <c r="O471" s="3">
        <v>9946</v>
      </c>
      <c r="P471" s="3"/>
      <c r="V471" s="9">
        <v>44491</v>
      </c>
      <c r="W471">
        <v>9915.2199999999993</v>
      </c>
      <c r="AF471" s="3"/>
      <c r="AO471" s="8"/>
    </row>
    <row r="472" spans="1:41">
      <c r="A472" s="9">
        <v>45212</v>
      </c>
      <c r="B472" s="13">
        <v>10721.84</v>
      </c>
      <c r="C472" s="3">
        <v>2999.9</v>
      </c>
      <c r="D472" s="3">
        <v>1151.7848300000001</v>
      </c>
      <c r="E472" s="3">
        <v>31.144708000000001</v>
      </c>
      <c r="F472" s="3">
        <v>4336.126946628</v>
      </c>
      <c r="G472" s="3">
        <v>247</v>
      </c>
      <c r="H472" s="10">
        <v>691.36410000000001</v>
      </c>
      <c r="I472" s="32">
        <v>664.28274999999996</v>
      </c>
      <c r="J472" s="3">
        <v>27.081350000000043</v>
      </c>
      <c r="K472" s="3">
        <v>11.2</v>
      </c>
      <c r="L472" s="3">
        <v>1</v>
      </c>
      <c r="M472" s="3">
        <v>3</v>
      </c>
      <c r="N472" s="3">
        <v>-91.190000000000509</v>
      </c>
      <c r="O472" s="3">
        <v>9161</v>
      </c>
      <c r="P472" s="3"/>
      <c r="V472" s="9">
        <v>44490</v>
      </c>
      <c r="W472">
        <v>9881.5</v>
      </c>
      <c r="AF472" s="3"/>
      <c r="AO472" s="8"/>
    </row>
    <row r="473" spans="1:41">
      <c r="A473" s="9">
        <v>45211</v>
      </c>
      <c r="B473" s="13">
        <v>10813.03</v>
      </c>
      <c r="C473" s="3">
        <v>3042.1</v>
      </c>
      <c r="D473" s="3">
        <v>823.44384000000002</v>
      </c>
      <c r="E473" s="3">
        <v>39.046768</v>
      </c>
      <c r="F473" s="3">
        <v>4362.2842025640002</v>
      </c>
      <c r="G473" s="3">
        <v>241</v>
      </c>
      <c r="H473" s="10">
        <v>102.079888</v>
      </c>
      <c r="I473" s="32">
        <v>48.471952000000002</v>
      </c>
      <c r="J473" s="3">
        <v>53.607935999999995</v>
      </c>
      <c r="K473" s="3">
        <v>11.2</v>
      </c>
      <c r="L473" s="3">
        <v>1</v>
      </c>
      <c r="M473" s="3">
        <v>3</v>
      </c>
      <c r="N473" s="3">
        <v>-5.3799999999991996</v>
      </c>
      <c r="O473" s="3">
        <v>9858</v>
      </c>
      <c r="P473" s="3"/>
      <c r="V473" s="9">
        <v>44487</v>
      </c>
      <c r="W473">
        <v>9709.14</v>
      </c>
      <c r="AF473" s="3"/>
      <c r="AO473" s="8"/>
    </row>
    <row r="474" spans="1:41">
      <c r="A474" s="9">
        <v>45210</v>
      </c>
      <c r="B474" s="13">
        <v>10818.41</v>
      </c>
      <c r="C474" s="3">
        <v>3040.57</v>
      </c>
      <c r="D474" s="3">
        <v>999.35321999999996</v>
      </c>
      <c r="E474" s="3">
        <v>29.106158000000001</v>
      </c>
      <c r="F474" s="3">
        <v>4359.3090589000003</v>
      </c>
      <c r="G474" s="3">
        <v>238</v>
      </c>
      <c r="H474" s="10">
        <v>53.252048000000002</v>
      </c>
      <c r="I474" s="32">
        <v>49.629815999999998</v>
      </c>
      <c r="J474" s="3">
        <v>3.6222320000000039</v>
      </c>
      <c r="K474" s="3">
        <v>11.2</v>
      </c>
      <c r="L474" s="3">
        <v>1</v>
      </c>
      <c r="M474" s="3">
        <v>3</v>
      </c>
      <c r="N474" s="3">
        <v>143.11000000000058</v>
      </c>
      <c r="O474" s="3">
        <v>11695</v>
      </c>
      <c r="P474" s="3"/>
      <c r="V474" s="9">
        <v>44484</v>
      </c>
      <c r="W474">
        <v>9623.81</v>
      </c>
      <c r="AF474" s="3"/>
      <c r="AO474" s="8"/>
    </row>
    <row r="475" spans="1:41">
      <c r="A475" s="9">
        <v>45209</v>
      </c>
      <c r="B475" s="13">
        <v>10675.3</v>
      </c>
      <c r="C475" s="3">
        <v>2997.85</v>
      </c>
      <c r="D475" s="3">
        <v>1264.2444800000001</v>
      </c>
      <c r="E475" s="3">
        <v>233.32472000000001</v>
      </c>
      <c r="F475" s="3">
        <v>4316.3849719050004</v>
      </c>
      <c r="G475" s="3">
        <v>238</v>
      </c>
      <c r="H475" s="10">
        <v>123.945656</v>
      </c>
      <c r="I475" s="32">
        <v>113.94338399999999</v>
      </c>
      <c r="J475" s="3">
        <v>10.002272000000005</v>
      </c>
      <c r="K475" s="3">
        <v>11.1</v>
      </c>
      <c r="L475" s="3">
        <v>1</v>
      </c>
      <c r="M475" s="3">
        <v>3</v>
      </c>
      <c r="N475" s="3">
        <v>-142.23000000000138</v>
      </c>
      <c r="O475" s="3">
        <v>16117</v>
      </c>
      <c r="P475" s="3"/>
      <c r="V475" s="9">
        <v>44483</v>
      </c>
      <c r="W475">
        <v>9621.65</v>
      </c>
      <c r="AF475" s="3"/>
      <c r="AO475" s="8"/>
    </row>
    <row r="476" spans="1:41">
      <c r="A476" s="9">
        <v>45208</v>
      </c>
      <c r="B476" s="13">
        <v>10817.53</v>
      </c>
      <c r="C476" s="3">
        <v>3041.32</v>
      </c>
      <c r="D476" s="3">
        <v>673.65875000000005</v>
      </c>
      <c r="E476" s="3">
        <v>19.065968000000002</v>
      </c>
      <c r="F476" s="3">
        <v>4372.1493133200001</v>
      </c>
      <c r="G476" s="3">
        <v>239</v>
      </c>
      <c r="H476" s="10">
        <v>22.752212</v>
      </c>
      <c r="I476" s="32">
        <v>97.940776</v>
      </c>
      <c r="J476" s="3">
        <v>-75.188564</v>
      </c>
      <c r="K476" s="3">
        <v>11.3</v>
      </c>
      <c r="L476" s="3">
        <v>1</v>
      </c>
      <c r="M476" s="3">
        <v>3</v>
      </c>
      <c r="N476" s="3">
        <v>-6.7099999999991269</v>
      </c>
      <c r="O476" s="3">
        <v>7620</v>
      </c>
      <c r="P476" s="3"/>
      <c r="V476" s="9">
        <v>44482</v>
      </c>
      <c r="W476">
        <v>9497.49</v>
      </c>
      <c r="AF476" s="3"/>
      <c r="AO476" s="8"/>
    </row>
    <row r="477" spans="1:41">
      <c r="A477" s="9">
        <v>45205</v>
      </c>
      <c r="B477" s="13">
        <v>10824.24</v>
      </c>
      <c r="C477" s="3">
        <v>3047.7</v>
      </c>
      <c r="D477" s="3">
        <v>1098.69235</v>
      </c>
      <c r="E477" s="3">
        <v>54.318455999999998</v>
      </c>
      <c r="F477" s="3">
        <v>4372.2600791539999</v>
      </c>
      <c r="G477" s="3">
        <v>241</v>
      </c>
      <c r="H477" s="10">
        <v>146.067328</v>
      </c>
      <c r="I477" s="32">
        <v>75.967528000000001</v>
      </c>
      <c r="J477" s="3">
        <v>70.099800000000002</v>
      </c>
      <c r="K477" s="3">
        <v>11.3</v>
      </c>
      <c r="L477" s="3">
        <v>1</v>
      </c>
      <c r="M477" s="3">
        <v>3</v>
      </c>
      <c r="N477" s="3">
        <v>-162.88000000000102</v>
      </c>
      <c r="O477" s="3">
        <v>14515</v>
      </c>
      <c r="P477" s="3"/>
      <c r="V477" s="9">
        <v>44481</v>
      </c>
      <c r="W477">
        <v>9640.36</v>
      </c>
      <c r="AF477" s="3"/>
      <c r="AO477" s="8"/>
    </row>
    <row r="478" spans="1:41">
      <c r="A478" s="9">
        <v>45204</v>
      </c>
      <c r="B478" s="13">
        <v>10987.12</v>
      </c>
      <c r="C478" s="3">
        <v>3100.8</v>
      </c>
      <c r="D478" s="3">
        <v>611.25068999999996</v>
      </c>
      <c r="E478" s="3">
        <v>21.305496000000002</v>
      </c>
      <c r="F478" s="3">
        <v>4434.3686522990001</v>
      </c>
      <c r="G478" s="3">
        <v>230</v>
      </c>
      <c r="H478" s="10">
        <v>50.438223999999998</v>
      </c>
      <c r="I478" s="32">
        <v>57.875647999999998</v>
      </c>
      <c r="J478" s="3">
        <v>-7.437424</v>
      </c>
      <c r="K478" s="3">
        <v>5.9</v>
      </c>
      <c r="L478" s="3">
        <v>1</v>
      </c>
      <c r="M478" s="3">
        <v>4.2</v>
      </c>
      <c r="N478" s="3">
        <v>-55.829999999999927</v>
      </c>
      <c r="O478" s="3">
        <v>8049</v>
      </c>
      <c r="P478" s="3"/>
      <c r="V478" s="9">
        <v>44480</v>
      </c>
      <c r="W478">
        <v>9649.26</v>
      </c>
      <c r="AF478" s="3"/>
      <c r="AO478" s="8"/>
    </row>
    <row r="479" spans="1:41">
      <c r="A479" s="9">
        <v>45203</v>
      </c>
      <c r="B479" s="13">
        <v>11042.95</v>
      </c>
      <c r="C479" s="3">
        <v>3112.82</v>
      </c>
      <c r="D479" s="3">
        <v>672.12525000000005</v>
      </c>
      <c r="E479" s="3">
        <v>21.348707999999998</v>
      </c>
      <c r="F479" s="3">
        <v>4453.6336913790001</v>
      </c>
      <c r="G479" s="3">
        <v>235</v>
      </c>
      <c r="H479" s="10">
        <v>34.502215999999997</v>
      </c>
      <c r="I479" s="32">
        <v>61.143120000000003</v>
      </c>
      <c r="J479" s="3">
        <v>-26.640904000000006</v>
      </c>
      <c r="K479" s="3">
        <v>6</v>
      </c>
      <c r="L479" s="3">
        <v>1</v>
      </c>
      <c r="M479" s="3">
        <v>4.2</v>
      </c>
      <c r="N479" s="3">
        <v>-37.840000000000146</v>
      </c>
      <c r="O479" s="3">
        <v>9874</v>
      </c>
      <c r="P479" s="3"/>
      <c r="V479" s="9">
        <v>44477</v>
      </c>
      <c r="W479">
        <v>9678.89</v>
      </c>
      <c r="AF479" s="3"/>
      <c r="AO479" s="8"/>
    </row>
    <row r="480" spans="1:41">
      <c r="A480" s="9">
        <v>45202</v>
      </c>
      <c r="B480" s="13">
        <v>11080.79</v>
      </c>
      <c r="C480" s="3">
        <v>3121.29</v>
      </c>
      <c r="D480" s="3">
        <v>874.30118000000004</v>
      </c>
      <c r="E480" s="3">
        <v>33.883248000000002</v>
      </c>
      <c r="F480" s="3">
        <v>4450.8347569139996</v>
      </c>
      <c r="G480" s="3">
        <v>233</v>
      </c>
      <c r="H480" s="10">
        <v>71.675368000000006</v>
      </c>
      <c r="I480" s="32">
        <v>129.22020800000001</v>
      </c>
      <c r="J480" s="3">
        <v>-57.544840000000008</v>
      </c>
      <c r="K480" s="3">
        <v>6</v>
      </c>
      <c r="L480" s="3">
        <v>1</v>
      </c>
      <c r="M480" s="3">
        <v>4.2</v>
      </c>
      <c r="N480" s="3">
        <v>45.920000000000073</v>
      </c>
      <c r="O480" s="3">
        <v>11598</v>
      </c>
      <c r="P480" s="3"/>
      <c r="V480" s="9">
        <v>44476</v>
      </c>
      <c r="W480">
        <v>9671</v>
      </c>
      <c r="AF480" s="3"/>
      <c r="AO480" s="8"/>
    </row>
    <row r="481" spans="1:41">
      <c r="A481" s="9">
        <v>45201</v>
      </c>
      <c r="B481" s="13">
        <v>11034.87</v>
      </c>
      <c r="C481" s="3">
        <v>3111.98</v>
      </c>
      <c r="D481" s="3">
        <v>854.52499</v>
      </c>
      <c r="E481" s="3">
        <v>29.741878</v>
      </c>
      <c r="F481" s="3">
        <v>4433.8885626900001</v>
      </c>
      <c r="G481" s="3">
        <v>247</v>
      </c>
      <c r="H481" s="10">
        <v>250.86251200000001</v>
      </c>
      <c r="I481" s="32">
        <v>53.462919999999997</v>
      </c>
      <c r="J481" s="3">
        <v>197.39959200000001</v>
      </c>
      <c r="K481" s="3">
        <v>5.9</v>
      </c>
      <c r="L481" s="3">
        <v>1</v>
      </c>
      <c r="M481" s="3">
        <v>4.2</v>
      </c>
      <c r="N481" s="3">
        <v>-128.88999999999942</v>
      </c>
      <c r="O481" s="3">
        <v>11213</v>
      </c>
      <c r="P481" s="3"/>
      <c r="V481" s="9">
        <v>44475</v>
      </c>
      <c r="W481">
        <v>9626.4500000000007</v>
      </c>
      <c r="AF481" s="3"/>
      <c r="AO481" s="8"/>
    </row>
    <row r="482" spans="1:41">
      <c r="A482" s="9">
        <v>45196</v>
      </c>
      <c r="B482" s="29">
        <v>11163.76</v>
      </c>
      <c r="C482" s="3">
        <v>3150.71</v>
      </c>
      <c r="D482" s="3">
        <v>686.72812999999996</v>
      </c>
      <c r="E482" s="3">
        <v>23.173051999999998</v>
      </c>
      <c r="F482" s="3">
        <v>4484.8727095530003</v>
      </c>
      <c r="G482" s="3">
        <v>251</v>
      </c>
      <c r="H482" s="10">
        <v>57.020484000000003</v>
      </c>
      <c r="I482" s="32">
        <v>127.42358400000001</v>
      </c>
      <c r="J482" s="3">
        <v>-70.403099999999995</v>
      </c>
      <c r="K482" s="3">
        <v>6</v>
      </c>
      <c r="L482" s="3">
        <v>1</v>
      </c>
      <c r="M482" s="3">
        <v>4.2</v>
      </c>
      <c r="N482" s="3">
        <v>-171.85000000000036</v>
      </c>
      <c r="O482" s="3">
        <v>9960</v>
      </c>
      <c r="P482" s="3"/>
      <c r="V482" s="9">
        <v>44474</v>
      </c>
      <c r="W482">
        <v>9533.64</v>
      </c>
      <c r="AF482" s="3"/>
      <c r="AO482" s="8"/>
    </row>
    <row r="483" spans="1:41">
      <c r="A483" s="9">
        <v>45195</v>
      </c>
      <c r="B483" s="13">
        <v>11335.61</v>
      </c>
      <c r="C483" s="3">
        <v>3197.72</v>
      </c>
      <c r="D483" s="3">
        <v>1394.03469</v>
      </c>
      <c r="E483" s="3">
        <v>76.630824000000004</v>
      </c>
      <c r="F483" s="3">
        <v>4537.1396086320001</v>
      </c>
      <c r="G483" s="3">
        <v>246</v>
      </c>
      <c r="H483" s="10">
        <v>171.055712</v>
      </c>
      <c r="I483" s="32">
        <v>168.24664000000001</v>
      </c>
      <c r="J483" s="3">
        <v>2.8090719999999862</v>
      </c>
      <c r="K483" s="3">
        <v>6.1</v>
      </c>
      <c r="L483" s="3">
        <v>1</v>
      </c>
      <c r="M483" s="3">
        <v>4.0999999999999996</v>
      </c>
      <c r="N483" s="3">
        <v>87.450000000000728</v>
      </c>
      <c r="O483" s="3">
        <v>10446</v>
      </c>
      <c r="P483" s="3"/>
      <c r="V483" s="9">
        <v>44473</v>
      </c>
      <c r="W483">
        <v>9542.33</v>
      </c>
      <c r="AF483" s="3"/>
      <c r="AO483" s="8"/>
    </row>
    <row r="484" spans="1:41">
      <c r="A484" s="9">
        <v>45194</v>
      </c>
      <c r="B484" s="13">
        <v>11248.16</v>
      </c>
      <c r="C484" s="3">
        <v>3165.96</v>
      </c>
      <c r="D484" s="3">
        <v>942.99680000000001</v>
      </c>
      <c r="E484" s="3">
        <v>29.25102</v>
      </c>
      <c r="F484" s="3">
        <v>4503.5203703119996</v>
      </c>
      <c r="G484" s="3">
        <v>235</v>
      </c>
      <c r="H484" s="10">
        <v>113.7428</v>
      </c>
      <c r="I484" s="32">
        <v>111.86228800000001</v>
      </c>
      <c r="J484" s="3">
        <v>1.880512</v>
      </c>
      <c r="K484" s="3">
        <v>6</v>
      </c>
      <c r="L484" s="3">
        <v>1</v>
      </c>
      <c r="M484" s="3">
        <v>4.2</v>
      </c>
      <c r="N484" s="3">
        <v>31.659999999999854</v>
      </c>
      <c r="O484" s="3">
        <v>9054</v>
      </c>
      <c r="P484" s="3"/>
      <c r="V484" s="9">
        <v>44470</v>
      </c>
      <c r="W484">
        <v>9442.2999999999993</v>
      </c>
      <c r="AF484" s="3"/>
      <c r="AO484" s="8"/>
    </row>
    <row r="485" spans="1:41">
      <c r="A485" s="9">
        <v>45191</v>
      </c>
      <c r="B485" s="13">
        <v>11216.5</v>
      </c>
      <c r="C485" s="3">
        <v>3164.52</v>
      </c>
      <c r="D485" s="3">
        <v>550.01855999999998</v>
      </c>
      <c r="E485" s="3">
        <v>22.772283999999999</v>
      </c>
      <c r="F485" s="3">
        <v>4489.4289544390003</v>
      </c>
      <c r="G485" s="3">
        <v>239</v>
      </c>
      <c r="H485" s="10">
        <v>25.704156000000001</v>
      </c>
      <c r="I485" s="32">
        <v>12.485124000000001</v>
      </c>
      <c r="J485" s="3">
        <v>13.219032</v>
      </c>
      <c r="K485" s="3">
        <v>6</v>
      </c>
      <c r="L485" s="3">
        <v>1</v>
      </c>
      <c r="M485" s="3">
        <v>4.2</v>
      </c>
      <c r="N485" s="3">
        <v>-40.020000000000437</v>
      </c>
      <c r="O485" s="3">
        <v>8068</v>
      </c>
      <c r="P485" s="3"/>
      <c r="V485" s="9">
        <v>44469</v>
      </c>
      <c r="W485">
        <v>9459.94</v>
      </c>
      <c r="AF485" s="3"/>
      <c r="AO485" s="8"/>
    </row>
    <row r="486" spans="1:41">
      <c r="A486" s="9">
        <v>45190</v>
      </c>
      <c r="B486" s="13">
        <v>11256.52</v>
      </c>
      <c r="C486" s="3">
        <v>3178.59</v>
      </c>
      <c r="D486" s="3">
        <v>1109.22586</v>
      </c>
      <c r="E486" s="3">
        <v>33.144686</v>
      </c>
      <c r="F486" s="3">
        <v>4489.0053488900003</v>
      </c>
      <c r="G486" s="3">
        <v>243</v>
      </c>
      <c r="H486" s="10">
        <v>17.343945999999999</v>
      </c>
      <c r="I486" s="32">
        <v>15.442392999999999</v>
      </c>
      <c r="J486" s="3">
        <v>1.9015529999999998</v>
      </c>
      <c r="K486" s="3">
        <v>6</v>
      </c>
      <c r="L486" s="3">
        <v>1</v>
      </c>
      <c r="M486" s="3">
        <v>4.2</v>
      </c>
      <c r="N486" s="3">
        <v>48.540000000000902</v>
      </c>
      <c r="O486" s="3">
        <v>9464</v>
      </c>
      <c r="P486" s="3"/>
      <c r="V486" s="9">
        <v>44468</v>
      </c>
      <c r="W486">
        <v>9433.77</v>
      </c>
      <c r="AF486" s="3"/>
      <c r="AO486" s="8"/>
    </row>
    <row r="487" spans="1:41">
      <c r="A487" s="9">
        <v>45189</v>
      </c>
      <c r="B487" s="13">
        <v>11207.98</v>
      </c>
      <c r="C487" s="3">
        <v>3154.43</v>
      </c>
      <c r="D487" s="3">
        <v>1197.12653</v>
      </c>
      <c r="E487" s="3">
        <v>61.441864000000002</v>
      </c>
      <c r="F487" s="3">
        <v>4463.8961907379999</v>
      </c>
      <c r="G487" s="3">
        <v>235</v>
      </c>
      <c r="H487" s="10">
        <v>60.374380000000002</v>
      </c>
      <c r="I487" s="32">
        <v>176.14174399999999</v>
      </c>
      <c r="J487" s="3">
        <v>-115.76736399999999</v>
      </c>
      <c r="K487" s="3">
        <v>6</v>
      </c>
      <c r="L487" s="3">
        <v>1</v>
      </c>
      <c r="M487" s="3">
        <v>4.2</v>
      </c>
      <c r="N487" s="3">
        <v>-66.350000000000364</v>
      </c>
      <c r="O487" s="3">
        <v>9266</v>
      </c>
      <c r="P487" s="3"/>
      <c r="V487" s="9">
        <v>44467</v>
      </c>
      <c r="W487">
        <v>9339.2800000000007</v>
      </c>
      <c r="AF487" s="3"/>
      <c r="AO487" s="8"/>
    </row>
    <row r="488" spans="1:41">
      <c r="A488" s="9">
        <v>45188</v>
      </c>
      <c r="B488" s="13">
        <v>11274.33</v>
      </c>
      <c r="C488" s="3">
        <v>3172.81</v>
      </c>
      <c r="D488" s="3">
        <v>1099.68947</v>
      </c>
      <c r="E488" s="3">
        <v>35.311079999999997</v>
      </c>
      <c r="F488" s="3">
        <v>4488.8942310769999</v>
      </c>
      <c r="G488" s="3">
        <v>243</v>
      </c>
      <c r="H488" s="10">
        <v>12.65526</v>
      </c>
      <c r="I488" s="32">
        <v>80.358047999999997</v>
      </c>
      <c r="J488" s="3">
        <v>-67.702787999999998</v>
      </c>
      <c r="K488" s="3">
        <v>6</v>
      </c>
      <c r="L488" s="3">
        <v>1</v>
      </c>
      <c r="M488" s="3">
        <v>4.2</v>
      </c>
      <c r="N488" s="3">
        <v>25.829999999999927</v>
      </c>
      <c r="O488" s="3">
        <v>9812</v>
      </c>
      <c r="P488" s="3"/>
      <c r="V488" s="9">
        <v>44466</v>
      </c>
      <c r="W488">
        <v>9269.65</v>
      </c>
      <c r="AF488" s="3"/>
      <c r="AO488" s="8"/>
    </row>
    <row r="489" spans="1:41">
      <c r="A489" s="9">
        <v>45187</v>
      </c>
      <c r="B489" s="13">
        <v>11248.5</v>
      </c>
      <c r="C489" s="3">
        <v>3167.65</v>
      </c>
      <c r="D489" s="3">
        <v>900.22713999999996</v>
      </c>
      <c r="E489" s="3">
        <v>31.791228</v>
      </c>
      <c r="F489" s="3">
        <v>4479.7725240939999</v>
      </c>
      <c r="G489" s="3">
        <v>244</v>
      </c>
      <c r="H489" s="10">
        <v>33.273200000000003</v>
      </c>
      <c r="I489" s="32">
        <v>38.932132000000003</v>
      </c>
      <c r="J489" s="3">
        <v>-5.6589320000000001</v>
      </c>
      <c r="K489" s="3">
        <v>6</v>
      </c>
      <c r="L489" s="3">
        <v>1</v>
      </c>
      <c r="M489" s="3">
        <v>4.2</v>
      </c>
      <c r="N489" s="3">
        <v>-115.13999999999942</v>
      </c>
      <c r="O489" s="3">
        <v>11336</v>
      </c>
      <c r="P489" s="3"/>
      <c r="V489" s="9">
        <v>44463</v>
      </c>
      <c r="W489">
        <v>8940.11</v>
      </c>
      <c r="AF489" s="3"/>
      <c r="AO489" s="8"/>
    </row>
    <row r="490" spans="1:41">
      <c r="A490" s="9">
        <v>45184</v>
      </c>
      <c r="B490" s="13">
        <v>11363.64</v>
      </c>
      <c r="C490" s="3">
        <v>3213.42</v>
      </c>
      <c r="D490" s="3">
        <v>659.84370999999999</v>
      </c>
      <c r="E490" s="3">
        <v>25.99577</v>
      </c>
      <c r="F490" s="3">
        <v>4511.4925101660001</v>
      </c>
      <c r="G490" s="3">
        <v>246</v>
      </c>
      <c r="H490" s="10">
        <v>39.760080000000002</v>
      </c>
      <c r="I490" s="32">
        <v>4.2967269999999997</v>
      </c>
      <c r="J490" s="3">
        <v>35.463353000000005</v>
      </c>
      <c r="K490" s="3">
        <v>6</v>
      </c>
      <c r="L490" s="3">
        <v>1</v>
      </c>
      <c r="M490" s="3">
        <v>4.0999999999999996</v>
      </c>
      <c r="N490" s="3">
        <v>-102.09000000000015</v>
      </c>
      <c r="O490" s="3">
        <v>10541</v>
      </c>
      <c r="P490" s="3"/>
      <c r="V490" s="9">
        <v>44462</v>
      </c>
      <c r="W490">
        <v>8830.35</v>
      </c>
      <c r="AF490" s="3"/>
      <c r="AO490" s="8"/>
    </row>
    <row r="491" spans="1:41">
      <c r="A491" s="9">
        <v>45183</v>
      </c>
      <c r="B491" s="29">
        <v>11465.73</v>
      </c>
      <c r="C491" s="3">
        <v>3244.51</v>
      </c>
      <c r="D491" s="3">
        <v>784.05011000000002</v>
      </c>
      <c r="E491" s="3">
        <v>36.8401</v>
      </c>
      <c r="F491" s="3">
        <v>4547.5567727260004</v>
      </c>
      <c r="G491" s="3">
        <v>251</v>
      </c>
      <c r="H491" s="10">
        <v>64.273972000000001</v>
      </c>
      <c r="I491" s="32">
        <v>31.518142000000001</v>
      </c>
      <c r="J491" s="3">
        <v>32.755830000000003</v>
      </c>
      <c r="K491" s="3">
        <v>6.1</v>
      </c>
      <c r="L491" s="3">
        <v>1</v>
      </c>
      <c r="M491" s="3">
        <v>4.0999999999999996</v>
      </c>
      <c r="N491" s="3">
        <v>-66.960000000000946</v>
      </c>
      <c r="O491" s="3">
        <v>9835</v>
      </c>
      <c r="P491" s="3"/>
      <c r="V491" s="9">
        <v>44461</v>
      </c>
      <c r="W491">
        <v>8788.0499999999993</v>
      </c>
      <c r="AF491" s="3"/>
      <c r="AO491" s="8"/>
    </row>
    <row r="492" spans="1:41">
      <c r="A492" s="9">
        <v>45182</v>
      </c>
      <c r="B492" s="13">
        <v>11532.69</v>
      </c>
      <c r="C492" s="3">
        <v>3264.42</v>
      </c>
      <c r="D492" s="3">
        <v>1452.4148499999999</v>
      </c>
      <c r="E492" s="3">
        <v>51.20458</v>
      </c>
      <c r="F492" s="3">
        <v>4566.3228596890003</v>
      </c>
      <c r="G492" s="3">
        <v>252</v>
      </c>
      <c r="H492" s="10">
        <v>22.905135999999999</v>
      </c>
      <c r="I492" s="32">
        <v>42.653455999999998</v>
      </c>
      <c r="J492" s="3">
        <v>-19.74832</v>
      </c>
      <c r="K492" s="3">
        <v>6.1</v>
      </c>
      <c r="L492" s="3">
        <v>1</v>
      </c>
      <c r="M492" s="3">
        <v>4.0999999999999996</v>
      </c>
      <c r="N492" s="3">
        <v>93.8700000000008</v>
      </c>
      <c r="O492" s="3">
        <v>14640</v>
      </c>
      <c r="P492" s="3"/>
      <c r="V492" s="9">
        <v>44460</v>
      </c>
      <c r="W492">
        <v>8770.39</v>
      </c>
      <c r="AF492" s="3"/>
      <c r="AO492" s="8"/>
    </row>
    <row r="493" spans="1:41">
      <c r="A493" s="9">
        <v>45181</v>
      </c>
      <c r="B493" s="13">
        <v>11438.82</v>
      </c>
      <c r="C493" s="3">
        <v>3237.29</v>
      </c>
      <c r="D493" s="3">
        <v>1788.74432</v>
      </c>
      <c r="E493" s="3">
        <v>62.390135999999998</v>
      </c>
      <c r="F493" s="3">
        <v>4535.4740686389996</v>
      </c>
      <c r="G493" s="3">
        <v>248</v>
      </c>
      <c r="H493" s="10">
        <v>44.193804</v>
      </c>
      <c r="I493" s="32">
        <v>141.26403199999999</v>
      </c>
      <c r="J493" s="3">
        <v>-97.070227999999986</v>
      </c>
      <c r="K493" s="3">
        <v>6.1</v>
      </c>
      <c r="L493" s="3">
        <v>1</v>
      </c>
      <c r="M493" s="3">
        <v>4.0999999999999996</v>
      </c>
      <c r="N493" s="3">
        <v>90.569999999999709</v>
      </c>
      <c r="O493" s="3">
        <v>11545</v>
      </c>
      <c r="P493" s="3"/>
      <c r="V493" s="9">
        <v>44456</v>
      </c>
      <c r="W493">
        <v>8801.9500000000007</v>
      </c>
      <c r="AF493" s="3"/>
      <c r="AO493" s="8"/>
    </row>
    <row r="494" spans="1:41">
      <c r="A494" s="9">
        <v>45180</v>
      </c>
      <c r="B494" s="13">
        <v>11348.25</v>
      </c>
      <c r="C494" s="3">
        <v>3208.13</v>
      </c>
      <c r="D494" s="3">
        <v>919.77599999999995</v>
      </c>
      <c r="E494" s="3">
        <v>38.207008000000002</v>
      </c>
      <c r="F494" s="3">
        <v>4513.4460606279999</v>
      </c>
      <c r="G494" s="3">
        <v>249</v>
      </c>
      <c r="H494" s="10">
        <v>56.872051999999996</v>
      </c>
      <c r="I494" s="32">
        <v>12.266505</v>
      </c>
      <c r="J494" s="3">
        <v>44.605546999999994</v>
      </c>
      <c r="K494" s="3">
        <v>6</v>
      </c>
      <c r="L494" s="3">
        <v>1</v>
      </c>
      <c r="M494" s="3">
        <v>4.0999999999999996</v>
      </c>
      <c r="N494" s="3">
        <v>-38.479999999999563</v>
      </c>
      <c r="O494" s="3">
        <v>12101</v>
      </c>
      <c r="P494" s="3"/>
      <c r="V494" s="9">
        <v>44455</v>
      </c>
      <c r="W494">
        <v>8848.0400000000009</v>
      </c>
      <c r="AF494" s="3"/>
      <c r="AO494" s="8"/>
    </row>
    <row r="495" spans="1:41">
      <c r="A495" s="9">
        <v>45177</v>
      </c>
      <c r="B495" s="13">
        <v>11386.73</v>
      </c>
      <c r="C495" s="3">
        <v>3221.82</v>
      </c>
      <c r="D495" s="3">
        <v>1150.4363499999999</v>
      </c>
      <c r="E495" s="3">
        <v>40.626624</v>
      </c>
      <c r="F495" s="3">
        <v>4522.4484807090003</v>
      </c>
      <c r="G495" s="3">
        <v>253</v>
      </c>
      <c r="H495" s="10">
        <v>58.068823999999999</v>
      </c>
      <c r="I495" s="32">
        <v>51.172936</v>
      </c>
      <c r="J495" s="3">
        <v>6.8958879999999994</v>
      </c>
      <c r="K495" s="3">
        <v>6</v>
      </c>
      <c r="L495" s="3">
        <v>1</v>
      </c>
      <c r="M495" s="3">
        <v>4.0999999999999996</v>
      </c>
      <c r="N495" s="3">
        <v>-79.340000000000146</v>
      </c>
      <c r="O495" s="3">
        <v>13828</v>
      </c>
      <c r="P495" s="3"/>
      <c r="V495" s="9">
        <v>44454</v>
      </c>
      <c r="W495">
        <v>8931.2099999999991</v>
      </c>
      <c r="AF495" s="3"/>
      <c r="AO495" s="8"/>
    </row>
    <row r="496" spans="1:41">
      <c r="A496" s="9">
        <v>45176</v>
      </c>
      <c r="B496" s="13">
        <v>11466.07</v>
      </c>
      <c r="C496" s="3">
        <v>3248.36</v>
      </c>
      <c r="D496" s="3">
        <v>1140.88294</v>
      </c>
      <c r="E496" s="3">
        <v>42.970992000000003</v>
      </c>
      <c r="F496" s="3">
        <v>4545.3007412269999</v>
      </c>
      <c r="G496" s="3">
        <v>252</v>
      </c>
      <c r="H496" s="10">
        <v>52.609471999999997</v>
      </c>
      <c r="I496" s="32">
        <v>57.775976</v>
      </c>
      <c r="J496" s="3">
        <v>-5.1665040000000033</v>
      </c>
      <c r="K496" s="3">
        <v>6.1</v>
      </c>
      <c r="L496" s="3">
        <v>1</v>
      </c>
      <c r="M496" s="3">
        <v>4.0999999999999996</v>
      </c>
      <c r="N496" s="3">
        <v>108.61999999999898</v>
      </c>
      <c r="O496" s="3">
        <v>15356</v>
      </c>
      <c r="P496" s="3"/>
      <c r="V496" s="9">
        <v>44453</v>
      </c>
      <c r="W496">
        <v>8692.6</v>
      </c>
      <c r="AF496" s="3"/>
      <c r="AO496" s="8"/>
    </row>
    <row r="497" spans="1:41">
      <c r="A497" s="9">
        <v>45175</v>
      </c>
      <c r="B497" s="13">
        <v>11357.45</v>
      </c>
      <c r="C497" s="3">
        <v>3213.46</v>
      </c>
      <c r="D497" s="3">
        <v>1532.4559400000001</v>
      </c>
      <c r="E497" s="3">
        <v>55.075476000000002</v>
      </c>
      <c r="F497" s="3">
        <v>4504.4757463879996</v>
      </c>
      <c r="G497" s="3">
        <v>256</v>
      </c>
      <c r="H497" s="10">
        <v>37.929451999999998</v>
      </c>
      <c r="I497" s="32">
        <v>290.28399999999999</v>
      </c>
      <c r="J497" s="3">
        <v>-252.35454799999999</v>
      </c>
      <c r="K497" s="3">
        <v>6</v>
      </c>
      <c r="L497" s="3">
        <v>1</v>
      </c>
      <c r="M497" s="3">
        <v>4.2</v>
      </c>
      <c r="N497" s="3">
        <v>3.8000000000010914</v>
      </c>
      <c r="O497" s="3">
        <v>14040</v>
      </c>
      <c r="P497" s="3"/>
      <c r="V497" s="9">
        <v>44452</v>
      </c>
      <c r="W497">
        <v>8536.8799999999992</v>
      </c>
      <c r="AF497" s="3"/>
      <c r="AO497" s="8"/>
    </row>
    <row r="498" spans="1:41">
      <c r="A498" s="9">
        <v>45174</v>
      </c>
      <c r="B498" s="13">
        <v>11353.65</v>
      </c>
      <c r="C498" s="3">
        <v>3218.84</v>
      </c>
      <c r="D498" s="3">
        <v>2275.2268800000002</v>
      </c>
      <c r="E498" s="3">
        <v>62.900404000000002</v>
      </c>
      <c r="F498" s="3">
        <v>4495.7135673359999</v>
      </c>
      <c r="G498" s="3">
        <v>254</v>
      </c>
      <c r="H498" s="10">
        <v>84.037952000000004</v>
      </c>
      <c r="I498" s="32">
        <v>44.159627999999998</v>
      </c>
      <c r="J498" s="3">
        <v>39.878324000000006</v>
      </c>
      <c r="K498" s="3">
        <v>6</v>
      </c>
      <c r="L498" s="3">
        <v>1</v>
      </c>
      <c r="M498" s="3">
        <v>4.2</v>
      </c>
      <c r="N498" s="3">
        <v>-121.30000000000109</v>
      </c>
      <c r="O498" s="3">
        <v>21731</v>
      </c>
      <c r="P498" s="3"/>
      <c r="V498" s="9">
        <v>44449</v>
      </c>
      <c r="W498">
        <v>8865.2999999999993</v>
      </c>
      <c r="AF498" s="3"/>
      <c r="AO498" s="8"/>
    </row>
    <row r="499" spans="1:41">
      <c r="A499" s="9">
        <v>45173</v>
      </c>
      <c r="B499" s="13">
        <v>11474.95</v>
      </c>
      <c r="C499" s="3">
        <v>3268.67</v>
      </c>
      <c r="D499" s="3">
        <v>2713.6046099999999</v>
      </c>
      <c r="E499" s="3">
        <v>75.115415999999996</v>
      </c>
      <c r="F499" s="3">
        <v>4533.5471874570003</v>
      </c>
      <c r="G499" s="3">
        <v>254</v>
      </c>
      <c r="H499" s="10">
        <v>22.893896000000002</v>
      </c>
      <c r="I499" s="32">
        <v>108.290392</v>
      </c>
      <c r="J499" s="3">
        <v>-85.396495999999999</v>
      </c>
      <c r="K499" s="3">
        <v>6.1</v>
      </c>
      <c r="L499" s="3">
        <v>1</v>
      </c>
      <c r="M499" s="3">
        <v>4.0999999999999996</v>
      </c>
      <c r="N499" s="3">
        <v>100.31000000000131</v>
      </c>
      <c r="O499" s="3">
        <v>21213</v>
      </c>
      <c r="P499" s="3"/>
      <c r="V499" s="9">
        <v>44448</v>
      </c>
      <c r="W499">
        <v>8986.4</v>
      </c>
      <c r="AF499" s="3"/>
      <c r="AO499" s="8"/>
    </row>
    <row r="500" spans="1:41">
      <c r="A500" s="9">
        <v>45170</v>
      </c>
      <c r="B500" s="13">
        <v>11374.64</v>
      </c>
      <c r="C500" s="3">
        <v>3234.27</v>
      </c>
      <c r="D500" s="3">
        <v>3325.3350399999999</v>
      </c>
      <c r="E500" s="3">
        <v>136.041776</v>
      </c>
      <c r="F500" s="3">
        <v>4515.6080418720003</v>
      </c>
      <c r="G500" s="3">
        <v>255</v>
      </c>
      <c r="H500" s="10">
        <v>41.056432000000001</v>
      </c>
      <c r="I500" s="32">
        <v>1041.9321</v>
      </c>
      <c r="J500" s="3">
        <v>-1000.875668</v>
      </c>
      <c r="K500" s="3">
        <v>6</v>
      </c>
      <c r="L500" s="3">
        <v>1</v>
      </c>
      <c r="M500" s="3">
        <v>4.2</v>
      </c>
      <c r="N500" s="3">
        <v>218.21999999999935</v>
      </c>
      <c r="O500" s="3">
        <v>21909</v>
      </c>
      <c r="P500" s="3"/>
      <c r="V500" s="9">
        <v>44447</v>
      </c>
      <c r="W500">
        <v>8764.2099999999991</v>
      </c>
      <c r="AF500" s="3"/>
      <c r="AO500" s="8"/>
    </row>
    <row r="501" spans="1:41">
      <c r="A501" s="9">
        <v>45169</v>
      </c>
      <c r="B501" s="13">
        <v>11156.42</v>
      </c>
      <c r="C501" s="3">
        <v>3153.65</v>
      </c>
      <c r="D501" s="3">
        <v>1842.96243</v>
      </c>
      <c r="E501" s="3">
        <v>52.749668</v>
      </c>
      <c r="F501" s="3">
        <v>4449.0636056470003</v>
      </c>
      <c r="G501" s="3">
        <v>252</v>
      </c>
      <c r="H501" s="10">
        <v>55.309655999999997</v>
      </c>
      <c r="I501" s="32">
        <v>35.069488</v>
      </c>
      <c r="J501" s="3">
        <v>20.240167999999997</v>
      </c>
      <c r="K501" s="3">
        <v>5.9</v>
      </c>
      <c r="L501" s="3">
        <v>1</v>
      </c>
      <c r="M501" s="3">
        <v>4.2</v>
      </c>
      <c r="N501" s="3">
        <v>42.25</v>
      </c>
      <c r="O501" s="3">
        <v>16907</v>
      </c>
      <c r="P501" s="3"/>
      <c r="V501" s="9">
        <v>44446</v>
      </c>
      <c r="W501">
        <v>9092.74</v>
      </c>
      <c r="AF501" s="3"/>
      <c r="AO501" s="8"/>
    </row>
    <row r="502" spans="1:41">
      <c r="A502" s="9">
        <v>45167</v>
      </c>
      <c r="B502" s="13">
        <v>11114.17</v>
      </c>
      <c r="C502" s="3">
        <v>3131.07</v>
      </c>
      <c r="D502" s="3">
        <v>1669.0653400000001</v>
      </c>
      <c r="E502" s="3">
        <v>63.500971999999997</v>
      </c>
      <c r="F502" s="3">
        <v>4441.2626759490004</v>
      </c>
      <c r="G502" s="3">
        <v>246</v>
      </c>
      <c r="H502" s="10">
        <v>68.713120000000004</v>
      </c>
      <c r="I502" s="32">
        <v>199.48569599999999</v>
      </c>
      <c r="J502" s="3">
        <v>-130.77257599999999</v>
      </c>
      <c r="K502" s="3">
        <v>5.9</v>
      </c>
      <c r="L502" s="3">
        <v>1</v>
      </c>
      <c r="M502" s="3">
        <v>4.2</v>
      </c>
      <c r="N502" s="3">
        <v>-51.420000000000073</v>
      </c>
      <c r="O502" s="3">
        <v>15281</v>
      </c>
      <c r="P502" s="3"/>
      <c r="V502" s="9">
        <v>44445</v>
      </c>
      <c r="W502">
        <v>9227.8799999999992</v>
      </c>
      <c r="AF502" s="3"/>
      <c r="AO502" s="8"/>
    </row>
    <row r="503" spans="1:41">
      <c r="A503" s="9">
        <v>45166</v>
      </c>
      <c r="B503" s="13">
        <v>11165.59</v>
      </c>
      <c r="C503" s="3">
        <v>3150.26</v>
      </c>
      <c r="D503" s="3">
        <v>1647.75053</v>
      </c>
      <c r="E503" s="3">
        <v>47.064543999999998</v>
      </c>
      <c r="F503" s="3">
        <v>4435.6190001949999</v>
      </c>
      <c r="G503" s="3">
        <v>250</v>
      </c>
      <c r="H503" s="10">
        <v>42.450223999999999</v>
      </c>
      <c r="I503" s="32">
        <v>80.852999999999994</v>
      </c>
      <c r="J503" s="3">
        <v>-38.402775999999996</v>
      </c>
      <c r="K503" s="3">
        <v>5.9</v>
      </c>
      <c r="L503" s="3">
        <v>1</v>
      </c>
      <c r="M503" s="3">
        <v>4.2</v>
      </c>
      <c r="N503" s="3">
        <v>-4.1399999999994179</v>
      </c>
      <c r="O503" s="3">
        <v>16083</v>
      </c>
      <c r="P503" s="3"/>
      <c r="V503" s="9">
        <v>44442</v>
      </c>
      <c r="W503">
        <v>9316.65</v>
      </c>
      <c r="AF503" s="3"/>
      <c r="AO503" s="8"/>
    </row>
    <row r="504" spans="1:41">
      <c r="A504" s="9">
        <v>45163</v>
      </c>
      <c r="B504" s="13">
        <v>11169.73</v>
      </c>
      <c r="C504" s="3">
        <v>3152.84</v>
      </c>
      <c r="D504" s="3">
        <v>2255.3561599999998</v>
      </c>
      <c r="E504" s="3">
        <v>60.159024000000002</v>
      </c>
      <c r="F504" s="3">
        <v>4433.9482784459997</v>
      </c>
      <c r="G504" s="3">
        <v>251</v>
      </c>
      <c r="H504" s="10">
        <v>120.024736</v>
      </c>
      <c r="I504" s="32">
        <v>235.91504</v>
      </c>
      <c r="J504" s="3">
        <v>-115.890304</v>
      </c>
      <c r="K504" s="3">
        <v>5.8</v>
      </c>
      <c r="L504" s="3">
        <v>1</v>
      </c>
      <c r="M504" s="3">
        <v>4.0999999999999996</v>
      </c>
      <c r="N504" s="3">
        <v>-37.380000000001019</v>
      </c>
      <c r="O504" s="3">
        <v>17355</v>
      </c>
      <c r="P504" s="3"/>
      <c r="V504" s="9">
        <v>44441</v>
      </c>
      <c r="W504">
        <v>9335.98</v>
      </c>
      <c r="AF504" s="3"/>
      <c r="AO504" s="8"/>
    </row>
    <row r="505" spans="1:41">
      <c r="A505" s="9">
        <v>45162</v>
      </c>
      <c r="B505" s="13">
        <v>11207.11</v>
      </c>
      <c r="C505" s="3">
        <v>3169.8</v>
      </c>
      <c r="D505" s="3">
        <v>1996.59366</v>
      </c>
      <c r="E505" s="3">
        <v>52.938127999999999</v>
      </c>
      <c r="F505" s="3">
        <v>4449.4560978440004</v>
      </c>
      <c r="G505" s="3">
        <v>250</v>
      </c>
      <c r="H505" s="10">
        <v>62.001100000000001</v>
      </c>
      <c r="I505" s="32">
        <v>137.362832</v>
      </c>
      <c r="J505" s="3">
        <v>-75.361731999999989</v>
      </c>
      <c r="K505" s="3">
        <v>5.8</v>
      </c>
      <c r="L505" s="3">
        <v>1</v>
      </c>
      <c r="M505" s="3">
        <v>3.8</v>
      </c>
      <c r="N505" s="3">
        <v>-55.809999999999491</v>
      </c>
      <c r="O505" s="3">
        <v>18837</v>
      </c>
      <c r="P505" s="3"/>
      <c r="V505" s="9">
        <v>44440</v>
      </c>
      <c r="W505">
        <v>9163.1299999999992</v>
      </c>
      <c r="AF505" s="3"/>
      <c r="AO505" s="8"/>
    </row>
    <row r="506" spans="1:41">
      <c r="A506" s="9">
        <v>45161</v>
      </c>
      <c r="B506" s="13">
        <v>11262.92</v>
      </c>
      <c r="C506" s="3">
        <v>3195.65</v>
      </c>
      <c r="D506" s="3">
        <v>2430.1025300000001</v>
      </c>
      <c r="E506" s="3">
        <v>74.755976000000004</v>
      </c>
      <c r="F506" s="3">
        <v>4469.9284356689996</v>
      </c>
      <c r="G506" s="3">
        <v>248</v>
      </c>
      <c r="H506" s="36">
        <v>130.12880799999999</v>
      </c>
      <c r="I506" s="32">
        <v>58.053660000000001</v>
      </c>
      <c r="J506" s="3">
        <v>72.075147999999984</v>
      </c>
      <c r="K506" s="3">
        <v>5.8</v>
      </c>
      <c r="L506" s="3">
        <v>1</v>
      </c>
      <c r="M506" s="3">
        <v>3.8</v>
      </c>
      <c r="N506" s="3">
        <v>-122.54999999999927</v>
      </c>
      <c r="O506" s="3">
        <v>23134</v>
      </c>
      <c r="P506" s="3"/>
      <c r="V506" s="9">
        <v>44439</v>
      </c>
      <c r="W506">
        <v>8997.6</v>
      </c>
      <c r="AF506" s="3"/>
      <c r="AO506" s="8"/>
    </row>
    <row r="507" spans="1:41">
      <c r="A507" s="9">
        <v>45160</v>
      </c>
      <c r="B507" s="13">
        <v>11385.47</v>
      </c>
      <c r="C507" s="3">
        <v>3249.17</v>
      </c>
      <c r="D507" s="3">
        <v>2971.0297599999999</v>
      </c>
      <c r="E507" s="3">
        <v>102.009568</v>
      </c>
      <c r="F507" s="3">
        <v>4504.0388289660004</v>
      </c>
      <c r="G507" s="3">
        <v>250</v>
      </c>
      <c r="H507" s="36">
        <v>60.617291999999999</v>
      </c>
      <c r="I507" s="32">
        <v>177.14732799999999</v>
      </c>
      <c r="J507" s="3">
        <v>-116.530036</v>
      </c>
      <c r="K507" s="3">
        <v>5.9</v>
      </c>
      <c r="L507" s="3">
        <v>1</v>
      </c>
      <c r="M507" s="3">
        <v>3.7</v>
      </c>
      <c r="N507" s="3">
        <v>106.43999999999869</v>
      </c>
      <c r="O507" s="22">
        <v>28040</v>
      </c>
      <c r="P507" s="3"/>
      <c r="V507" s="9">
        <v>44438</v>
      </c>
      <c r="W507">
        <v>8894.44</v>
      </c>
      <c r="AF507" s="3"/>
      <c r="AO507" s="8"/>
    </row>
    <row r="508" spans="1:41">
      <c r="A508" s="9">
        <v>45159</v>
      </c>
      <c r="B508" s="13">
        <v>11279.03</v>
      </c>
      <c r="C508" s="3">
        <v>3204.26</v>
      </c>
      <c r="D508" s="3">
        <v>2930.8541399999999</v>
      </c>
      <c r="E508" s="3">
        <v>80.998576</v>
      </c>
      <c r="F508" s="3">
        <v>4468.0102100619997</v>
      </c>
      <c r="G508" s="3">
        <v>250</v>
      </c>
      <c r="H508" s="36">
        <v>307.24211200000002</v>
      </c>
      <c r="I508" s="32">
        <v>165.04455999999999</v>
      </c>
      <c r="J508" s="3">
        <v>142.19755200000003</v>
      </c>
      <c r="K508" s="3">
        <v>5.9</v>
      </c>
      <c r="L508" s="3">
        <v>1</v>
      </c>
      <c r="M508" s="3">
        <v>3.8</v>
      </c>
      <c r="N508" s="3">
        <v>-59.469999999999345</v>
      </c>
      <c r="O508" s="3">
        <v>25676</v>
      </c>
      <c r="P508" s="3"/>
      <c r="V508" s="9">
        <v>44435</v>
      </c>
      <c r="W508">
        <v>8931.33</v>
      </c>
      <c r="AF508" s="3"/>
      <c r="AO508" s="8"/>
    </row>
    <row r="509" spans="1:41">
      <c r="A509" s="9">
        <v>45156</v>
      </c>
      <c r="B509" s="13">
        <v>11338.5</v>
      </c>
      <c r="C509" s="3">
        <v>3238.4</v>
      </c>
      <c r="D509" s="3">
        <v>4378.3582999999999</v>
      </c>
      <c r="E509" s="3">
        <v>169.02169599999999</v>
      </c>
      <c r="F509" s="3">
        <v>4489.4973478470001</v>
      </c>
      <c r="G509" s="3">
        <v>256</v>
      </c>
      <c r="H509" s="36">
        <v>272.64969600000001</v>
      </c>
      <c r="I509" s="32">
        <v>56.576383999999997</v>
      </c>
      <c r="J509" s="3">
        <v>216.07331200000002</v>
      </c>
      <c r="K509" s="3">
        <v>5.9</v>
      </c>
      <c r="L509" s="3">
        <v>1.1000000000000001</v>
      </c>
      <c r="M509" s="3">
        <v>3.6</v>
      </c>
      <c r="N509" s="3">
        <v>-65.420000000000073</v>
      </c>
      <c r="O509" s="3">
        <v>30611</v>
      </c>
      <c r="P509" s="3"/>
      <c r="V509" s="9">
        <v>44434</v>
      </c>
      <c r="W509">
        <v>8920.7099999999991</v>
      </c>
      <c r="AF509" s="3"/>
      <c r="AO509" s="8"/>
    </row>
    <row r="510" spans="1:41">
      <c r="A510" s="9">
        <v>45155</v>
      </c>
      <c r="B510" s="13">
        <v>11403.92</v>
      </c>
      <c r="C510" s="3">
        <v>3266.68</v>
      </c>
      <c r="D510" s="3">
        <v>4180.9146899999996</v>
      </c>
      <c r="E510" s="3">
        <v>129.407208</v>
      </c>
      <c r="F510" s="3">
        <v>4521.3527235060001</v>
      </c>
      <c r="G510" s="3">
        <v>258</v>
      </c>
      <c r="H510" s="36">
        <v>285.89884799999999</v>
      </c>
      <c r="I510" s="32">
        <v>277.30246399999999</v>
      </c>
      <c r="J510" s="3">
        <v>8.5963840000000005</v>
      </c>
      <c r="K510" s="3">
        <v>5.8</v>
      </c>
      <c r="L510" s="3">
        <v>1.1000000000000001</v>
      </c>
      <c r="M510" s="3">
        <v>3.5</v>
      </c>
      <c r="N510" s="3">
        <v>-21.770000000000437</v>
      </c>
      <c r="O510" s="3">
        <v>31721</v>
      </c>
      <c r="P510" s="3"/>
      <c r="V510" s="9">
        <v>44433</v>
      </c>
      <c r="W510">
        <v>8756.6299999999992</v>
      </c>
      <c r="AF510" s="3"/>
      <c r="AO510" s="8"/>
    </row>
    <row r="511" spans="1:41">
      <c r="A511" s="9">
        <v>45154</v>
      </c>
      <c r="B511" s="13">
        <v>11425.69</v>
      </c>
      <c r="C511" s="3">
        <v>3299.99</v>
      </c>
      <c r="D511" s="3">
        <v>4651.9066000000003</v>
      </c>
      <c r="E511" s="3">
        <v>133.899576</v>
      </c>
      <c r="F511" s="3">
        <v>4528.6814659170004</v>
      </c>
      <c r="G511" s="3">
        <v>256</v>
      </c>
      <c r="H511" s="10">
        <v>272.17577599999998</v>
      </c>
      <c r="I511" s="32">
        <v>240.22230400000001</v>
      </c>
      <c r="J511" s="3">
        <v>31.953471999999977</v>
      </c>
      <c r="K511" s="3">
        <v>5.8</v>
      </c>
      <c r="L511" s="3">
        <v>1.1000000000000001</v>
      </c>
      <c r="M511" s="3">
        <v>3.5</v>
      </c>
      <c r="N511" s="3">
        <v>39.290000000000873</v>
      </c>
      <c r="O511" s="3">
        <v>32639</v>
      </c>
      <c r="P511" s="3"/>
      <c r="V511" s="9">
        <v>44432</v>
      </c>
      <c r="W511">
        <v>8667.9500000000007</v>
      </c>
      <c r="AF511" s="3"/>
      <c r="AO511" s="8"/>
    </row>
    <row r="512" spans="1:41">
      <c r="A512" s="9">
        <v>45153</v>
      </c>
      <c r="B512" s="13">
        <v>11386.4</v>
      </c>
      <c r="C512" s="3">
        <v>3314.63</v>
      </c>
      <c r="D512" s="3">
        <v>4359.7521999999999</v>
      </c>
      <c r="E512" s="3">
        <v>137.07790399999999</v>
      </c>
      <c r="F512" s="3">
        <v>4530.258992264</v>
      </c>
      <c r="G512" s="3">
        <v>254</v>
      </c>
      <c r="H512" s="10">
        <v>963.26246000000003</v>
      </c>
      <c r="I512" s="32">
        <v>612.27840000000003</v>
      </c>
      <c r="J512" s="3">
        <v>350.98406</v>
      </c>
      <c r="K512" s="3">
        <v>5.8</v>
      </c>
      <c r="L512" s="3">
        <v>1.1000000000000001</v>
      </c>
      <c r="M512" s="3">
        <v>3.5</v>
      </c>
      <c r="N512" s="3">
        <v>162.18000000000029</v>
      </c>
      <c r="O512" s="3">
        <v>24219</v>
      </c>
      <c r="P512" s="3"/>
      <c r="V512" s="9">
        <v>44431</v>
      </c>
      <c r="W512">
        <v>8479.65</v>
      </c>
      <c r="AF512" s="3"/>
      <c r="AO512" s="8"/>
    </row>
    <row r="513" spans="1:41">
      <c r="A513" s="9">
        <v>45152</v>
      </c>
      <c r="B513" s="13">
        <v>11224.22</v>
      </c>
      <c r="C513" s="3">
        <v>3257.35</v>
      </c>
      <c r="D513" s="3">
        <v>2119.3149400000002</v>
      </c>
      <c r="E513" s="3">
        <v>86.430447999999998</v>
      </c>
      <c r="F513" s="3">
        <v>4473.3239698919997</v>
      </c>
      <c r="G513" s="3">
        <v>250</v>
      </c>
      <c r="H513" s="10">
        <v>52.427224000000002</v>
      </c>
      <c r="I513" s="32">
        <v>155.544208</v>
      </c>
      <c r="J513" s="3">
        <v>-103.116984</v>
      </c>
      <c r="K513" s="3">
        <v>5.7</v>
      </c>
      <c r="L513" s="3">
        <v>1.1000000000000001</v>
      </c>
      <c r="M513" s="3">
        <v>3.5</v>
      </c>
      <c r="N513" s="3">
        <v>-168</v>
      </c>
      <c r="O513" s="3">
        <v>23099</v>
      </c>
      <c r="P513" s="3"/>
      <c r="V513" s="9">
        <v>44428</v>
      </c>
      <c r="W513">
        <v>8240.06</v>
      </c>
      <c r="AF513" s="3"/>
      <c r="AO513" s="8"/>
    </row>
    <row r="514" spans="1:41">
      <c r="A514" s="9">
        <v>45149</v>
      </c>
      <c r="B514" s="13">
        <v>11392.22</v>
      </c>
      <c r="C514" s="3">
        <v>3311.08</v>
      </c>
      <c r="D514" s="3">
        <v>3986.1250599999998</v>
      </c>
      <c r="E514" s="3">
        <v>137.18608</v>
      </c>
      <c r="F514" s="3">
        <v>4516.2675207849998</v>
      </c>
      <c r="G514" s="3">
        <v>255</v>
      </c>
      <c r="H514" s="10">
        <v>66.217072000000002</v>
      </c>
      <c r="I514" s="32">
        <v>1013.59021</v>
      </c>
      <c r="J514" s="3">
        <v>-947.37313799999993</v>
      </c>
      <c r="K514" s="3">
        <v>5.8</v>
      </c>
      <c r="L514" s="3">
        <v>1.1000000000000001</v>
      </c>
      <c r="M514" s="3">
        <v>3.5</v>
      </c>
      <c r="N514" s="3">
        <v>-203.94000000000051</v>
      </c>
      <c r="O514" s="3">
        <v>26994</v>
      </c>
      <c r="P514" s="3"/>
      <c r="V514" s="9">
        <v>44427</v>
      </c>
      <c r="W514">
        <v>8260.08</v>
      </c>
      <c r="AF514" s="3"/>
      <c r="AO514" s="8"/>
    </row>
    <row r="515" spans="1:41">
      <c r="A515" s="9">
        <v>45148</v>
      </c>
      <c r="B515" s="13">
        <v>11596.16</v>
      </c>
      <c r="C515" s="3">
        <v>3420.56</v>
      </c>
      <c r="D515" s="3">
        <v>3182.74739</v>
      </c>
      <c r="E515" s="3">
        <v>75.893512000000001</v>
      </c>
      <c r="F515" s="3">
        <v>4567.9137380439997</v>
      </c>
      <c r="G515" s="3">
        <v>250</v>
      </c>
      <c r="H515" s="10">
        <v>648.99053000000004</v>
      </c>
      <c r="I515" s="32">
        <v>574.40121999999997</v>
      </c>
      <c r="J515" s="3">
        <v>74.589310000000069</v>
      </c>
      <c r="K515" s="3">
        <v>5.9</v>
      </c>
      <c r="L515" s="3">
        <v>1.1000000000000001</v>
      </c>
      <c r="M515" s="3">
        <v>3.5</v>
      </c>
      <c r="N515" s="3">
        <v>-53.829999999999927</v>
      </c>
      <c r="O515" s="3">
        <v>20112</v>
      </c>
      <c r="P515" s="3"/>
      <c r="V515" s="9">
        <v>44426</v>
      </c>
      <c r="W515">
        <v>8342.85</v>
      </c>
      <c r="AF515" s="3"/>
      <c r="AO515" s="8"/>
    </row>
    <row r="516" spans="1:41">
      <c r="A516" s="9">
        <v>45147</v>
      </c>
      <c r="B516" s="13">
        <v>11649.99</v>
      </c>
      <c r="C516" s="3">
        <v>3448.59</v>
      </c>
      <c r="D516" s="3">
        <v>3538.62221</v>
      </c>
      <c r="E516" s="3">
        <v>129.90332000000001</v>
      </c>
      <c r="F516" s="3">
        <v>4580.0437144859998</v>
      </c>
      <c r="G516" s="3">
        <v>249</v>
      </c>
      <c r="H516" s="10">
        <v>168.560464</v>
      </c>
      <c r="I516" s="32">
        <v>1040.0018600000001</v>
      </c>
      <c r="J516" s="3">
        <v>-871.44139600000005</v>
      </c>
      <c r="K516" s="3">
        <v>5.9</v>
      </c>
      <c r="L516" s="3">
        <v>1.1000000000000001</v>
      </c>
      <c r="M516" s="3">
        <v>3.4</v>
      </c>
      <c r="N516" s="3">
        <v>18.020000000000437</v>
      </c>
      <c r="O516" s="3">
        <v>21253</v>
      </c>
      <c r="P516" s="3"/>
      <c r="V516" s="9">
        <v>44425</v>
      </c>
      <c r="W516">
        <v>8134.52</v>
      </c>
      <c r="AF516" s="3"/>
      <c r="AO516" s="8"/>
    </row>
    <row r="517" spans="1:41">
      <c r="A517" s="9">
        <v>45146</v>
      </c>
      <c r="B517" s="13">
        <v>11631.97</v>
      </c>
      <c r="C517" s="3">
        <v>3447.96</v>
      </c>
      <c r="D517" s="3">
        <v>1960.5424599999999</v>
      </c>
      <c r="E517" s="3">
        <v>72.855648000000002</v>
      </c>
      <c r="F517" s="3">
        <v>4581.0787480850004</v>
      </c>
      <c r="G517" s="3">
        <v>250</v>
      </c>
      <c r="H517" s="10">
        <v>390.281184</v>
      </c>
      <c r="I517" s="32">
        <v>110.499064</v>
      </c>
      <c r="J517" s="3">
        <v>279.78211999999996</v>
      </c>
      <c r="K517" s="3">
        <v>5.9</v>
      </c>
      <c r="L517" s="3">
        <v>1.1000000000000001</v>
      </c>
      <c r="M517" s="3">
        <v>3.4</v>
      </c>
      <c r="N517" s="3">
        <v>-92.25</v>
      </c>
      <c r="O517" s="3">
        <v>20025</v>
      </c>
      <c r="P517" s="3"/>
      <c r="V517" s="9">
        <v>44424</v>
      </c>
      <c r="W517">
        <v>7937.28</v>
      </c>
      <c r="AF517" s="3"/>
      <c r="AO517" s="8"/>
    </row>
    <row r="518" spans="1:41">
      <c r="A518" s="9">
        <v>45145</v>
      </c>
      <c r="B518" s="13">
        <v>11724.22</v>
      </c>
      <c r="C518" s="3">
        <v>3470.13</v>
      </c>
      <c r="D518" s="3">
        <v>2733.49683</v>
      </c>
      <c r="E518" s="3">
        <v>78.853504000000001</v>
      </c>
      <c r="F518" s="3">
        <v>4600.8984855059998</v>
      </c>
      <c r="G518" s="3">
        <v>260</v>
      </c>
      <c r="H518" s="10">
        <v>656.52269000000001</v>
      </c>
      <c r="I518" s="32">
        <v>101.85736799999999</v>
      </c>
      <c r="J518" s="3">
        <v>554.66532200000006</v>
      </c>
      <c r="K518" s="3">
        <v>5.9</v>
      </c>
      <c r="L518" s="3">
        <v>1.1000000000000001</v>
      </c>
      <c r="M518" s="3">
        <v>3.4</v>
      </c>
      <c r="N518" s="3">
        <v>42.559999999999491</v>
      </c>
      <c r="O518" s="3">
        <v>23859</v>
      </c>
      <c r="P518" s="3"/>
      <c r="V518" s="9">
        <v>44421</v>
      </c>
      <c r="W518">
        <v>7996.04</v>
      </c>
      <c r="AF518" s="3"/>
      <c r="AO518" s="8"/>
    </row>
    <row r="519" spans="1:41">
      <c r="A519" s="9">
        <v>45142</v>
      </c>
      <c r="B519" s="13">
        <v>11681.66</v>
      </c>
      <c r="C519" s="3">
        <v>3447.44</v>
      </c>
      <c r="D519" s="3">
        <v>3001.6240600000001</v>
      </c>
      <c r="E519" s="3">
        <v>105.49679999999999</v>
      </c>
      <c r="F519" s="3">
        <v>4593.8478485490004</v>
      </c>
      <c r="G519" s="3">
        <v>253</v>
      </c>
      <c r="H519" s="10">
        <v>321.93417599999998</v>
      </c>
      <c r="I519" s="32">
        <v>114.05656</v>
      </c>
      <c r="J519" s="3">
        <v>207.87761599999999</v>
      </c>
      <c r="K519" s="3">
        <v>5.9</v>
      </c>
      <c r="L519" s="3">
        <v>1.1000000000000001</v>
      </c>
      <c r="M519" s="3">
        <v>3.4</v>
      </c>
      <c r="N519" s="3">
        <v>48.149999999999636</v>
      </c>
      <c r="O519" s="3">
        <v>28698</v>
      </c>
      <c r="P519" s="3"/>
      <c r="V519" s="9">
        <v>44420</v>
      </c>
      <c r="W519">
        <v>7980.91</v>
      </c>
      <c r="AF519" s="3"/>
      <c r="AO519" s="8"/>
    </row>
    <row r="520" spans="1:41">
      <c r="A520" s="9">
        <v>45141</v>
      </c>
      <c r="B520" s="13">
        <v>11633.51</v>
      </c>
      <c r="C520" s="3">
        <v>3411.06</v>
      </c>
      <c r="D520" s="3">
        <v>4390.3676999999998</v>
      </c>
      <c r="E520" s="3">
        <v>147.38129599999999</v>
      </c>
      <c r="F520" s="3">
        <v>4602.2650599850003</v>
      </c>
      <c r="G520" s="3">
        <v>245</v>
      </c>
      <c r="H520" s="10">
        <v>656.88634000000002</v>
      </c>
      <c r="I520" s="32">
        <v>224.454048</v>
      </c>
      <c r="J520" s="3">
        <v>432.43229200000002</v>
      </c>
      <c r="K520" s="3">
        <v>5.9</v>
      </c>
      <c r="L520" s="3">
        <v>1.1000000000000001</v>
      </c>
      <c r="M520" s="3">
        <v>3.4</v>
      </c>
      <c r="N520" s="3">
        <v>51.170000000000073</v>
      </c>
      <c r="O520" s="3">
        <v>28776</v>
      </c>
      <c r="P520" s="3"/>
      <c r="V520" s="9">
        <v>44419</v>
      </c>
      <c r="W520">
        <v>8095.57</v>
      </c>
      <c r="AF520" s="3"/>
      <c r="AO520" s="8"/>
    </row>
    <row r="521" spans="1:41">
      <c r="A521" s="9">
        <v>45140</v>
      </c>
      <c r="B521" s="13">
        <v>11582.34</v>
      </c>
      <c r="C521" s="3">
        <v>3389.67</v>
      </c>
      <c r="D521" s="3">
        <v>6619.1891999999998</v>
      </c>
      <c r="E521" s="3">
        <v>186.79632000000001</v>
      </c>
      <c r="F521" s="3">
        <v>4583.8362862510003</v>
      </c>
      <c r="G521" s="3">
        <v>252</v>
      </c>
      <c r="H521" s="10">
        <v>1774.5322200000001</v>
      </c>
      <c r="I521" s="32">
        <v>265.40675199999998</v>
      </c>
      <c r="J521" s="3">
        <v>1509.125468</v>
      </c>
      <c r="K521" s="3">
        <v>5.9</v>
      </c>
      <c r="L521" s="3">
        <v>1.1000000000000001</v>
      </c>
      <c r="M521" s="3">
        <v>3.4</v>
      </c>
      <c r="N521" s="3">
        <v>135.51000000000022</v>
      </c>
      <c r="O521" s="3">
        <v>33206</v>
      </c>
      <c r="P521" s="3"/>
      <c r="V521" s="9">
        <v>44418</v>
      </c>
      <c r="W521">
        <v>8070.88</v>
      </c>
      <c r="AF521" s="3"/>
      <c r="AO521" s="8"/>
    </row>
    <row r="522" spans="1:41">
      <c r="A522" s="9">
        <v>45138</v>
      </c>
      <c r="B522" s="13">
        <v>11446.83</v>
      </c>
      <c r="C522" s="3">
        <v>3321.06</v>
      </c>
      <c r="D522" s="3">
        <v>3867.9357399999999</v>
      </c>
      <c r="E522" s="3">
        <v>89.323384000000004</v>
      </c>
      <c r="F522" s="3">
        <v>4545.627506889</v>
      </c>
      <c r="G522" s="3">
        <v>252</v>
      </c>
      <c r="H522" s="10">
        <v>456.32156800000001</v>
      </c>
      <c r="I522" s="32">
        <v>132.75518400000001</v>
      </c>
      <c r="J522" s="3">
        <v>323.56638399999997</v>
      </c>
      <c r="K522" s="3">
        <v>5.8</v>
      </c>
      <c r="L522" s="3">
        <v>1.1000000000000001</v>
      </c>
      <c r="M522" s="3">
        <v>3.5</v>
      </c>
      <c r="N522" s="3">
        <v>60.110000000000582</v>
      </c>
      <c r="O522" s="3">
        <v>25641</v>
      </c>
      <c r="P522" s="3"/>
      <c r="V522" s="9">
        <v>44417</v>
      </c>
      <c r="W522">
        <v>8101.39</v>
      </c>
      <c r="AF522" s="3"/>
      <c r="AO522" s="8"/>
    </row>
    <row r="523" spans="1:41">
      <c r="A523" s="9">
        <v>45135</v>
      </c>
      <c r="B523" s="13">
        <v>11386.72</v>
      </c>
      <c r="C523" s="3">
        <v>3309.6</v>
      </c>
      <c r="D523" s="3">
        <v>2753.3237800000002</v>
      </c>
      <c r="E523" s="3">
        <v>91.766912000000005</v>
      </c>
      <c r="F523" s="3">
        <v>4537.3031275639996</v>
      </c>
      <c r="G523" s="3">
        <v>252</v>
      </c>
      <c r="H523" s="10">
        <v>177.44606400000001</v>
      </c>
      <c r="I523" s="32">
        <v>216.51736</v>
      </c>
      <c r="J523" s="3">
        <v>-39.07129599999999</v>
      </c>
      <c r="K523" s="3">
        <v>5.8</v>
      </c>
      <c r="L523" s="3">
        <v>1.1000000000000001</v>
      </c>
      <c r="M523" s="3">
        <v>3.5</v>
      </c>
      <c r="N523" s="3">
        <v>74.529999999998836</v>
      </c>
      <c r="O523" s="3">
        <v>24053</v>
      </c>
      <c r="P523" s="3"/>
      <c r="V523" s="9">
        <v>44414</v>
      </c>
      <c r="W523">
        <v>8099.12</v>
      </c>
      <c r="AF523" s="3"/>
      <c r="AO523" s="8"/>
    </row>
    <row r="524" spans="1:41">
      <c r="A524" s="9">
        <v>45134</v>
      </c>
      <c r="B524" s="13">
        <v>11312.19</v>
      </c>
      <c r="C524" s="3">
        <v>3277.53</v>
      </c>
      <c r="D524" s="3">
        <v>7777.3409000000001</v>
      </c>
      <c r="E524" s="3">
        <v>220.42608000000001</v>
      </c>
      <c r="F524" s="3">
        <v>4496.6734061030002</v>
      </c>
      <c r="G524" s="3">
        <v>257</v>
      </c>
      <c r="H524" s="10">
        <v>393.71990399999999</v>
      </c>
      <c r="I524" s="32">
        <v>97.486431999999994</v>
      </c>
      <c r="J524" s="3">
        <v>296.23347200000001</v>
      </c>
      <c r="K524" s="3">
        <v>5.8</v>
      </c>
      <c r="L524" s="3">
        <v>1.1000000000000001</v>
      </c>
      <c r="M524" s="3">
        <v>3.5</v>
      </c>
      <c r="N524" s="3">
        <v>54.3700000000008</v>
      </c>
      <c r="O524" s="3">
        <v>26111</v>
      </c>
      <c r="P524" s="3"/>
      <c r="V524" s="9">
        <v>44413</v>
      </c>
      <c r="W524">
        <v>8011.94</v>
      </c>
      <c r="AF524" s="3"/>
      <c r="AO524" s="8"/>
    </row>
    <row r="525" spans="1:41">
      <c r="A525" s="9">
        <v>45133</v>
      </c>
      <c r="B525" s="13">
        <v>11257.82</v>
      </c>
      <c r="C525" s="3">
        <v>3273.76</v>
      </c>
      <c r="D525" s="3">
        <v>3362.6196500000001</v>
      </c>
      <c r="E525" s="3">
        <v>95.544743999999994</v>
      </c>
      <c r="F525" s="3">
        <v>4483.3501211060002</v>
      </c>
      <c r="G525" s="3">
        <v>253</v>
      </c>
      <c r="H525" s="10">
        <v>858.35130000000004</v>
      </c>
      <c r="I525" s="32">
        <v>162.79504</v>
      </c>
      <c r="J525" s="3">
        <v>695.55626000000007</v>
      </c>
      <c r="K525" s="3">
        <v>5.8</v>
      </c>
      <c r="L525" s="3">
        <v>1.1000000000000001</v>
      </c>
      <c r="M525" s="3">
        <v>3.5</v>
      </c>
      <c r="N525" s="3">
        <v>272.73999999999978</v>
      </c>
      <c r="O525" s="3">
        <v>24346</v>
      </c>
      <c r="P525" s="3"/>
      <c r="V525" s="9">
        <v>44412</v>
      </c>
      <c r="W525">
        <v>8210.31</v>
      </c>
      <c r="AF525" s="3"/>
      <c r="AO525" s="8"/>
    </row>
    <row r="526" spans="1:41">
      <c r="A526" s="9">
        <v>45132</v>
      </c>
      <c r="B526" s="13">
        <v>10985.08</v>
      </c>
      <c r="C526" s="3">
        <v>3167.38</v>
      </c>
      <c r="D526" s="3">
        <v>1596.94784</v>
      </c>
      <c r="E526" s="3">
        <v>72.298832000000004</v>
      </c>
      <c r="F526" s="3">
        <v>4402.2502061949999</v>
      </c>
      <c r="G526" s="3">
        <v>252</v>
      </c>
      <c r="H526" s="10">
        <v>81.503168000000002</v>
      </c>
      <c r="I526" s="32">
        <v>93.915087999999997</v>
      </c>
      <c r="J526" s="3">
        <v>-12.411919999999995</v>
      </c>
      <c r="K526" s="3">
        <v>5.7</v>
      </c>
      <c r="L526" s="3">
        <v>1</v>
      </c>
      <c r="M526" s="3">
        <v>3.6</v>
      </c>
      <c r="N526" s="3">
        <v>-84.360000000000582</v>
      </c>
      <c r="O526" s="3">
        <v>19424</v>
      </c>
      <c r="P526" s="3"/>
      <c r="V526" s="9">
        <v>44411</v>
      </c>
      <c r="W526">
        <v>8222.5499999999993</v>
      </c>
      <c r="AF526" s="3"/>
      <c r="AO526" s="8"/>
    </row>
    <row r="527" spans="1:41">
      <c r="A527" s="9">
        <v>45131</v>
      </c>
      <c r="B527" s="13">
        <v>11069.44</v>
      </c>
      <c r="C527" s="3">
        <v>3198.99</v>
      </c>
      <c r="D527" s="3">
        <v>2530.2643200000002</v>
      </c>
      <c r="E527" s="3">
        <v>88.283575999999996</v>
      </c>
      <c r="F527" s="3">
        <v>4427.7305780750003</v>
      </c>
      <c r="G527" s="3">
        <v>254</v>
      </c>
      <c r="H527" s="10">
        <v>294.854016</v>
      </c>
      <c r="I527" s="32">
        <v>89.853679999999997</v>
      </c>
      <c r="J527" s="3">
        <v>205.000336</v>
      </c>
      <c r="K527" s="3">
        <v>5.7</v>
      </c>
      <c r="L527" s="3">
        <v>1</v>
      </c>
      <c r="M527" s="3">
        <v>3.6</v>
      </c>
      <c r="N527" s="3">
        <v>-24.479999999999563</v>
      </c>
      <c r="O527" s="3">
        <v>26811</v>
      </c>
      <c r="P527" s="3"/>
      <c r="V527" s="9">
        <v>44410</v>
      </c>
      <c r="W527">
        <v>8148.02</v>
      </c>
      <c r="AF527" s="3"/>
      <c r="AO527" s="8"/>
    </row>
    <row r="528" spans="1:41">
      <c r="A528" s="9">
        <v>45128</v>
      </c>
      <c r="B528" s="13">
        <v>11093.92</v>
      </c>
      <c r="C528" s="3">
        <v>3218.32</v>
      </c>
      <c r="D528" s="3">
        <v>2603.21126</v>
      </c>
      <c r="E528" s="3">
        <v>78.450479999999999</v>
      </c>
      <c r="F528" s="3">
        <v>4441.7324728559997</v>
      </c>
      <c r="G528" s="3">
        <v>255</v>
      </c>
      <c r="H528" s="10">
        <v>564.35757000000001</v>
      </c>
      <c r="I528" s="32">
        <v>437.76444800000002</v>
      </c>
      <c r="J528" s="3">
        <v>126.59312199999999</v>
      </c>
      <c r="K528" s="3">
        <v>5.7</v>
      </c>
      <c r="L528" s="3">
        <v>1.1000000000000001</v>
      </c>
      <c r="M528" s="3">
        <v>3.6</v>
      </c>
      <c r="N528" s="3">
        <v>-12.6200000000008</v>
      </c>
      <c r="O528" s="3">
        <v>21847</v>
      </c>
      <c r="P528" s="3"/>
      <c r="V528" s="9">
        <v>44407</v>
      </c>
      <c r="W528">
        <v>8120.48</v>
      </c>
      <c r="AF528" s="3"/>
      <c r="AO528" s="8"/>
    </row>
    <row r="529" spans="1:41">
      <c r="A529" s="9">
        <v>45127</v>
      </c>
      <c r="B529" s="13">
        <v>11106.54</v>
      </c>
      <c r="C529" s="3">
        <v>3231.83</v>
      </c>
      <c r="D529" s="3">
        <v>3290.8159999999998</v>
      </c>
      <c r="E529" s="3">
        <v>117.43899999999999</v>
      </c>
      <c r="F529" s="3">
        <v>4445.0754624760002</v>
      </c>
      <c r="G529" s="3">
        <v>254</v>
      </c>
      <c r="H529" s="10">
        <v>121.13583199999999</v>
      </c>
      <c r="I529" s="32">
        <v>145.434864</v>
      </c>
      <c r="J529" s="3">
        <v>-24.299032000000011</v>
      </c>
      <c r="K529" s="3">
        <v>5.7</v>
      </c>
      <c r="L529" s="3">
        <v>1.1000000000000001</v>
      </c>
      <c r="M529" s="3">
        <v>3.5</v>
      </c>
      <c r="N529" s="3">
        <v>179.25</v>
      </c>
      <c r="O529" s="3">
        <v>25757</v>
      </c>
      <c r="P529" s="3"/>
      <c r="V529" s="9">
        <v>44406</v>
      </c>
      <c r="W529">
        <v>8140.76</v>
      </c>
      <c r="AF529" s="3"/>
      <c r="AO529" s="8"/>
    </row>
    <row r="530" spans="1:41">
      <c r="A530" s="9">
        <v>45126</v>
      </c>
      <c r="B530" s="13">
        <v>11026.83</v>
      </c>
      <c r="C530" s="3">
        <v>3205.16</v>
      </c>
      <c r="D530" s="3">
        <v>4170.1047870000002</v>
      </c>
      <c r="E530" s="3">
        <v>156.51404099999999</v>
      </c>
      <c r="F530" s="3">
        <v>4415.3026395369998</v>
      </c>
      <c r="G530" s="3">
        <v>250</v>
      </c>
      <c r="H530" s="10">
        <v>244.323443</v>
      </c>
      <c r="I530" s="32">
        <v>80.884739999999994</v>
      </c>
      <c r="J530" s="3">
        <v>163.438703</v>
      </c>
      <c r="K530" s="3">
        <v>5.6798999999999999</v>
      </c>
      <c r="L530" s="3">
        <v>1.0455000000000001</v>
      </c>
      <c r="M530" s="3">
        <v>3.6</v>
      </c>
      <c r="N530" s="3">
        <v>99.539999999999054</v>
      </c>
      <c r="O530" s="3">
        <v>29174</v>
      </c>
      <c r="P530" s="3"/>
      <c r="V530" s="9">
        <v>44405</v>
      </c>
      <c r="W530">
        <v>8096.98</v>
      </c>
      <c r="AF530" s="3"/>
      <c r="AO530" s="8"/>
    </row>
    <row r="531" spans="1:41">
      <c r="A531" s="9">
        <v>45125</v>
      </c>
      <c r="B531" s="13">
        <v>10927.29</v>
      </c>
      <c r="C531" s="3">
        <v>3184.54</v>
      </c>
      <c r="D531" s="3">
        <v>4577.1121000000003</v>
      </c>
      <c r="E531" s="3">
        <v>182.57707199999999</v>
      </c>
      <c r="F531" s="3">
        <v>4370.6351520139997</v>
      </c>
      <c r="G531" s="3">
        <v>258</v>
      </c>
      <c r="H531" s="10">
        <v>428.19651199999998</v>
      </c>
      <c r="I531" s="32">
        <v>473.64259199999998</v>
      </c>
      <c r="J531" s="3">
        <v>-45.446079999999995</v>
      </c>
      <c r="K531" s="3">
        <v>5.6</v>
      </c>
      <c r="L531" s="3">
        <v>1</v>
      </c>
      <c r="M531" s="3">
        <v>3.6</v>
      </c>
      <c r="N531" s="3">
        <v>131.22000000000116</v>
      </c>
      <c r="O531" s="3">
        <v>32256</v>
      </c>
      <c r="P531" s="3"/>
      <c r="V531" s="9">
        <v>44404</v>
      </c>
      <c r="W531">
        <v>8092.98</v>
      </c>
      <c r="AF531" s="3"/>
      <c r="AO531" s="8"/>
    </row>
    <row r="532" spans="1:41">
      <c r="A532" s="9">
        <v>45124</v>
      </c>
      <c r="B532" s="13">
        <v>10796.07</v>
      </c>
      <c r="C532" s="3">
        <v>3162.66</v>
      </c>
      <c r="D532" s="3">
        <v>3168.5248000000001</v>
      </c>
      <c r="E532" s="3">
        <v>131.21652</v>
      </c>
      <c r="F532" s="3">
        <v>4356.8962162830003</v>
      </c>
      <c r="G532" s="3">
        <v>259</v>
      </c>
      <c r="H532" s="10">
        <v>151.61843200000001</v>
      </c>
      <c r="I532" s="32">
        <v>52.161847999999999</v>
      </c>
      <c r="J532" s="3">
        <v>99.456584000000021</v>
      </c>
      <c r="K532" s="3">
        <v>5.6</v>
      </c>
      <c r="L532" s="3">
        <v>1</v>
      </c>
      <c r="M532" s="3">
        <v>3.6</v>
      </c>
      <c r="N532" s="3">
        <v>68.079999999999927</v>
      </c>
      <c r="O532" s="3">
        <v>25612</v>
      </c>
      <c r="P532" s="3"/>
      <c r="V532" s="9">
        <v>44403</v>
      </c>
      <c r="W532">
        <v>8122.73</v>
      </c>
      <c r="AF532" s="3"/>
      <c r="AO532" s="8"/>
    </row>
    <row r="533" spans="1:41">
      <c r="A533" s="9">
        <v>45121</v>
      </c>
      <c r="B533" s="13">
        <v>10727.99</v>
      </c>
      <c r="C533" s="3">
        <v>3156.92</v>
      </c>
      <c r="D533" s="3">
        <v>3123.21306</v>
      </c>
      <c r="E533" s="3">
        <v>135.778944</v>
      </c>
      <c r="F533" s="3">
        <v>4363.2245508269998</v>
      </c>
      <c r="G533" s="3">
        <v>260</v>
      </c>
      <c r="H533" s="10">
        <v>87.949719999999999</v>
      </c>
      <c r="I533" s="32">
        <v>61.660532000000003</v>
      </c>
      <c r="J533" s="3">
        <v>26.289187999999996</v>
      </c>
      <c r="K533" s="3">
        <v>5.6</v>
      </c>
      <c r="L533" s="3">
        <v>1</v>
      </c>
      <c r="M533" s="3">
        <v>3.6</v>
      </c>
      <c r="N533" s="3">
        <v>132.96999999999935</v>
      </c>
      <c r="O533" s="3">
        <v>28188</v>
      </c>
      <c r="P533" s="3"/>
      <c r="V533" s="9">
        <v>44399</v>
      </c>
      <c r="W533">
        <v>8136.76</v>
      </c>
      <c r="AF533" s="3"/>
      <c r="AO533" s="8"/>
    </row>
    <row r="534" spans="1:41">
      <c r="A534" s="9">
        <v>45120</v>
      </c>
      <c r="B534" s="13">
        <v>10595.02</v>
      </c>
      <c r="C534" s="3">
        <v>3106.77</v>
      </c>
      <c r="D534" s="3">
        <v>2709.8073599999998</v>
      </c>
      <c r="E534" s="3">
        <v>144.99408</v>
      </c>
      <c r="F534" s="3">
        <v>4328.0026993539996</v>
      </c>
      <c r="G534" s="3">
        <v>256</v>
      </c>
      <c r="H534" s="10">
        <v>87.647480000000002</v>
      </c>
      <c r="I534" s="32">
        <v>98.813999999999993</v>
      </c>
      <c r="J534" s="3">
        <v>-11.166519999999991</v>
      </c>
      <c r="K534" s="3">
        <v>5.6</v>
      </c>
      <c r="L534" s="3">
        <v>1</v>
      </c>
      <c r="M534" s="3">
        <v>3.6</v>
      </c>
      <c r="N534" s="3">
        <v>103.5</v>
      </c>
      <c r="O534" s="3">
        <v>24199</v>
      </c>
      <c r="P534" s="3"/>
      <c r="V534" s="9">
        <v>44397</v>
      </c>
      <c r="W534">
        <v>8068.33</v>
      </c>
      <c r="AF534" s="3"/>
      <c r="AO534" s="8"/>
    </row>
    <row r="535" spans="1:41">
      <c r="A535" s="9">
        <v>45119</v>
      </c>
      <c r="B535" s="13">
        <v>10491.52</v>
      </c>
      <c r="C535" s="3">
        <v>3058.32</v>
      </c>
      <c r="D535" s="3">
        <v>5096.7336999999998</v>
      </c>
      <c r="E535" s="3">
        <v>172.43947199999999</v>
      </c>
      <c r="F535" s="3">
        <v>4300.716427763</v>
      </c>
      <c r="G535" s="3">
        <v>252</v>
      </c>
      <c r="H535" s="10">
        <v>303.82102400000002</v>
      </c>
      <c r="I535" s="32">
        <v>536.77497600000004</v>
      </c>
      <c r="J535" s="3">
        <v>-232.95395200000002</v>
      </c>
      <c r="K535" s="3">
        <v>5.5</v>
      </c>
      <c r="L535" s="3">
        <v>1</v>
      </c>
      <c r="M535" s="3">
        <v>3.7</v>
      </c>
      <c r="N535" s="3">
        <v>1.5400000000008731</v>
      </c>
      <c r="O535" s="3">
        <v>23874</v>
      </c>
      <c r="P535" s="3"/>
      <c r="V535" s="9">
        <v>44396</v>
      </c>
      <c r="W535">
        <v>8022.55</v>
      </c>
      <c r="AF535" s="3"/>
      <c r="AO535" s="8"/>
    </row>
    <row r="536" spans="1:41">
      <c r="A536" s="28">
        <v>45118</v>
      </c>
      <c r="B536" s="13">
        <v>10489.98</v>
      </c>
      <c r="C536" s="3">
        <v>3060.5</v>
      </c>
      <c r="D536" s="3">
        <v>3058.0093400000001</v>
      </c>
      <c r="E536" s="3">
        <v>150.20547199999999</v>
      </c>
      <c r="F536" s="3">
        <v>4302.1809654669996</v>
      </c>
      <c r="G536" s="3">
        <v>262</v>
      </c>
      <c r="H536" s="10">
        <v>112.30545600000001</v>
      </c>
      <c r="I536" s="32">
        <v>136.75391999999999</v>
      </c>
      <c r="J536" s="3">
        <v>-24.448463999999987</v>
      </c>
      <c r="K536" s="3">
        <v>5.5</v>
      </c>
      <c r="L536" s="3">
        <v>1</v>
      </c>
      <c r="M536" s="3">
        <v>3.7</v>
      </c>
      <c r="N536" s="3">
        <v>174.17000000000007</v>
      </c>
      <c r="O536" s="3">
        <v>27937</v>
      </c>
      <c r="P536" s="3"/>
      <c r="V536" s="9">
        <v>44393</v>
      </c>
      <c r="W536">
        <v>7966.95</v>
      </c>
      <c r="AF536" s="3"/>
      <c r="AO536" s="8"/>
    </row>
    <row r="537" spans="1:41">
      <c r="A537" s="9">
        <v>45117</v>
      </c>
      <c r="B537" s="29">
        <v>10315.81</v>
      </c>
      <c r="C537" s="3">
        <v>3003.5</v>
      </c>
      <c r="D537" s="3">
        <v>2665.6273900000001</v>
      </c>
      <c r="E537" s="3">
        <v>131.535056</v>
      </c>
      <c r="F537" s="3">
        <v>4236.2292330390001</v>
      </c>
      <c r="G537" s="3">
        <v>259</v>
      </c>
      <c r="H537" s="10">
        <v>264.040752</v>
      </c>
      <c r="I537" s="32">
        <v>380.24748799999998</v>
      </c>
      <c r="J537" s="3">
        <v>-116.20673599999998</v>
      </c>
      <c r="K537" s="3">
        <v>5.4</v>
      </c>
      <c r="L537" s="3">
        <v>1</v>
      </c>
      <c r="M537" s="3">
        <v>3.7</v>
      </c>
      <c r="N537" s="3">
        <v>4.5599999999994907</v>
      </c>
      <c r="O537" s="3">
        <v>23254</v>
      </c>
      <c r="P537" s="3"/>
      <c r="V537" s="9">
        <v>44392</v>
      </c>
      <c r="W537">
        <v>7986.45</v>
      </c>
      <c r="AF537" s="3"/>
    </row>
    <row r="538" spans="1:41">
      <c r="A538" s="9">
        <v>45114</v>
      </c>
      <c r="B538" s="13">
        <v>10311.25</v>
      </c>
      <c r="C538" s="3">
        <v>3003.96</v>
      </c>
      <c r="D538" s="3">
        <v>2131.2285400000001</v>
      </c>
      <c r="E538" s="3">
        <v>103.225672</v>
      </c>
      <c r="F538" s="3">
        <v>4235.1362685289996</v>
      </c>
      <c r="G538" s="3">
        <v>258</v>
      </c>
      <c r="H538" s="10">
        <v>117.984072</v>
      </c>
      <c r="I538" s="32">
        <v>223.26</v>
      </c>
      <c r="J538" s="3">
        <v>-105.27592799999999</v>
      </c>
      <c r="K538" s="3">
        <v>5.4</v>
      </c>
      <c r="L538" s="3">
        <v>1</v>
      </c>
      <c r="M538" s="3">
        <v>3.7</v>
      </c>
      <c r="N538" s="3">
        <v>9.2900000000008731</v>
      </c>
      <c r="O538" s="3">
        <v>26223</v>
      </c>
      <c r="P538" s="3"/>
      <c r="V538" s="9">
        <v>44391</v>
      </c>
      <c r="W538">
        <v>7939.35</v>
      </c>
      <c r="AF538" s="3"/>
    </row>
    <row r="539" spans="1:41">
      <c r="A539" s="9">
        <v>45113</v>
      </c>
      <c r="B539" s="13">
        <v>10301.959999999999</v>
      </c>
      <c r="C539" s="3">
        <v>3022.38</v>
      </c>
      <c r="D539" s="3">
        <v>3021.2408300000002</v>
      </c>
      <c r="E539" s="3">
        <v>126.227328</v>
      </c>
      <c r="F539" s="3">
        <v>4229.9660943030003</v>
      </c>
      <c r="G539" s="3">
        <v>257</v>
      </c>
      <c r="H539" s="10">
        <v>262.097824</v>
      </c>
      <c r="I539" s="32">
        <v>144.10873599999999</v>
      </c>
      <c r="J539" s="3">
        <v>117.98908800000001</v>
      </c>
      <c r="K539" s="3">
        <v>5.4</v>
      </c>
      <c r="L539" s="3">
        <v>1</v>
      </c>
      <c r="M539" s="3">
        <v>3.7</v>
      </c>
      <c r="N539" s="3">
        <v>107.48999999999978</v>
      </c>
      <c r="O539" s="3">
        <v>29465</v>
      </c>
      <c r="P539" s="3"/>
      <c r="V539" s="9">
        <v>44390</v>
      </c>
      <c r="W539">
        <v>7913.47</v>
      </c>
      <c r="AF539" s="3"/>
    </row>
    <row r="540" spans="1:41">
      <c r="A540" s="9">
        <v>45112</v>
      </c>
      <c r="B540" s="13">
        <v>10194.469999999999</v>
      </c>
      <c r="C540" s="3">
        <v>3002.53</v>
      </c>
      <c r="D540" s="3">
        <v>3228.6645800000001</v>
      </c>
      <c r="E540" s="3">
        <v>120.12240799999999</v>
      </c>
      <c r="F540" s="3">
        <v>4183.9172075710003</v>
      </c>
      <c r="G540" s="3">
        <v>257</v>
      </c>
      <c r="H540" s="10">
        <v>153.895568</v>
      </c>
      <c r="I540" s="32">
        <v>111.49256</v>
      </c>
      <c r="J540" s="3">
        <v>42.403008</v>
      </c>
      <c r="K540" s="3">
        <v>5.4</v>
      </c>
      <c r="L540" s="3">
        <v>1</v>
      </c>
      <c r="M540" s="3">
        <v>3.8</v>
      </c>
      <c r="N540" s="3">
        <v>18.340000000000146</v>
      </c>
      <c r="O540" s="3">
        <v>25197</v>
      </c>
      <c r="P540" s="3"/>
      <c r="V540" s="9">
        <v>44389</v>
      </c>
      <c r="W540">
        <v>7866.47</v>
      </c>
      <c r="AF540" s="3"/>
    </row>
    <row r="541" spans="1:41">
      <c r="A541" s="9">
        <v>45111</v>
      </c>
      <c r="B541" s="13">
        <v>10176.129999999999</v>
      </c>
      <c r="C541" s="3">
        <v>3013.37</v>
      </c>
      <c r="D541" s="3">
        <v>4945.7858999999999</v>
      </c>
      <c r="E541" s="3">
        <v>172.825872</v>
      </c>
      <c r="F541" s="3">
        <v>4168.6725775619998</v>
      </c>
      <c r="G541" s="3">
        <v>257</v>
      </c>
      <c r="H541" s="10">
        <v>578.27602999999999</v>
      </c>
      <c r="I541" s="32">
        <v>137.666256</v>
      </c>
      <c r="J541" s="3">
        <v>440.60977400000002</v>
      </c>
      <c r="K541" s="3">
        <v>5.4</v>
      </c>
      <c r="L541" s="3">
        <v>1</v>
      </c>
      <c r="M541" s="3">
        <v>3.8</v>
      </c>
      <c r="N541" s="3">
        <v>99.489999999999782</v>
      </c>
      <c r="O541" s="3">
        <v>31062</v>
      </c>
      <c r="P541" s="3"/>
      <c r="V541" s="9">
        <v>44386</v>
      </c>
      <c r="W541">
        <v>7852.19</v>
      </c>
      <c r="AF541" s="3"/>
    </row>
    <row r="542" spans="1:41">
      <c r="A542" s="9">
        <v>45105</v>
      </c>
      <c r="B542" s="13">
        <v>10076.64</v>
      </c>
      <c r="C542" s="3">
        <v>2973.12</v>
      </c>
      <c r="D542" s="3">
        <v>7288.1576999999997</v>
      </c>
      <c r="E542" s="3">
        <v>333.59584000000001</v>
      </c>
      <c r="F542" s="3">
        <v>4128.6495603200001</v>
      </c>
      <c r="G542" s="3">
        <v>255</v>
      </c>
      <c r="H542" s="10">
        <v>889.21747000000005</v>
      </c>
      <c r="I542" s="32">
        <v>260.23134399999998</v>
      </c>
      <c r="J542" s="3">
        <v>628.98612600000001</v>
      </c>
      <c r="K542" s="3">
        <v>5.3</v>
      </c>
      <c r="L542" s="3">
        <v>1</v>
      </c>
      <c r="M542" s="3">
        <v>3.8</v>
      </c>
      <c r="N542" s="149">
        <v>633.68999999999869</v>
      </c>
      <c r="O542" s="3">
        <v>43530</v>
      </c>
      <c r="P542" s="3"/>
      <c r="V542" s="9">
        <v>44385</v>
      </c>
      <c r="W542">
        <v>7811.61</v>
      </c>
      <c r="AF542" s="3"/>
    </row>
    <row r="543" spans="1:41">
      <c r="A543" s="9">
        <v>45104</v>
      </c>
      <c r="B543" s="13">
        <v>9442.9500000000007</v>
      </c>
      <c r="C543" s="3">
        <v>2713.65</v>
      </c>
      <c r="D543" s="3">
        <v>2265.3025299999999</v>
      </c>
      <c r="E543" s="3">
        <v>119.948768</v>
      </c>
      <c r="F543" s="3">
        <v>3901.2816429620002</v>
      </c>
      <c r="G543" s="3">
        <v>246</v>
      </c>
      <c r="H543" s="10">
        <v>409.71535999999998</v>
      </c>
      <c r="I543" s="32">
        <v>73.255216000000004</v>
      </c>
      <c r="J543" s="3">
        <v>336.46014399999996</v>
      </c>
      <c r="K543" s="3">
        <v>5</v>
      </c>
      <c r="L543" s="3">
        <v>0.9</v>
      </c>
      <c r="M543" s="3">
        <v>4</v>
      </c>
      <c r="N543" s="3">
        <v>74.040000000000873</v>
      </c>
      <c r="O543" s="3">
        <v>14653</v>
      </c>
      <c r="P543" s="3"/>
      <c r="V543" s="9">
        <v>44384</v>
      </c>
      <c r="W543">
        <v>7809.38</v>
      </c>
      <c r="AF543" s="3"/>
    </row>
    <row r="544" spans="1:41">
      <c r="A544" s="9">
        <v>45103</v>
      </c>
      <c r="B544" s="13">
        <v>9368.91</v>
      </c>
      <c r="C544" s="3">
        <v>2694.92</v>
      </c>
      <c r="D544" s="3">
        <v>1447.2967699999999</v>
      </c>
      <c r="E544" s="3">
        <v>56.985323999999999</v>
      </c>
      <c r="F544" s="3">
        <v>3872.055116605</v>
      </c>
      <c r="G544" s="3">
        <v>236</v>
      </c>
      <c r="H544" s="10">
        <v>204.56214399999999</v>
      </c>
      <c r="I544" s="32">
        <v>32.854827999999998</v>
      </c>
      <c r="J544" s="3">
        <v>171.70731599999999</v>
      </c>
      <c r="K544" s="3">
        <v>5</v>
      </c>
      <c r="L544" s="3">
        <v>0.9</v>
      </c>
      <c r="M544" s="3">
        <v>4.0999999999999996</v>
      </c>
      <c r="N544" s="3">
        <v>-65.350000000000364</v>
      </c>
      <c r="O544" s="3">
        <v>11798</v>
      </c>
      <c r="P544" s="3"/>
      <c r="V544" s="9">
        <v>44383</v>
      </c>
      <c r="W544">
        <v>7792.21</v>
      </c>
      <c r="AF544" s="3"/>
    </row>
    <row r="545" spans="1:32">
      <c r="A545" s="9">
        <v>45100</v>
      </c>
      <c r="B545" s="13">
        <v>9434.26</v>
      </c>
      <c r="C545" s="3">
        <v>2714.86</v>
      </c>
      <c r="D545" s="3">
        <v>2234.5630700000002</v>
      </c>
      <c r="E545" s="3">
        <v>90.374808000000002</v>
      </c>
      <c r="F545" s="3">
        <v>3901.1696984390001</v>
      </c>
      <c r="G545" s="3">
        <v>246</v>
      </c>
      <c r="H545" s="10">
        <v>136.160256</v>
      </c>
      <c r="I545" s="32">
        <v>47.301639999999999</v>
      </c>
      <c r="J545" s="3">
        <v>88.858616000000012</v>
      </c>
      <c r="K545" s="3">
        <v>5</v>
      </c>
      <c r="L545" s="3">
        <v>0.9</v>
      </c>
      <c r="M545" s="3">
        <v>4</v>
      </c>
      <c r="N545" s="3">
        <v>94.829999999999927</v>
      </c>
      <c r="O545" s="3">
        <v>17582</v>
      </c>
      <c r="P545" s="3"/>
      <c r="V545" s="9">
        <v>44382</v>
      </c>
      <c r="W545">
        <v>7794.21</v>
      </c>
      <c r="AF545" s="3"/>
    </row>
    <row r="546" spans="1:32">
      <c r="A546" s="9">
        <v>45099</v>
      </c>
      <c r="B546" s="13">
        <v>9339.43</v>
      </c>
      <c r="C546" s="3">
        <v>2673.61</v>
      </c>
      <c r="D546" s="3">
        <v>1162.8287898499998</v>
      </c>
      <c r="E546" s="3">
        <v>56.510872999999997</v>
      </c>
      <c r="F546" s="3">
        <v>3890.3444133190001</v>
      </c>
      <c r="G546" s="3">
        <v>231</v>
      </c>
      <c r="H546" s="10">
        <v>34.869251299999995</v>
      </c>
      <c r="I546" s="32">
        <v>15.2279652</v>
      </c>
      <c r="J546" s="3">
        <v>19.641286099999995</v>
      </c>
      <c r="K546" s="3">
        <v>5</v>
      </c>
      <c r="L546" s="3">
        <v>0.9</v>
      </c>
      <c r="M546" s="3">
        <v>4.0999999999999996</v>
      </c>
      <c r="N546" s="3">
        <v>31.559999999999491</v>
      </c>
      <c r="O546" s="3">
        <v>13614</v>
      </c>
      <c r="P546" s="3"/>
      <c r="V546" s="9">
        <v>44379</v>
      </c>
      <c r="W546">
        <v>7746.56</v>
      </c>
      <c r="AF546" s="3"/>
    </row>
    <row r="547" spans="1:32">
      <c r="A547" s="9">
        <v>45098</v>
      </c>
      <c r="B547" s="13">
        <v>9307.8700000000008</v>
      </c>
      <c r="C547" s="3">
        <v>2667.06</v>
      </c>
      <c r="D547" s="3">
        <v>1949.04422</v>
      </c>
      <c r="E547" s="3">
        <v>74.178095999999996</v>
      </c>
      <c r="F547" s="3">
        <v>3890.3444133190001</v>
      </c>
      <c r="G547" s="3">
        <v>231</v>
      </c>
      <c r="H547" s="10">
        <v>79.070335999999998</v>
      </c>
      <c r="I547" s="32">
        <v>60.343536</v>
      </c>
      <c r="J547" s="3">
        <v>18.726799999999997</v>
      </c>
      <c r="K547" s="3">
        <v>5</v>
      </c>
      <c r="L547" s="3">
        <v>0.9</v>
      </c>
      <c r="M547" s="3">
        <v>4.0999999999999996</v>
      </c>
      <c r="N547" s="3">
        <v>12.470000000001164</v>
      </c>
      <c r="O547" s="3">
        <v>13614</v>
      </c>
      <c r="P547" s="3"/>
      <c r="V547" s="9">
        <v>44378</v>
      </c>
      <c r="W547">
        <v>7728.61</v>
      </c>
      <c r="AF547" s="3"/>
    </row>
    <row r="548" spans="1:32">
      <c r="A548" s="9">
        <v>45097</v>
      </c>
      <c r="B548" s="13">
        <v>9295.4</v>
      </c>
      <c r="C548" s="3">
        <v>2657.11</v>
      </c>
      <c r="D548" s="3">
        <v>1644.0649000000001</v>
      </c>
      <c r="E548" s="3">
        <v>50.362676</v>
      </c>
      <c r="F548" s="3">
        <v>3884.0652509050001</v>
      </c>
      <c r="G548" s="3">
        <v>235</v>
      </c>
      <c r="H548" s="10">
        <v>54.236932000000003</v>
      </c>
      <c r="I548" s="32">
        <v>32.845742000000001</v>
      </c>
      <c r="J548" s="3">
        <v>21.391190000000002</v>
      </c>
      <c r="K548" s="3">
        <v>5</v>
      </c>
      <c r="L548" s="3">
        <v>0.9</v>
      </c>
      <c r="M548" s="3">
        <v>4.0999999999999996</v>
      </c>
      <c r="N548" s="3">
        <v>135.86999999999898</v>
      </c>
      <c r="O548" s="3">
        <v>13929</v>
      </c>
      <c r="P548" s="3"/>
      <c r="V548" s="9">
        <v>44377</v>
      </c>
      <c r="W548">
        <v>7837.76</v>
      </c>
      <c r="AF548" s="3"/>
    </row>
    <row r="549" spans="1:32">
      <c r="A549" s="108">
        <v>45096</v>
      </c>
      <c r="B549" s="13">
        <v>9159.5300000000007</v>
      </c>
      <c r="C549" s="3">
        <v>2606.15</v>
      </c>
      <c r="D549" s="3">
        <v>923.33414000000005</v>
      </c>
      <c r="E549" s="3">
        <v>56.117744000000002</v>
      </c>
      <c r="F549" s="3">
        <v>3834.6919852750002</v>
      </c>
      <c r="G549" s="3">
        <v>237</v>
      </c>
      <c r="H549" s="10">
        <v>73.670544000000007</v>
      </c>
      <c r="I549" s="32">
        <v>4.5039069999999999</v>
      </c>
      <c r="J549" s="3">
        <v>69.166637000000009</v>
      </c>
      <c r="K549" s="3">
        <v>4.9000000000000004</v>
      </c>
      <c r="L549" s="3">
        <v>0.9</v>
      </c>
      <c r="M549" s="3">
        <v>4.0999999999999996</v>
      </c>
      <c r="N549" s="3">
        <v>-21.68999999999869</v>
      </c>
      <c r="O549" s="3">
        <v>10192</v>
      </c>
      <c r="P549" s="3"/>
      <c r="V549" s="9">
        <v>44376</v>
      </c>
      <c r="W549">
        <v>7856.64</v>
      </c>
      <c r="AF549" s="3"/>
    </row>
    <row r="550" spans="1:32">
      <c r="A550" s="9">
        <v>45093</v>
      </c>
      <c r="B550" s="13">
        <v>9181.2199999999993</v>
      </c>
      <c r="C550" s="3">
        <v>2608.87</v>
      </c>
      <c r="D550" s="3">
        <v>580.00243</v>
      </c>
      <c r="E550" s="3">
        <v>29.851074000000001</v>
      </c>
      <c r="F550" s="3">
        <v>3826.1409806890001</v>
      </c>
      <c r="G550" s="3">
        <v>241</v>
      </c>
      <c r="H550" s="10">
        <v>27.847743999999999</v>
      </c>
      <c r="I550" s="32">
        <v>40.475051999999998</v>
      </c>
      <c r="J550" s="3">
        <v>-12.627307999999999</v>
      </c>
      <c r="K550" s="3">
        <v>4.9000000000000004</v>
      </c>
      <c r="L550" s="3">
        <v>0.9</v>
      </c>
      <c r="M550" s="3">
        <v>4.0999999999999996</v>
      </c>
      <c r="N550" s="3">
        <v>-67.340000000000146</v>
      </c>
      <c r="O550" s="3">
        <v>10126</v>
      </c>
      <c r="P550" s="3"/>
      <c r="V550" s="9">
        <v>44375</v>
      </c>
      <c r="W550">
        <v>7877.84</v>
      </c>
      <c r="AF550" s="3"/>
    </row>
    <row r="551" spans="1:32">
      <c r="A551" s="9">
        <v>45092</v>
      </c>
      <c r="B551" s="13">
        <v>9248.56</v>
      </c>
      <c r="C551" s="3">
        <v>2638.82</v>
      </c>
      <c r="D551" s="3">
        <v>1878.5388800000001</v>
      </c>
      <c r="E551" s="3">
        <v>55.370427999999997</v>
      </c>
      <c r="F551" s="3">
        <v>3851.783472218</v>
      </c>
      <c r="G551" s="3">
        <v>242</v>
      </c>
      <c r="H551" s="10">
        <v>223.42168000000001</v>
      </c>
      <c r="I551" s="32">
        <v>47.632536000000002</v>
      </c>
      <c r="J551" s="3">
        <v>175.78914400000002</v>
      </c>
      <c r="K551" s="3">
        <v>5</v>
      </c>
      <c r="L551" s="3">
        <v>0.9</v>
      </c>
      <c r="M551" s="3">
        <v>4.0999999999999996</v>
      </c>
      <c r="N551" s="3">
        <v>-30.720000000001164</v>
      </c>
      <c r="O551" s="3">
        <v>11246</v>
      </c>
      <c r="P551" s="3"/>
      <c r="V551" s="9">
        <v>44372</v>
      </c>
      <c r="W551">
        <v>7809.15</v>
      </c>
      <c r="AF551" s="3"/>
    </row>
    <row r="552" spans="1:32">
      <c r="A552" s="9">
        <v>45091</v>
      </c>
      <c r="B552" s="13">
        <v>9279.2800000000007</v>
      </c>
      <c r="C552" s="3">
        <v>2642.42</v>
      </c>
      <c r="D552" s="3">
        <v>2853.17274</v>
      </c>
      <c r="E552" s="3">
        <v>97.163663999999997</v>
      </c>
      <c r="F552" s="3">
        <v>3863.4337841629999</v>
      </c>
      <c r="G552" s="3">
        <v>242</v>
      </c>
      <c r="H552" s="10">
        <v>40.079687999999997</v>
      </c>
      <c r="I552" s="32">
        <v>172.44134399999999</v>
      </c>
      <c r="J552" s="3">
        <v>-132.36165599999998</v>
      </c>
      <c r="K552" s="3">
        <v>5</v>
      </c>
      <c r="L552" s="3">
        <v>0.9</v>
      </c>
      <c r="M552" s="3">
        <v>4.0999999999999996</v>
      </c>
      <c r="N552" s="3">
        <v>62.790000000000873</v>
      </c>
      <c r="O552" s="3">
        <v>14777</v>
      </c>
      <c r="P552" s="3"/>
      <c r="V552" s="9">
        <v>44370</v>
      </c>
      <c r="W552">
        <v>7742.14</v>
      </c>
      <c r="AF552" s="3"/>
    </row>
    <row r="553" spans="1:32">
      <c r="A553" s="9">
        <v>45090</v>
      </c>
      <c r="B553" s="13">
        <v>9216.49</v>
      </c>
      <c r="C553" s="3">
        <v>2634.81</v>
      </c>
      <c r="D553" s="3">
        <v>2709.6373800000001</v>
      </c>
      <c r="E553" s="3">
        <v>123.66222399999999</v>
      </c>
      <c r="F553" s="3">
        <v>3876.0718822210001</v>
      </c>
      <c r="G553" s="3">
        <v>247</v>
      </c>
      <c r="H553" s="10">
        <v>302.86838399999999</v>
      </c>
      <c r="I553" s="32">
        <v>492.81379199999998</v>
      </c>
      <c r="J553" s="3">
        <v>-189.94540799999999</v>
      </c>
      <c r="K553" s="3">
        <v>5</v>
      </c>
      <c r="L553" s="3">
        <v>0.9</v>
      </c>
      <c r="M553" s="3">
        <v>4.0999999999999996</v>
      </c>
      <c r="N553" s="3">
        <v>146.85000000000036</v>
      </c>
      <c r="O553" s="3">
        <v>20973</v>
      </c>
      <c r="P553" s="3"/>
      <c r="V553" s="9">
        <v>44369</v>
      </c>
      <c r="W553">
        <v>7743.71</v>
      </c>
      <c r="AF553" s="3"/>
    </row>
    <row r="554" spans="1:32">
      <c r="A554" s="9">
        <v>45089</v>
      </c>
      <c r="B554" s="13">
        <v>9069.64</v>
      </c>
      <c r="C554" s="3">
        <v>2569.7399999999998</v>
      </c>
      <c r="D554" s="3">
        <v>1591.7665300000001</v>
      </c>
      <c r="E554" s="3">
        <v>116.781272</v>
      </c>
      <c r="F554" s="3">
        <v>3816.333565125</v>
      </c>
      <c r="G554" s="3">
        <v>245</v>
      </c>
      <c r="H554" s="10">
        <v>20.593644000000001</v>
      </c>
      <c r="I554" s="32">
        <v>199.19521599999999</v>
      </c>
      <c r="J554" s="3">
        <v>-178.60157199999998</v>
      </c>
      <c r="K554" s="3">
        <v>4.9000000000000004</v>
      </c>
      <c r="L554" s="3">
        <v>0.9</v>
      </c>
      <c r="M554" s="3">
        <v>4.0999999999999996</v>
      </c>
      <c r="N554" s="3">
        <v>54.809999999999491</v>
      </c>
      <c r="O554" s="3">
        <v>16360</v>
      </c>
      <c r="P554" s="3"/>
      <c r="V554" s="9">
        <v>44368</v>
      </c>
      <c r="W554">
        <v>7726.73</v>
      </c>
      <c r="AF554" s="3"/>
    </row>
    <row r="555" spans="1:32">
      <c r="A555" s="9">
        <v>45086</v>
      </c>
      <c r="B555" s="13">
        <v>9014.83</v>
      </c>
      <c r="C555" s="3">
        <v>2548.34</v>
      </c>
      <c r="D555" s="3">
        <v>1161.0857000000001</v>
      </c>
      <c r="E555" s="3">
        <v>82.396944000000005</v>
      </c>
      <c r="F555" s="3">
        <v>3776.0703068130001</v>
      </c>
      <c r="G555" s="3">
        <v>243</v>
      </c>
      <c r="H555" s="10">
        <v>23.420286000000001</v>
      </c>
      <c r="I555" s="32">
        <v>272.50041599999997</v>
      </c>
      <c r="J555" s="3">
        <v>-249.08012999999997</v>
      </c>
      <c r="K555" s="3">
        <v>4.9000000000000004</v>
      </c>
      <c r="L555" s="3">
        <v>0.9</v>
      </c>
      <c r="M555" s="3">
        <v>4.2</v>
      </c>
      <c r="N555" s="3">
        <v>196.44000000000051</v>
      </c>
      <c r="O555" s="3">
        <v>15510</v>
      </c>
      <c r="P555" s="3"/>
      <c r="V555" s="9">
        <v>44365</v>
      </c>
      <c r="W555">
        <v>7715.46</v>
      </c>
      <c r="AF555" s="3"/>
    </row>
    <row r="556" spans="1:32">
      <c r="A556" s="9">
        <v>45085</v>
      </c>
      <c r="B556" s="13">
        <v>8818.39</v>
      </c>
      <c r="C556" s="3">
        <v>2494.6799999999998</v>
      </c>
      <c r="D556" s="3">
        <v>2198.1916200000001</v>
      </c>
      <c r="E556" s="3">
        <v>52.748807999999997</v>
      </c>
      <c r="F556" s="3">
        <v>3692.8358363050002</v>
      </c>
      <c r="G556" s="3">
        <v>244</v>
      </c>
      <c r="H556" s="10">
        <v>121.26611200000001</v>
      </c>
      <c r="I556" s="32">
        <v>239.03988799999999</v>
      </c>
      <c r="J556" s="3">
        <v>-117.77377599999998</v>
      </c>
      <c r="K556" s="3">
        <v>4.8</v>
      </c>
      <c r="L556" s="3">
        <v>0.9</v>
      </c>
      <c r="M556" s="3">
        <v>4.3</v>
      </c>
      <c r="N556" s="3">
        <v>51.049999999999272</v>
      </c>
      <c r="O556" s="3">
        <v>10693</v>
      </c>
      <c r="P556" s="3"/>
      <c r="V556" s="9">
        <v>44364</v>
      </c>
      <c r="W556">
        <v>7659</v>
      </c>
      <c r="AF556" s="3"/>
    </row>
    <row r="557" spans="1:32">
      <c r="A557" s="9">
        <v>45084</v>
      </c>
      <c r="B557" s="13">
        <v>8767.34</v>
      </c>
      <c r="C557" s="3">
        <v>2475.11</v>
      </c>
      <c r="D557" s="3">
        <v>853.74400000000003</v>
      </c>
      <c r="E557" s="3">
        <v>34.778472000000001</v>
      </c>
      <c r="F557" s="3">
        <v>3685.0391132519999</v>
      </c>
      <c r="G557" s="3">
        <v>237</v>
      </c>
      <c r="H557" s="10">
        <v>57.686447999999999</v>
      </c>
      <c r="I557" s="32">
        <v>340.01952</v>
      </c>
      <c r="J557" s="3">
        <v>-282.33307200000002</v>
      </c>
      <c r="K557" s="3">
        <v>4.7</v>
      </c>
      <c r="L557" s="3">
        <v>0.9</v>
      </c>
      <c r="M557" s="3">
        <v>4.3</v>
      </c>
      <c r="N557" s="3">
        <v>45.280000000000655</v>
      </c>
      <c r="O557" s="3">
        <v>8229</v>
      </c>
      <c r="P557" s="3"/>
      <c r="V557" s="9">
        <v>44363</v>
      </c>
      <c r="W557">
        <v>7641.19</v>
      </c>
      <c r="AF557" s="3"/>
    </row>
    <row r="558" spans="1:32">
      <c r="A558" s="9">
        <v>45083</v>
      </c>
      <c r="B558" s="13">
        <v>8722.06</v>
      </c>
      <c r="C558" s="3">
        <v>2463.8200000000002</v>
      </c>
      <c r="D558" s="3">
        <v>554.44685000000004</v>
      </c>
      <c r="E558" s="3">
        <v>19.812135999999999</v>
      </c>
      <c r="F558" s="3">
        <v>3673.7750423480002</v>
      </c>
      <c r="G558" s="3">
        <v>234</v>
      </c>
      <c r="H558" s="10">
        <v>12.732818</v>
      </c>
      <c r="I558" s="32">
        <v>41.900863999999999</v>
      </c>
      <c r="J558" s="3">
        <v>-29.168045999999997</v>
      </c>
      <c r="K558" s="3">
        <v>4.7</v>
      </c>
      <c r="L558" s="3">
        <v>0.9</v>
      </c>
      <c r="M558" s="3">
        <v>4.3</v>
      </c>
      <c r="N558" s="3">
        <v>-24.390000000001237</v>
      </c>
      <c r="O558" s="3">
        <v>7919</v>
      </c>
      <c r="P558" s="3"/>
      <c r="V558" s="9">
        <v>44362</v>
      </c>
      <c r="W558">
        <v>7605.53</v>
      </c>
      <c r="AF558" s="3"/>
    </row>
    <row r="559" spans="1:32">
      <c r="A559" s="9">
        <v>45082</v>
      </c>
      <c r="B559" s="13">
        <v>8746.4500000000007</v>
      </c>
      <c r="C559" s="3">
        <v>2478.36</v>
      </c>
      <c r="D559" s="3">
        <v>482.24393600000002</v>
      </c>
      <c r="E559" s="3">
        <v>25.130762000000001</v>
      </c>
      <c r="F559" s="3">
        <v>3685.4608504130001</v>
      </c>
      <c r="G559" s="3">
        <v>232</v>
      </c>
      <c r="H559" s="30">
        <v>29.559106</v>
      </c>
      <c r="I559" s="32">
        <v>10.776232</v>
      </c>
      <c r="J559" s="3">
        <v>18.782874</v>
      </c>
      <c r="K559" s="3">
        <v>4.7</v>
      </c>
      <c r="L559" s="3">
        <v>0.9</v>
      </c>
      <c r="M559" s="3">
        <v>4.3</v>
      </c>
      <c r="N559" s="3">
        <v>-20.149999999999636</v>
      </c>
      <c r="O559" s="3">
        <v>7388</v>
      </c>
      <c r="P559" s="3"/>
      <c r="V559" s="9">
        <v>44361</v>
      </c>
      <c r="W559">
        <v>7582.27</v>
      </c>
      <c r="AF559" s="3"/>
    </row>
    <row r="560" spans="1:32">
      <c r="A560" s="9">
        <v>45079</v>
      </c>
      <c r="B560" s="13">
        <v>8766.6</v>
      </c>
      <c r="C560" s="3">
        <v>2489.88</v>
      </c>
      <c r="D560" s="3">
        <v>710.43277</v>
      </c>
      <c r="E560" s="3">
        <v>31.417211999999999</v>
      </c>
      <c r="F560" s="3">
        <v>3698.8570773420001</v>
      </c>
      <c r="G560" s="3">
        <v>239</v>
      </c>
      <c r="H560" s="10">
        <v>12.509639</v>
      </c>
      <c r="I560" s="32">
        <v>8.4892640000000004</v>
      </c>
      <c r="J560" s="3">
        <v>4.0203749999999996</v>
      </c>
      <c r="K560" s="3">
        <v>4.8</v>
      </c>
      <c r="L560" s="3">
        <v>0.9</v>
      </c>
      <c r="M560" s="3">
        <v>4.3</v>
      </c>
      <c r="N560" s="3">
        <v>12.800000000001091</v>
      </c>
      <c r="O560" s="3">
        <v>9099</v>
      </c>
      <c r="P560" s="3"/>
      <c r="V560" s="9">
        <v>44358</v>
      </c>
      <c r="W560">
        <v>7610.3</v>
      </c>
      <c r="AF560" s="3"/>
    </row>
    <row r="561" spans="1:32">
      <c r="A561" s="9">
        <v>45078</v>
      </c>
      <c r="B561" s="13">
        <v>8753.7999999999993</v>
      </c>
      <c r="C561" s="3">
        <v>2487.29</v>
      </c>
      <c r="D561" s="3">
        <v>738.51289999999995</v>
      </c>
      <c r="E561" s="3">
        <v>43.321523999999997</v>
      </c>
      <c r="F561" s="3">
        <v>3698.3496252549999</v>
      </c>
      <c r="G561" s="3">
        <v>243</v>
      </c>
      <c r="H561" s="10">
        <v>8.2771659999999994</v>
      </c>
      <c r="I561" s="32">
        <v>20.277424</v>
      </c>
      <c r="J561" s="3">
        <v>-12.000258000000001</v>
      </c>
      <c r="K561" s="3">
        <v>4.8</v>
      </c>
      <c r="L561" s="3">
        <v>0.9</v>
      </c>
      <c r="M561" s="3">
        <v>4.3</v>
      </c>
      <c r="N561" s="3">
        <v>62.18999999999869</v>
      </c>
      <c r="O561" s="3">
        <v>10101</v>
      </c>
      <c r="P561" s="3"/>
      <c r="V561" s="9">
        <v>44357</v>
      </c>
      <c r="W561">
        <v>7601.16</v>
      </c>
      <c r="AF561" s="3"/>
    </row>
    <row r="562" spans="1:32">
      <c r="A562" s="9">
        <v>45077</v>
      </c>
      <c r="B562" s="13">
        <v>8691.61</v>
      </c>
      <c r="C562" s="3">
        <v>2470.42</v>
      </c>
      <c r="D562" s="3">
        <v>1335.5279399999999</v>
      </c>
      <c r="E562" s="3">
        <v>46.760100000000001</v>
      </c>
      <c r="F562" s="3">
        <v>3662.375794437</v>
      </c>
      <c r="G562" s="3">
        <v>235</v>
      </c>
      <c r="H562" s="10">
        <v>6.9355529999999996</v>
      </c>
      <c r="I562" s="32">
        <v>21.423496</v>
      </c>
      <c r="J562" s="3">
        <v>-14.487943000000001</v>
      </c>
      <c r="K562" s="3">
        <v>4.7</v>
      </c>
      <c r="L562" s="3">
        <v>0.9</v>
      </c>
      <c r="M562" s="3">
        <v>4.3</v>
      </c>
      <c r="N562" s="3">
        <v>136.44000000000051</v>
      </c>
      <c r="O562" s="3">
        <v>12889</v>
      </c>
      <c r="P562" s="3"/>
      <c r="V562" s="9">
        <v>44356</v>
      </c>
      <c r="W562">
        <v>7564.26</v>
      </c>
      <c r="AF562" s="3"/>
    </row>
    <row r="563" spans="1:32">
      <c r="A563" s="9">
        <v>45076</v>
      </c>
      <c r="B563" s="13">
        <v>8555.17</v>
      </c>
      <c r="C563" s="3">
        <v>2421.4899999999998</v>
      </c>
      <c r="D563" s="3">
        <v>348.93942399999997</v>
      </c>
      <c r="E563" s="3">
        <v>33.876536000000002</v>
      </c>
      <c r="F563" s="3">
        <v>3598.3016326430002</v>
      </c>
      <c r="G563" s="3">
        <v>245</v>
      </c>
      <c r="H563" s="10">
        <v>28.100556000000001</v>
      </c>
      <c r="I563" s="32">
        <v>28.354683999999999</v>
      </c>
      <c r="J563" s="3">
        <v>-0.25412799999999802</v>
      </c>
      <c r="K563" s="3">
        <v>4.5999999999999996</v>
      </c>
      <c r="L563" s="3">
        <v>0.9</v>
      </c>
      <c r="M563" s="3">
        <v>4.4000000000000004</v>
      </c>
      <c r="N563" s="3">
        <v>22.569999999999709</v>
      </c>
      <c r="O563" s="3">
        <v>7590</v>
      </c>
      <c r="P563" s="3"/>
      <c r="V563" s="9">
        <v>44355</v>
      </c>
      <c r="W563">
        <v>7542.2</v>
      </c>
      <c r="AF563" s="3"/>
    </row>
    <row r="564" spans="1:32">
      <c r="A564" s="9">
        <v>45075</v>
      </c>
      <c r="B564" s="13">
        <v>8532.6</v>
      </c>
      <c r="C564" s="3">
        <v>2420.73</v>
      </c>
      <c r="D564" s="3">
        <v>575.34034999999994</v>
      </c>
      <c r="E564" s="3">
        <v>32.923479999999998</v>
      </c>
      <c r="F564" s="3">
        <v>3587.4641870310002</v>
      </c>
      <c r="G564" s="3">
        <v>239</v>
      </c>
      <c r="H564" s="10">
        <v>33.027822</v>
      </c>
      <c r="I564" s="32">
        <v>145.13560000000001</v>
      </c>
      <c r="J564" s="3">
        <v>-112.10777800000001</v>
      </c>
      <c r="K564" s="3">
        <v>4.5999999999999996</v>
      </c>
      <c r="L564" s="3">
        <v>0.8</v>
      </c>
      <c r="M564" s="3">
        <v>4.4000000000000004</v>
      </c>
      <c r="N564" s="3">
        <v>-42.510000000000218</v>
      </c>
      <c r="O564" s="3">
        <v>8981</v>
      </c>
      <c r="P564" s="3"/>
      <c r="V564" s="9"/>
      <c r="AF564" s="3"/>
    </row>
    <row r="565" spans="1:32">
      <c r="A565" s="9">
        <v>45072</v>
      </c>
      <c r="B565" s="13">
        <v>8575.11</v>
      </c>
      <c r="C565" s="3">
        <v>2428.92</v>
      </c>
      <c r="D565" s="3">
        <v>518.92780800000003</v>
      </c>
      <c r="E565" s="3">
        <v>38.329071999999996</v>
      </c>
      <c r="F565" s="3">
        <v>3609.9205881009998</v>
      </c>
      <c r="G565" s="3">
        <v>232</v>
      </c>
      <c r="H565" s="10">
        <v>31.851451999999998</v>
      </c>
      <c r="I565" s="32">
        <v>11.144807999999999</v>
      </c>
      <c r="J565" s="3">
        <v>20.706643999999997</v>
      </c>
      <c r="K565" s="3">
        <v>4.5999999999999996</v>
      </c>
      <c r="L565" s="3">
        <v>0.9</v>
      </c>
      <c r="M565" s="3">
        <v>4.4000000000000004</v>
      </c>
      <c r="N565" s="3">
        <v>-121.95999999999913</v>
      </c>
      <c r="O565" s="3">
        <v>11315</v>
      </c>
      <c r="P565" s="3"/>
      <c r="V565" s="9"/>
      <c r="AF565" s="3"/>
    </row>
    <row r="566" spans="1:32">
      <c r="A566" s="9">
        <v>45071</v>
      </c>
      <c r="B566" s="13">
        <v>8697.07</v>
      </c>
      <c r="C566" s="3">
        <v>2480.7600000000002</v>
      </c>
      <c r="D566" s="3">
        <v>729.70642999999995</v>
      </c>
      <c r="E566" s="3">
        <v>25.889084</v>
      </c>
      <c r="F566" s="3">
        <v>3660.8089772550002</v>
      </c>
      <c r="G566" s="3">
        <v>234</v>
      </c>
      <c r="H566" s="10">
        <v>20.447544000000001</v>
      </c>
      <c r="I566" s="32">
        <v>246.46688</v>
      </c>
      <c r="J566" s="3">
        <v>-226.01933600000001</v>
      </c>
      <c r="K566" s="3">
        <v>4.7</v>
      </c>
      <c r="L566" s="3">
        <v>0.9</v>
      </c>
      <c r="M566" s="3">
        <v>4.3</v>
      </c>
      <c r="N566" s="3">
        <v>-15.649999999999636</v>
      </c>
      <c r="O566" s="3">
        <v>7933</v>
      </c>
      <c r="P566" s="3"/>
      <c r="AF566" s="3"/>
    </row>
    <row r="567" spans="1:32">
      <c r="A567" s="9">
        <v>45070</v>
      </c>
      <c r="B567" s="13">
        <v>8712.7199999999993</v>
      </c>
      <c r="C567" s="3">
        <v>2489.8200000000002</v>
      </c>
      <c r="D567" s="3">
        <v>893.53965000000005</v>
      </c>
      <c r="E567" s="3">
        <v>22.868483999999999</v>
      </c>
      <c r="F567" s="3">
        <v>3671.8551434589999</v>
      </c>
      <c r="G567" s="3">
        <v>226</v>
      </c>
      <c r="H567" s="10">
        <v>507.62921599999999</v>
      </c>
      <c r="I567" s="32">
        <v>12.749644</v>
      </c>
      <c r="J567" s="3">
        <v>494.879572</v>
      </c>
      <c r="K567" s="3">
        <v>4.7</v>
      </c>
      <c r="L567" s="3">
        <v>0.9</v>
      </c>
      <c r="M567" s="3">
        <v>4.3</v>
      </c>
      <c r="N567" s="3">
        <v>-42.450000000000728</v>
      </c>
      <c r="O567" s="3">
        <v>8143</v>
      </c>
      <c r="P567" s="3"/>
      <c r="AF567" s="3"/>
    </row>
    <row r="568" spans="1:32">
      <c r="A568" s="9">
        <v>45069</v>
      </c>
      <c r="B568" s="13">
        <v>8755.17</v>
      </c>
      <c r="C568" s="3">
        <v>2496.5500000000002</v>
      </c>
      <c r="D568" s="3">
        <v>940.72460999999998</v>
      </c>
      <c r="E568" s="3">
        <v>42.707355999999997</v>
      </c>
      <c r="F568" s="3">
        <v>3694.8962257520002</v>
      </c>
      <c r="G568" s="3">
        <v>238</v>
      </c>
      <c r="H568" s="10">
        <v>75.070328000000003</v>
      </c>
      <c r="I568" s="32">
        <v>196.32497599999999</v>
      </c>
      <c r="J568" s="3">
        <v>-121.25464799999999</v>
      </c>
      <c r="K568" s="3">
        <v>4.8</v>
      </c>
      <c r="L568" s="3">
        <v>0.9</v>
      </c>
      <c r="M568" s="3">
        <v>4.3</v>
      </c>
      <c r="N568" s="3">
        <v>119.86000000000058</v>
      </c>
      <c r="O568" s="3">
        <v>9663</v>
      </c>
      <c r="P568" s="3"/>
      <c r="AF568" s="3"/>
    </row>
    <row r="569" spans="1:32">
      <c r="A569" s="9">
        <v>45068</v>
      </c>
      <c r="B569" s="13">
        <v>8635.31</v>
      </c>
      <c r="C569" s="3">
        <v>2448.89</v>
      </c>
      <c r="D569" s="3">
        <v>727.50789999999995</v>
      </c>
      <c r="E569" s="3">
        <v>31.53312</v>
      </c>
      <c r="F569" s="3">
        <v>3635.4147412450002</v>
      </c>
      <c r="G569" s="3">
        <v>237</v>
      </c>
      <c r="H569" s="10">
        <v>35.928823999999999</v>
      </c>
      <c r="I569" s="32">
        <v>191.77704</v>
      </c>
      <c r="J569" s="3">
        <v>-155.84821600000001</v>
      </c>
      <c r="K569" s="3">
        <v>4.7</v>
      </c>
      <c r="L569" s="3">
        <v>0.9</v>
      </c>
      <c r="M569" s="3">
        <v>4.3</v>
      </c>
      <c r="N569" s="3">
        <v>23.930000000000291</v>
      </c>
      <c r="O569" s="3">
        <v>10128</v>
      </c>
      <c r="P569" s="3"/>
      <c r="AF569" s="3"/>
    </row>
    <row r="570" spans="1:32">
      <c r="A570" s="9">
        <v>45065</v>
      </c>
      <c r="B570" s="13">
        <v>8611.3799999999992</v>
      </c>
      <c r="C570" s="3">
        <v>2434.31</v>
      </c>
      <c r="D570" s="3">
        <v>599.03436999999997</v>
      </c>
      <c r="E570" s="3">
        <v>27.408172</v>
      </c>
      <c r="F570" s="3">
        <v>3639.2213861290002</v>
      </c>
      <c r="G570" s="3">
        <v>238</v>
      </c>
      <c r="H570" s="10">
        <v>8.2015840000000004</v>
      </c>
      <c r="I570" s="32">
        <v>2.6652499999999999</v>
      </c>
      <c r="J570" s="3">
        <v>5.5363340000000001</v>
      </c>
      <c r="K570" s="3">
        <v>4.7</v>
      </c>
      <c r="L570" s="3">
        <v>0.9</v>
      </c>
      <c r="M570" s="3">
        <v>4.3</v>
      </c>
      <c r="N570" s="3">
        <v>-105.57999999999993</v>
      </c>
      <c r="O570" s="3">
        <v>12885</v>
      </c>
      <c r="P570" s="3"/>
      <c r="AF570" s="3"/>
    </row>
    <row r="571" spans="1:32">
      <c r="A571" s="9">
        <v>45064</v>
      </c>
      <c r="B571" s="13">
        <v>8716.9599999999991</v>
      </c>
      <c r="C571" s="3">
        <v>2478.4</v>
      </c>
      <c r="D571" s="3">
        <v>524.48790399999996</v>
      </c>
      <c r="E571" s="3">
        <v>48.501207999999998</v>
      </c>
      <c r="F571" s="3">
        <v>3675.7531350859999</v>
      </c>
      <c r="G571" s="3">
        <v>232</v>
      </c>
      <c r="H571" s="10">
        <v>9.0246709999999997</v>
      </c>
      <c r="I571" s="32">
        <v>34.929116</v>
      </c>
      <c r="J571" s="3">
        <v>-25.904445000000003</v>
      </c>
      <c r="K571" s="3">
        <v>4.7</v>
      </c>
      <c r="L571" s="3">
        <v>0.9</v>
      </c>
      <c r="M571" s="3">
        <v>4.3</v>
      </c>
      <c r="N571" s="3">
        <v>-63.25</v>
      </c>
      <c r="O571" s="3">
        <v>9566</v>
      </c>
      <c r="P571" s="3"/>
      <c r="AF571" s="3"/>
    </row>
    <row r="572" spans="1:32">
      <c r="A572" s="9">
        <v>45063</v>
      </c>
      <c r="B572" s="13">
        <v>8780.2099999999991</v>
      </c>
      <c r="C572" s="3">
        <v>2507.71</v>
      </c>
      <c r="D572" s="3">
        <v>624.89049999999997</v>
      </c>
      <c r="E572" s="3">
        <v>43.408048000000001</v>
      </c>
      <c r="F572" s="3">
        <v>3707.6818753490002</v>
      </c>
      <c r="G572" s="3">
        <v>242</v>
      </c>
      <c r="H572" s="10">
        <v>41.982792000000003</v>
      </c>
      <c r="I572" s="32">
        <v>130.69806399999999</v>
      </c>
      <c r="J572" s="3">
        <v>-88.715271999999985</v>
      </c>
      <c r="K572" s="3">
        <v>4.8</v>
      </c>
      <c r="L572" s="3">
        <v>0.9</v>
      </c>
      <c r="M572" s="3">
        <v>4.3</v>
      </c>
      <c r="N572" s="3">
        <v>-43.070000000001528</v>
      </c>
      <c r="O572" s="3">
        <v>9633</v>
      </c>
      <c r="P572" s="3"/>
      <c r="AF572" s="3"/>
    </row>
    <row r="573" spans="1:32">
      <c r="A573" s="9">
        <v>45062</v>
      </c>
      <c r="B573" s="13">
        <v>8823.2800000000007</v>
      </c>
      <c r="C573" s="3">
        <v>2539.17</v>
      </c>
      <c r="D573" s="3">
        <v>698.98623999999995</v>
      </c>
      <c r="E573" s="3">
        <v>36.234648</v>
      </c>
      <c r="F573" s="3">
        <v>3722.066157453</v>
      </c>
      <c r="G573" s="3">
        <v>226</v>
      </c>
      <c r="H573" s="10">
        <v>232.81769600000001</v>
      </c>
      <c r="I573" s="32">
        <v>219.04486399999999</v>
      </c>
      <c r="J573" s="3">
        <v>13.772832000000022</v>
      </c>
      <c r="K573" s="3">
        <v>4.8</v>
      </c>
      <c r="L573" s="3">
        <v>0.9</v>
      </c>
      <c r="M573" s="3">
        <v>4.2</v>
      </c>
      <c r="N573" s="3">
        <v>0.27000000000043656</v>
      </c>
      <c r="O573" s="3">
        <v>7653</v>
      </c>
      <c r="P573" s="3"/>
      <c r="AF573" s="3"/>
    </row>
    <row r="574" spans="1:32">
      <c r="A574" s="9">
        <v>45061</v>
      </c>
      <c r="B574" s="13">
        <v>8823.01</v>
      </c>
      <c r="C574" s="3">
        <v>2542.6799999999998</v>
      </c>
      <c r="D574" s="3">
        <v>945.27225999999996</v>
      </c>
      <c r="E574" s="3">
        <v>32.639650000000003</v>
      </c>
      <c r="F574" s="3">
        <v>3717.2900483869998</v>
      </c>
      <c r="G574" s="3">
        <v>235</v>
      </c>
      <c r="H574" s="10">
        <v>111.817632</v>
      </c>
      <c r="I574" s="32">
        <v>63.474151999999997</v>
      </c>
      <c r="J574" s="3">
        <v>48.343480000000007</v>
      </c>
      <c r="K574" s="3">
        <v>4.8</v>
      </c>
      <c r="L574" s="3">
        <v>0.9</v>
      </c>
      <c r="M574" s="3">
        <v>4.2</v>
      </c>
      <c r="N574" s="3">
        <v>-83.190000000000509</v>
      </c>
      <c r="O574" s="3">
        <v>10680</v>
      </c>
      <c r="P574" s="3"/>
      <c r="AF574" s="3"/>
    </row>
    <row r="575" spans="1:32">
      <c r="A575" s="9">
        <v>45058</v>
      </c>
      <c r="B575" s="13">
        <v>8906.2000000000007</v>
      </c>
      <c r="C575" s="3">
        <v>2569.37</v>
      </c>
      <c r="D575" s="3">
        <v>676.58419000000004</v>
      </c>
      <c r="E575" s="3">
        <v>42.866728000000002</v>
      </c>
      <c r="F575" s="3">
        <v>3745.5931731119999</v>
      </c>
      <c r="G575" s="3">
        <v>234</v>
      </c>
      <c r="H575" s="10">
        <v>28.193728</v>
      </c>
      <c r="I575" s="32">
        <v>0.66008800000000001</v>
      </c>
      <c r="J575" s="3">
        <v>27.533639999999998</v>
      </c>
      <c r="K575" s="3">
        <v>4.8</v>
      </c>
      <c r="L575" s="3">
        <v>0.9</v>
      </c>
      <c r="M575" s="3">
        <v>4.2</v>
      </c>
      <c r="N575" s="3">
        <v>-21.539999999999054</v>
      </c>
      <c r="O575" s="3">
        <v>9799</v>
      </c>
      <c r="P575" s="3"/>
      <c r="AF575" s="3"/>
    </row>
    <row r="576" spans="1:32">
      <c r="A576" s="9">
        <v>45057</v>
      </c>
      <c r="B576" s="13">
        <v>8927.74</v>
      </c>
      <c r="C576" s="3">
        <v>2587.89</v>
      </c>
      <c r="D576" s="3">
        <v>785.78938000000005</v>
      </c>
      <c r="E576" s="3">
        <v>94.670432000000005</v>
      </c>
      <c r="F576" s="3">
        <v>3761.9284591539999</v>
      </c>
      <c r="G576" s="3">
        <v>234</v>
      </c>
      <c r="H576" s="10">
        <v>36.253011999999998</v>
      </c>
      <c r="I576" s="32">
        <v>74.677408</v>
      </c>
      <c r="J576" s="3">
        <v>-38.424396000000002</v>
      </c>
      <c r="K576" s="3">
        <v>4.8</v>
      </c>
      <c r="L576" s="3">
        <v>0.9</v>
      </c>
      <c r="M576" s="3">
        <v>4.2</v>
      </c>
      <c r="N576" s="3">
        <v>-22.079999999999927</v>
      </c>
      <c r="O576" s="3">
        <v>10740</v>
      </c>
      <c r="P576" s="3"/>
      <c r="AF576" s="3"/>
    </row>
    <row r="577" spans="1:32">
      <c r="A577" s="9">
        <v>45056</v>
      </c>
      <c r="B577" s="13">
        <v>8949.82</v>
      </c>
      <c r="C577" s="3">
        <v>2603.92</v>
      </c>
      <c r="D577" s="3">
        <v>589.74003000000005</v>
      </c>
      <c r="E577" s="3">
        <v>45.376040000000003</v>
      </c>
      <c r="F577" s="3">
        <v>3779.5811949929998</v>
      </c>
      <c r="G577" s="3">
        <v>236</v>
      </c>
      <c r="H577" s="10">
        <v>14.430631999999999</v>
      </c>
      <c r="I577" s="32">
        <v>36.341000000000001</v>
      </c>
      <c r="J577" s="3">
        <v>-21.910368000000002</v>
      </c>
      <c r="K577" s="3">
        <v>4.9000000000000004</v>
      </c>
      <c r="L577" s="3">
        <v>0.9</v>
      </c>
      <c r="M577" s="3">
        <v>4.2</v>
      </c>
      <c r="N577" s="3">
        <v>57.449999999998909</v>
      </c>
      <c r="O577" s="3">
        <v>10075</v>
      </c>
      <c r="P577" s="3"/>
      <c r="AF577" s="3"/>
    </row>
    <row r="578" spans="1:32">
      <c r="A578" s="9">
        <v>45055</v>
      </c>
      <c r="B578" s="13">
        <v>8892.3700000000008</v>
      </c>
      <c r="C578" s="3">
        <v>2588.63</v>
      </c>
      <c r="D578" s="3">
        <v>415.33644800000002</v>
      </c>
      <c r="E578" s="3">
        <v>17.88617</v>
      </c>
      <c r="F578" s="3">
        <v>3769.6871477660002</v>
      </c>
      <c r="G578" s="3">
        <v>227</v>
      </c>
      <c r="H578" s="10">
        <v>18.174399999999999</v>
      </c>
      <c r="I578" s="32">
        <v>1.5970489999999999</v>
      </c>
      <c r="J578" s="3">
        <v>16.577351</v>
      </c>
      <c r="K578" s="3">
        <v>4.8</v>
      </c>
      <c r="L578" s="3">
        <v>0.9</v>
      </c>
      <c r="M578" s="3">
        <v>4.2</v>
      </c>
      <c r="N578" s="3">
        <v>-22.369999999998981</v>
      </c>
      <c r="O578" s="3">
        <v>6941</v>
      </c>
      <c r="P578" s="3"/>
      <c r="AF578" s="3"/>
    </row>
    <row r="579" spans="1:32">
      <c r="A579" s="9">
        <v>45054</v>
      </c>
      <c r="B579" s="13">
        <v>8914.74</v>
      </c>
      <c r="C579" s="3">
        <v>2604.4699999999998</v>
      </c>
      <c r="D579" s="3">
        <v>667.81183999999996</v>
      </c>
      <c r="E579" s="3">
        <v>28.012395999999999</v>
      </c>
      <c r="F579" s="3">
        <v>3785.0789575170002</v>
      </c>
      <c r="G579" s="3">
        <v>258</v>
      </c>
      <c r="H579" s="10">
        <v>39.916856000000003</v>
      </c>
      <c r="I579" s="32">
        <v>10.366391999999999</v>
      </c>
      <c r="J579" s="3">
        <v>29.550464000000005</v>
      </c>
      <c r="K579" s="3">
        <v>4.9000000000000004</v>
      </c>
      <c r="L579" s="3">
        <v>0.9</v>
      </c>
      <c r="M579" s="3">
        <v>4.2</v>
      </c>
      <c r="N579" s="3">
        <v>-11.840000000000146</v>
      </c>
      <c r="O579" s="3">
        <v>10067</v>
      </c>
      <c r="P579" s="3"/>
      <c r="AF579" s="3"/>
    </row>
    <row r="580" spans="1:32">
      <c r="A580" s="9">
        <v>45050</v>
      </c>
      <c r="B580" s="13">
        <v>8926.58</v>
      </c>
      <c r="C580" s="3">
        <v>2593.44</v>
      </c>
      <c r="D580" s="3">
        <v>885.20032000000003</v>
      </c>
      <c r="E580" s="3">
        <v>46.562483999999998</v>
      </c>
      <c r="F580" s="3">
        <v>3781.827342216</v>
      </c>
      <c r="G580" s="3">
        <v>245</v>
      </c>
      <c r="H580" s="10">
        <v>20.699316</v>
      </c>
      <c r="I580" s="32">
        <v>22.523416000000001</v>
      </c>
      <c r="J580" s="3">
        <v>-1.8241000000000014</v>
      </c>
      <c r="K580" s="3">
        <v>4.9000000000000004</v>
      </c>
      <c r="L580" s="3">
        <v>0.9</v>
      </c>
      <c r="M580" s="3">
        <v>4.2</v>
      </c>
      <c r="N580" s="3">
        <v>96.219999999999345</v>
      </c>
      <c r="O580" s="3">
        <v>11882</v>
      </c>
      <c r="P580" s="3"/>
      <c r="AF580" s="3"/>
    </row>
    <row r="581" spans="1:32">
      <c r="A581" s="9">
        <v>45049</v>
      </c>
      <c r="B581" s="13">
        <v>8830.36</v>
      </c>
      <c r="C581" s="3">
        <v>2558.67</v>
      </c>
      <c r="D581" s="3">
        <v>252.409312</v>
      </c>
      <c r="E581" s="3">
        <v>12.688485</v>
      </c>
      <c r="F581" s="3">
        <v>3759.4092296969998</v>
      </c>
      <c r="G581" s="3">
        <v>204</v>
      </c>
      <c r="H581" s="10">
        <v>32.666291999999999</v>
      </c>
      <c r="I581" s="32">
        <v>6.9404370000000002</v>
      </c>
      <c r="J581" s="3">
        <v>25.725854999999999</v>
      </c>
      <c r="K581" s="3">
        <v>4.8</v>
      </c>
      <c r="L581" s="3">
        <v>0.9</v>
      </c>
      <c r="M581" s="3">
        <v>4.2</v>
      </c>
      <c r="N581" s="3">
        <v>30.450000000000728</v>
      </c>
      <c r="O581" s="3">
        <v>4391</v>
      </c>
      <c r="P581" s="3"/>
      <c r="AF581" s="3"/>
    </row>
    <row r="582" spans="1:32">
      <c r="A582" s="9">
        <v>45048</v>
      </c>
      <c r="B582" s="13">
        <v>8799.91</v>
      </c>
      <c r="C582" s="3">
        <v>2534.0300000000002</v>
      </c>
      <c r="D582" s="3">
        <v>611.67245000000003</v>
      </c>
      <c r="E582" s="3">
        <v>29.8644</v>
      </c>
      <c r="F582" s="3">
        <v>3750.2519060879999</v>
      </c>
      <c r="G582" s="3">
        <v>234</v>
      </c>
      <c r="H582" s="10">
        <v>25.753959999999999</v>
      </c>
      <c r="I582" s="32">
        <v>99.563208000000003</v>
      </c>
      <c r="J582" s="3">
        <v>-73.809247999999997</v>
      </c>
      <c r="K582" s="3">
        <v>4.8</v>
      </c>
      <c r="L582" s="3">
        <v>0.9</v>
      </c>
      <c r="M582" s="3">
        <v>4.2</v>
      </c>
      <c r="N582" s="3">
        <v>88.450000000000728</v>
      </c>
      <c r="O582" s="3">
        <v>10320</v>
      </c>
      <c r="P582" s="3"/>
      <c r="AF582" s="3"/>
    </row>
    <row r="583" spans="1:32">
      <c r="A583" s="9">
        <v>45044</v>
      </c>
      <c r="B583" s="13">
        <v>8711.4599999999991</v>
      </c>
      <c r="C583" s="3">
        <v>2514.37</v>
      </c>
      <c r="D583" s="3">
        <v>983.9479</v>
      </c>
      <c r="E583" s="3">
        <v>52.445396000000002</v>
      </c>
      <c r="F583" s="3">
        <v>3707.025917033</v>
      </c>
      <c r="G583" s="3">
        <v>250</v>
      </c>
      <c r="H583" s="10">
        <v>59.970728000000001</v>
      </c>
      <c r="I583" s="32">
        <v>60.754671999999999</v>
      </c>
      <c r="J583" s="3">
        <v>-0.7839439999999982</v>
      </c>
      <c r="K583" s="3">
        <v>4.8</v>
      </c>
      <c r="L583" s="3">
        <v>0.9</v>
      </c>
      <c r="M583" s="3">
        <v>4.3</v>
      </c>
      <c r="N583" s="3">
        <v>-271.75</v>
      </c>
      <c r="O583" s="3">
        <v>17514</v>
      </c>
      <c r="P583" s="3"/>
      <c r="AF583" s="3"/>
    </row>
    <row r="584" spans="1:32">
      <c r="A584" s="9">
        <v>45043</v>
      </c>
      <c r="B584" s="13">
        <v>8983.2099999999991</v>
      </c>
      <c r="C584" s="3">
        <v>2617.79</v>
      </c>
      <c r="D584" s="3">
        <v>895.76613999999995</v>
      </c>
      <c r="E584" s="3">
        <v>42.585507999999997</v>
      </c>
      <c r="F584" s="3">
        <v>3823.3697955299999</v>
      </c>
      <c r="G584" s="3">
        <v>233</v>
      </c>
      <c r="H584" s="10">
        <v>49.561399999999999</v>
      </c>
      <c r="I584" s="32">
        <v>195.10571200000001</v>
      </c>
      <c r="J584" s="3">
        <v>-145.54431200000002</v>
      </c>
      <c r="K584" s="3">
        <v>4.9000000000000004</v>
      </c>
      <c r="L584" s="3">
        <v>0.9</v>
      </c>
      <c r="M584" s="3">
        <v>4.0999999999999996</v>
      </c>
      <c r="N584" s="3">
        <v>-29.190000000000509</v>
      </c>
      <c r="O584" s="3">
        <v>10075</v>
      </c>
      <c r="P584" s="3"/>
      <c r="AF584" s="3"/>
    </row>
    <row r="585" spans="1:32">
      <c r="A585" s="9">
        <v>45042</v>
      </c>
      <c r="B585" s="13">
        <v>9012.4</v>
      </c>
      <c r="C585" s="3">
        <v>2625.2</v>
      </c>
      <c r="D585" s="3">
        <v>928.75148999999999</v>
      </c>
      <c r="E585" s="3">
        <v>35.858187999999998</v>
      </c>
      <c r="F585" s="3">
        <v>3834.1896859580002</v>
      </c>
      <c r="G585" s="3">
        <v>236</v>
      </c>
      <c r="H585" s="10">
        <v>161.94015999999999</v>
      </c>
      <c r="I585" s="32">
        <v>107.094568</v>
      </c>
      <c r="J585" s="3">
        <v>54.845591999999996</v>
      </c>
      <c r="K585" s="3">
        <v>4.9000000000000004</v>
      </c>
      <c r="L585" s="3">
        <v>0.9</v>
      </c>
      <c r="M585" s="3">
        <v>4.0999999999999996</v>
      </c>
      <c r="N585" s="3">
        <v>-79.319999999999709</v>
      </c>
      <c r="O585" s="3">
        <v>12834</v>
      </c>
      <c r="P585" s="3"/>
      <c r="AF585" s="3"/>
    </row>
    <row r="586" spans="1:32">
      <c r="A586" s="9">
        <v>45041</v>
      </c>
      <c r="B586" s="13">
        <v>9091.7199999999993</v>
      </c>
      <c r="C586" s="3">
        <v>2646.48</v>
      </c>
      <c r="D586" s="3">
        <v>740.52877000000001</v>
      </c>
      <c r="E586" s="3">
        <v>34.084572000000001</v>
      </c>
      <c r="F586" s="3">
        <v>3871.7472945059999</v>
      </c>
      <c r="G586" s="3">
        <v>244</v>
      </c>
      <c r="H586" s="10">
        <v>114.399976</v>
      </c>
      <c r="I586" s="32">
        <v>43.416544000000002</v>
      </c>
      <c r="J586" s="3">
        <v>70.983431999999993</v>
      </c>
      <c r="K586" s="3">
        <v>5</v>
      </c>
      <c r="L586" s="3">
        <v>0.9</v>
      </c>
      <c r="M586" s="3">
        <v>4.0999999999999996</v>
      </c>
      <c r="N586" s="3">
        <v>-33.600000000000364</v>
      </c>
      <c r="O586" s="3">
        <v>10667</v>
      </c>
      <c r="P586" s="3"/>
      <c r="AF586" s="3"/>
    </row>
    <row r="587" spans="1:32">
      <c r="A587" s="9">
        <v>45040</v>
      </c>
      <c r="B587" s="13">
        <v>9125.32</v>
      </c>
      <c r="C587" s="3">
        <v>2656.88</v>
      </c>
      <c r="D587" s="3">
        <v>1144.96461</v>
      </c>
      <c r="E587" s="3">
        <v>61.309767999999998</v>
      </c>
      <c r="F587" s="3">
        <v>3883.7010016079998</v>
      </c>
      <c r="G587" s="3">
        <v>240</v>
      </c>
      <c r="H587" s="10">
        <v>292.95977599999998</v>
      </c>
      <c r="I587" s="32">
        <v>51.356223999999997</v>
      </c>
      <c r="J587" s="3">
        <v>241.60355199999998</v>
      </c>
      <c r="K587" s="3">
        <v>5</v>
      </c>
      <c r="L587" s="3">
        <v>0.9</v>
      </c>
      <c r="M587" s="3">
        <v>4.0999999999999996</v>
      </c>
      <c r="N587" s="3">
        <v>-61.970000000001164</v>
      </c>
      <c r="O587" s="3">
        <v>0</v>
      </c>
      <c r="P587" s="3"/>
      <c r="AF587" s="3"/>
    </row>
    <row r="588" spans="1:32">
      <c r="A588" s="9">
        <v>45037</v>
      </c>
      <c r="B588" s="13">
        <v>9187.2900000000009</v>
      </c>
      <c r="C588" s="3">
        <v>2683.75</v>
      </c>
      <c r="D588" s="3">
        <v>678.66003000000001</v>
      </c>
      <c r="E588" s="3">
        <v>51.183315999999998</v>
      </c>
      <c r="F588" s="3">
        <v>3913.5515431210001</v>
      </c>
      <c r="G588" s="3">
        <v>243</v>
      </c>
      <c r="H588" s="10">
        <v>146.47958399999999</v>
      </c>
      <c r="I588" s="32">
        <v>67.265231999999997</v>
      </c>
      <c r="J588" s="3">
        <v>79.214351999999991</v>
      </c>
      <c r="K588" s="3">
        <v>5</v>
      </c>
      <c r="L588" s="3">
        <v>0.9</v>
      </c>
      <c r="M588" s="3">
        <v>4</v>
      </c>
      <c r="N588" s="3">
        <v>-73.119999999998981</v>
      </c>
      <c r="O588" s="3">
        <v>11087</v>
      </c>
      <c r="P588" s="3"/>
      <c r="AF588" s="3"/>
    </row>
    <row r="589" spans="1:32">
      <c r="A589" s="9">
        <v>45036</v>
      </c>
      <c r="B589" s="13">
        <v>9260.41</v>
      </c>
      <c r="C589" s="3">
        <v>2711.1</v>
      </c>
      <c r="D589" s="3">
        <v>966.83712000000003</v>
      </c>
      <c r="E589" s="3">
        <v>59.312424</v>
      </c>
      <c r="F589" s="3">
        <v>3943.7372909679998</v>
      </c>
      <c r="G589" s="3">
        <v>240</v>
      </c>
      <c r="H589" s="10">
        <v>311.50848000000002</v>
      </c>
      <c r="I589" s="32">
        <v>83.496784000000005</v>
      </c>
      <c r="J589" s="3">
        <v>228.01169600000003</v>
      </c>
      <c r="K589" s="3">
        <v>5.0999999999999996</v>
      </c>
      <c r="L589" s="3">
        <v>0.9</v>
      </c>
      <c r="M589" s="3">
        <v>4</v>
      </c>
      <c r="N589" s="3">
        <v>-18.780000000000655</v>
      </c>
      <c r="O589" s="3">
        <v>10692</v>
      </c>
      <c r="P589" s="3"/>
      <c r="AF589" s="3"/>
    </row>
    <row r="590" spans="1:32">
      <c r="A590" s="9">
        <v>45035</v>
      </c>
      <c r="B590" s="13">
        <v>9279.19</v>
      </c>
      <c r="C590" s="3">
        <v>2718.22</v>
      </c>
      <c r="D590" s="3">
        <v>933.46355000000005</v>
      </c>
      <c r="E590" s="3">
        <v>42.911828</v>
      </c>
      <c r="F590" s="3">
        <v>3955.0803310719998</v>
      </c>
      <c r="G590" s="3">
        <v>234</v>
      </c>
      <c r="H590" s="10">
        <v>247.09188800000001</v>
      </c>
      <c r="I590" s="32">
        <v>103.475904</v>
      </c>
      <c r="J590" s="3">
        <v>143.61598400000003</v>
      </c>
      <c r="K590" s="3">
        <v>5.0999999999999996</v>
      </c>
      <c r="L590" s="3">
        <v>0.9</v>
      </c>
      <c r="M590" s="3">
        <v>4</v>
      </c>
      <c r="N590" s="3">
        <v>-12.229999999999563</v>
      </c>
      <c r="O590" s="3">
        <v>10802</v>
      </c>
      <c r="P590" s="3"/>
      <c r="AF590" s="3"/>
    </row>
    <row r="591" spans="1:32">
      <c r="A591" s="9">
        <v>45034</v>
      </c>
      <c r="B591" s="13">
        <v>9291.42</v>
      </c>
      <c r="C591" s="3">
        <v>2710.43</v>
      </c>
      <c r="D591" s="3">
        <v>632.73715000000004</v>
      </c>
      <c r="E591" s="3">
        <v>38.014415999999997</v>
      </c>
      <c r="F591" s="3">
        <v>3958.9256693399998</v>
      </c>
      <c r="G591" s="3">
        <v>239</v>
      </c>
      <c r="H591" s="10">
        <v>41.692452000000003</v>
      </c>
      <c r="I591" s="32">
        <v>85.934839999999994</v>
      </c>
      <c r="J591" s="3">
        <v>-44.242387999999991</v>
      </c>
      <c r="K591" s="3">
        <v>5.0999999999999996</v>
      </c>
      <c r="L591" s="3">
        <v>0.9</v>
      </c>
      <c r="M591" s="3">
        <v>4</v>
      </c>
      <c r="N591" s="3">
        <v>-54.110000000000582</v>
      </c>
      <c r="O591" s="3">
        <v>0</v>
      </c>
      <c r="P591" s="3"/>
      <c r="AF591" s="3"/>
    </row>
    <row r="592" spans="1:32">
      <c r="A592" s="9">
        <v>45033</v>
      </c>
      <c r="B592" s="13">
        <v>9345.5300000000007</v>
      </c>
      <c r="C592" s="3">
        <v>2728.95</v>
      </c>
      <c r="D592" s="3">
        <v>1144.2728999999999</v>
      </c>
      <c r="E592" s="3">
        <v>58.403492</v>
      </c>
      <c r="F592" s="3">
        <v>3991.4140941700002</v>
      </c>
      <c r="G592" s="3">
        <v>246</v>
      </c>
      <c r="H592" s="10">
        <v>233.19625600000001</v>
      </c>
      <c r="I592" s="32">
        <v>179.40371200000001</v>
      </c>
      <c r="J592" s="3">
        <v>53.792543999999992</v>
      </c>
      <c r="K592" s="3">
        <v>5.0999999999999996</v>
      </c>
      <c r="L592" s="3">
        <v>0.9</v>
      </c>
      <c r="M592" s="3">
        <v>4</v>
      </c>
      <c r="N592" s="3">
        <v>-60.369999999998981</v>
      </c>
      <c r="O592" s="3">
        <v>13154</v>
      </c>
      <c r="P592" s="3"/>
      <c r="AF592" s="3"/>
    </row>
    <row r="593" spans="1:32">
      <c r="A593" s="9">
        <v>45028</v>
      </c>
      <c r="B593" s="13">
        <v>9405.9</v>
      </c>
      <c r="C593" s="3">
        <v>2767.88</v>
      </c>
      <c r="D593" s="3">
        <v>1292.1565399999999</v>
      </c>
      <c r="E593" s="3">
        <v>46.070839999999997</v>
      </c>
      <c r="F593" s="3">
        <v>4008.483606363</v>
      </c>
      <c r="G593" s="3">
        <v>250</v>
      </c>
      <c r="H593" s="10">
        <v>220.24009599999999</v>
      </c>
      <c r="I593" s="32">
        <v>145.77940799999999</v>
      </c>
      <c r="J593" s="3">
        <v>74.460688000000005</v>
      </c>
      <c r="K593" s="3">
        <v>5.2</v>
      </c>
      <c r="L593" s="3">
        <v>0.9</v>
      </c>
      <c r="M593" s="3">
        <v>3.9</v>
      </c>
      <c r="N593" s="3">
        <v>-9.3800000000010186</v>
      </c>
      <c r="O593" s="3">
        <v>14591</v>
      </c>
      <c r="P593" s="3"/>
      <c r="AF593" s="3"/>
    </row>
    <row r="594" spans="1:32">
      <c r="A594" s="9">
        <v>45027</v>
      </c>
      <c r="B594" s="13">
        <v>9415.2800000000007</v>
      </c>
      <c r="C594" s="3">
        <v>2754.23</v>
      </c>
      <c r="D594" s="3">
        <v>947.49797999999998</v>
      </c>
      <c r="E594" s="3">
        <v>40.808323999999999</v>
      </c>
      <c r="F594" s="3">
        <v>3995.088882772</v>
      </c>
      <c r="G594" s="3">
        <v>243</v>
      </c>
      <c r="H594" s="10">
        <v>40.431399999999996</v>
      </c>
      <c r="I594" s="32">
        <v>56.762447999999999</v>
      </c>
      <c r="J594" s="3">
        <v>-16.331048000000003</v>
      </c>
      <c r="K594" s="3">
        <v>5.0999999999999996</v>
      </c>
      <c r="L594" s="3">
        <v>0.9</v>
      </c>
      <c r="M594" s="3">
        <v>3.9</v>
      </c>
      <c r="N594" s="3">
        <v>3.5900000000001455</v>
      </c>
      <c r="O594" s="3">
        <v>13656</v>
      </c>
      <c r="P594" s="3"/>
      <c r="AF594" s="3"/>
    </row>
    <row r="595" spans="1:32">
      <c r="A595" s="9">
        <v>45026</v>
      </c>
      <c r="B595" s="13">
        <v>9411.69</v>
      </c>
      <c r="C595" s="3">
        <v>2769.58</v>
      </c>
      <c r="D595" s="3">
        <v>1673.5681300000001</v>
      </c>
      <c r="E595" s="3">
        <v>84.300280000000001</v>
      </c>
      <c r="F595" s="3">
        <v>4008.878669316</v>
      </c>
      <c r="G595" s="3">
        <v>244</v>
      </c>
      <c r="H595" s="10">
        <v>193.50795199999999</v>
      </c>
      <c r="I595" s="32">
        <v>160.296176</v>
      </c>
      <c r="J595" s="3">
        <v>33.211775999999986</v>
      </c>
      <c r="K595" s="3">
        <v>5.2</v>
      </c>
      <c r="L595" s="3">
        <v>0.9</v>
      </c>
      <c r="M595" s="3">
        <v>3.9</v>
      </c>
      <c r="N595" s="3">
        <v>88.840000000000146</v>
      </c>
      <c r="O595" s="3">
        <v>18068</v>
      </c>
      <c r="P595" s="3"/>
      <c r="AF595" s="3"/>
    </row>
    <row r="596" spans="1:32">
      <c r="A596" s="9">
        <v>45022</v>
      </c>
      <c r="B596" s="13">
        <v>9322.85</v>
      </c>
      <c r="C596" s="3">
        <v>2728.01</v>
      </c>
      <c r="D596" s="3">
        <v>1296.8676</v>
      </c>
      <c r="E596" s="3">
        <v>75.25949</v>
      </c>
      <c r="F596" s="3">
        <v>3953.6155672499999</v>
      </c>
      <c r="G596" s="3">
        <v>251</v>
      </c>
      <c r="H596" s="10">
        <v>52.248510000000003</v>
      </c>
      <c r="I596" s="32">
        <v>5.9878030000000004</v>
      </c>
      <c r="J596" s="3">
        <v>46.260707000000004</v>
      </c>
      <c r="K596" s="3">
        <v>5.0999999999999996</v>
      </c>
      <c r="L596" s="3">
        <v>0.9</v>
      </c>
      <c r="M596" s="3">
        <v>4</v>
      </c>
      <c r="N596" s="3">
        <v>65.950000000000728</v>
      </c>
      <c r="O596" s="3">
        <v>16305</v>
      </c>
      <c r="P596" s="3"/>
      <c r="AF596" s="3"/>
    </row>
    <row r="597" spans="1:32">
      <c r="A597" s="9">
        <v>45020</v>
      </c>
      <c r="B597" s="13">
        <v>9256.9</v>
      </c>
      <c r="C597" s="3">
        <v>2685.91</v>
      </c>
      <c r="D597" s="3">
        <v>811.90502000000004</v>
      </c>
      <c r="E597" s="3">
        <v>51.007739999999998</v>
      </c>
      <c r="F597" s="3">
        <v>3911.7327935940002</v>
      </c>
      <c r="G597" s="3">
        <v>232</v>
      </c>
      <c r="H597" s="10">
        <v>104.170096</v>
      </c>
      <c r="I597" s="32">
        <v>37.173752</v>
      </c>
      <c r="J597" s="3">
        <v>66.996343999999993</v>
      </c>
      <c r="K597" s="3">
        <v>5</v>
      </c>
      <c r="L597" s="3">
        <v>0.9</v>
      </c>
      <c r="M597" s="3">
        <v>4</v>
      </c>
      <c r="N597" s="3">
        <v>82.930000000000291</v>
      </c>
      <c r="O597" s="3">
        <v>13304</v>
      </c>
      <c r="P597" s="3"/>
      <c r="AF597" s="3"/>
    </row>
    <row r="598" spans="1:32">
      <c r="A598" s="9">
        <v>45019</v>
      </c>
      <c r="B598" s="13">
        <v>9173.9699999999993</v>
      </c>
      <c r="C598" s="3">
        <v>2664.27</v>
      </c>
      <c r="D598" s="3">
        <v>768.31359999999995</v>
      </c>
      <c r="E598" s="3">
        <v>25.028724</v>
      </c>
      <c r="F598" s="3">
        <v>3869.7289358319999</v>
      </c>
      <c r="G598" s="3">
        <v>239</v>
      </c>
      <c r="H598" s="10">
        <v>87.058775999999995</v>
      </c>
      <c r="I598" s="32">
        <v>92.328704000000002</v>
      </c>
      <c r="J598" s="3">
        <v>-5.2699280000000073</v>
      </c>
      <c r="K598" s="3">
        <v>5</v>
      </c>
      <c r="L598" s="3">
        <v>0.9</v>
      </c>
      <c r="M598" s="3">
        <v>4.0999999999999996</v>
      </c>
      <c r="N598" s="3">
        <v>-62.960000000000946</v>
      </c>
      <c r="O598" s="3">
        <v>9657</v>
      </c>
      <c r="P598" s="3"/>
      <c r="AF598" s="3"/>
    </row>
    <row r="599" spans="1:32">
      <c r="A599" s="9">
        <v>45016</v>
      </c>
      <c r="B599" s="13">
        <v>9236.93</v>
      </c>
      <c r="C599" s="3">
        <v>2676.48</v>
      </c>
      <c r="D599" s="3">
        <v>569.96186</v>
      </c>
      <c r="E599" s="3">
        <v>26.784631999999998</v>
      </c>
      <c r="F599" s="3">
        <v>3896.4761848439998</v>
      </c>
      <c r="G599" s="3">
        <v>241</v>
      </c>
      <c r="H599" s="10">
        <v>17.727146000000001</v>
      </c>
      <c r="I599" s="32">
        <v>12.228372999999999</v>
      </c>
      <c r="J599" s="3">
        <v>5.4987730000000017</v>
      </c>
      <c r="K599" s="3">
        <v>5</v>
      </c>
      <c r="L599" s="3">
        <v>0.9</v>
      </c>
      <c r="M599" s="3">
        <v>4</v>
      </c>
      <c r="N599" s="3">
        <v>-64.159999999999854</v>
      </c>
      <c r="O599" s="3">
        <v>10159</v>
      </c>
      <c r="P599" s="3"/>
      <c r="AF599" s="3"/>
    </row>
    <row r="600" spans="1:32">
      <c r="A600" s="9">
        <v>45015</v>
      </c>
      <c r="B600" s="13">
        <v>9301.09</v>
      </c>
      <c r="C600" s="3">
        <v>2682.83</v>
      </c>
      <c r="D600" s="3">
        <v>4268.6592000000001</v>
      </c>
      <c r="E600" s="3">
        <v>382.37536</v>
      </c>
      <c r="F600" s="3">
        <v>3903.5394600019999</v>
      </c>
      <c r="G600" s="3">
        <v>238</v>
      </c>
      <c r="H600" s="10">
        <v>66.312687999999994</v>
      </c>
      <c r="I600" s="32">
        <v>2600.1961000000001</v>
      </c>
      <c r="J600" s="3">
        <v>-2533.8834120000001</v>
      </c>
      <c r="K600" s="3">
        <v>5</v>
      </c>
      <c r="L600" s="3">
        <v>0.9</v>
      </c>
      <c r="M600" s="3">
        <v>4</v>
      </c>
      <c r="N600" s="3">
        <v>72.590000000000146</v>
      </c>
      <c r="O600" s="3">
        <v>12907</v>
      </c>
      <c r="P600" s="3"/>
      <c r="AF600" s="3"/>
    </row>
    <row r="601" spans="1:32">
      <c r="A601" s="9">
        <v>45014</v>
      </c>
      <c r="B601" s="13">
        <v>9228.5</v>
      </c>
      <c r="C601" s="3">
        <v>2664.26</v>
      </c>
      <c r="D601" s="3">
        <v>912.67930000000001</v>
      </c>
      <c r="E601" s="3">
        <v>45.660572000000002</v>
      </c>
      <c r="F601" s="3">
        <v>3880.5640858080001</v>
      </c>
      <c r="G601" s="3">
        <v>238</v>
      </c>
      <c r="H601" s="10">
        <v>27.493928</v>
      </c>
      <c r="I601" s="32">
        <v>117.86080800000001</v>
      </c>
      <c r="J601" s="3">
        <v>-90.366880000000009</v>
      </c>
      <c r="K601" s="3">
        <v>5</v>
      </c>
      <c r="L601" s="3">
        <v>0.9</v>
      </c>
      <c r="M601" s="3">
        <v>4.0999999999999996</v>
      </c>
      <c r="N601" s="3">
        <v>-43.930000000000291</v>
      </c>
      <c r="O601" s="3">
        <v>12000</v>
      </c>
      <c r="P601" s="3"/>
      <c r="AF601" s="3"/>
    </row>
    <row r="602" spans="1:32">
      <c r="A602" s="9">
        <v>45013</v>
      </c>
      <c r="B602" s="13">
        <v>9272.43</v>
      </c>
      <c r="C602" s="3">
        <v>2673.25</v>
      </c>
      <c r="D602" s="3">
        <v>1463.18208</v>
      </c>
      <c r="E602" s="3">
        <v>49.173651999999997</v>
      </c>
      <c r="F602" s="3">
        <v>3911.3475339060001</v>
      </c>
      <c r="G602" s="3">
        <v>236</v>
      </c>
      <c r="H602" s="10">
        <v>73.926696000000007</v>
      </c>
      <c r="I602" s="32">
        <v>41.107080000000003</v>
      </c>
      <c r="J602" s="3">
        <v>32.819616000000003</v>
      </c>
      <c r="K602" s="3">
        <v>5</v>
      </c>
      <c r="L602" s="3">
        <v>0.9</v>
      </c>
      <c r="M602" s="3">
        <v>4</v>
      </c>
      <c r="N602" s="3">
        <v>39.030000000000655</v>
      </c>
      <c r="O602" s="3">
        <v>12655</v>
      </c>
      <c r="P602" s="3"/>
      <c r="AF602" s="3"/>
    </row>
    <row r="603" spans="1:32">
      <c r="A603" s="9">
        <v>45012</v>
      </c>
      <c r="B603" s="13">
        <v>9233.4</v>
      </c>
      <c r="C603" s="3">
        <v>2656.3</v>
      </c>
      <c r="D603" s="3">
        <v>861.77644999999995</v>
      </c>
      <c r="E603" s="3">
        <v>43.982756000000002</v>
      </c>
      <c r="F603" s="3">
        <v>3924.6588897850002</v>
      </c>
      <c r="G603" s="3">
        <v>239</v>
      </c>
      <c r="H603" s="10">
        <v>73.204008000000002</v>
      </c>
      <c r="I603" s="32">
        <v>58.021120000000003</v>
      </c>
      <c r="J603" s="3">
        <v>15.182887999999998</v>
      </c>
      <c r="K603" s="3">
        <v>5</v>
      </c>
      <c r="L603" s="3">
        <v>0.9</v>
      </c>
      <c r="M603" s="3">
        <v>4</v>
      </c>
      <c r="N603" s="3">
        <v>-51.809999999999491</v>
      </c>
      <c r="O603" s="3">
        <v>12931</v>
      </c>
      <c r="P603" s="3"/>
      <c r="AF603" s="3"/>
    </row>
    <row r="604" spans="1:32">
      <c r="A604" s="9">
        <v>45009</v>
      </c>
      <c r="B604" s="13">
        <v>9285.2099999999991</v>
      </c>
      <c r="C604" s="3">
        <v>2677.98</v>
      </c>
      <c r="D604" s="3">
        <v>871.02815999999996</v>
      </c>
      <c r="E604" s="3">
        <v>45.441304000000002</v>
      </c>
      <c r="F604" s="3">
        <v>3943.7035489250002</v>
      </c>
      <c r="G604" s="3">
        <v>238</v>
      </c>
      <c r="H604" s="30">
        <v>43.955184000000003</v>
      </c>
      <c r="I604" s="32">
        <v>13.056694999999999</v>
      </c>
      <c r="J604" s="3">
        <v>30.898489000000005</v>
      </c>
      <c r="K604" s="3">
        <v>5.0999999999999996</v>
      </c>
      <c r="L604" s="3">
        <v>0.9</v>
      </c>
      <c r="M604" s="3">
        <v>4</v>
      </c>
      <c r="N604" s="3">
        <v>-134.14000000000124</v>
      </c>
      <c r="O604" s="3">
        <v>14741</v>
      </c>
      <c r="P604" s="3"/>
      <c r="AF604" s="3"/>
    </row>
    <row r="605" spans="1:32">
      <c r="A605" s="9">
        <v>45008</v>
      </c>
      <c r="B605" s="13">
        <v>9419.35</v>
      </c>
      <c r="C605" s="3">
        <v>2725.52</v>
      </c>
      <c r="D605" s="3">
        <v>1904.1745900000001</v>
      </c>
      <c r="E605" s="3">
        <v>54.641232000000002</v>
      </c>
      <c r="F605" s="3">
        <v>3985.4088957019999</v>
      </c>
      <c r="G605" s="3">
        <v>250</v>
      </c>
      <c r="H605" s="10">
        <v>123.608496</v>
      </c>
      <c r="I605" s="32">
        <v>720.70829000000003</v>
      </c>
      <c r="J605" s="3">
        <v>-597.09979399999997</v>
      </c>
      <c r="K605" s="3">
        <v>5.0999999999999996</v>
      </c>
      <c r="L605" s="3">
        <v>0.9</v>
      </c>
      <c r="M605" s="3">
        <v>4</v>
      </c>
      <c r="N605" s="3">
        <v>23.3700000000008</v>
      </c>
      <c r="O605" s="3">
        <v>16893</v>
      </c>
      <c r="P605" s="3"/>
      <c r="AF605" s="3"/>
    </row>
    <row r="606" spans="1:32">
      <c r="A606" s="9">
        <v>45007</v>
      </c>
      <c r="B606" s="13">
        <v>9395.98</v>
      </c>
      <c r="C606" s="3">
        <v>2722.94</v>
      </c>
      <c r="D606" s="3">
        <v>3437.5992299999998</v>
      </c>
      <c r="E606" s="3">
        <v>164.37136000000001</v>
      </c>
      <c r="F606" s="3">
        <v>3987.9807604170001</v>
      </c>
      <c r="G606" s="3">
        <v>245</v>
      </c>
      <c r="H606" s="10">
        <v>121.63140799999999</v>
      </c>
      <c r="I606" s="32">
        <v>419.76563199999998</v>
      </c>
      <c r="J606" s="3">
        <v>-298.13422400000002</v>
      </c>
      <c r="K606" s="3">
        <v>5.0999999999999996</v>
      </c>
      <c r="L606" s="3">
        <v>0.9</v>
      </c>
      <c r="M606" s="3">
        <v>4</v>
      </c>
      <c r="N606" s="3">
        <v>-131.06999999999971</v>
      </c>
      <c r="O606" s="3">
        <v>20071</v>
      </c>
      <c r="P606" s="3"/>
      <c r="AF606" s="3"/>
    </row>
    <row r="607" spans="1:32">
      <c r="A607" s="9">
        <v>45006</v>
      </c>
      <c r="B607" s="13">
        <v>9527.0499999999993</v>
      </c>
      <c r="C607" s="3">
        <v>2768.27</v>
      </c>
      <c r="D607" s="3">
        <v>1512.18867</v>
      </c>
      <c r="E607" s="3">
        <v>69.988007999999994</v>
      </c>
      <c r="F607" s="3">
        <v>4025.7500054920001</v>
      </c>
      <c r="G607" s="3">
        <v>249</v>
      </c>
      <c r="H607" s="10">
        <v>58.670375999999997</v>
      </c>
      <c r="I607" s="32">
        <v>23.21866</v>
      </c>
      <c r="J607" s="3">
        <v>35.451715999999998</v>
      </c>
      <c r="K607" s="3">
        <v>5.2</v>
      </c>
      <c r="L607" s="3">
        <v>1</v>
      </c>
      <c r="M607" s="3">
        <v>3.9</v>
      </c>
      <c r="N607" s="3">
        <v>-77.380000000001019</v>
      </c>
      <c r="O607" s="3">
        <v>21436</v>
      </c>
      <c r="P607" s="3"/>
      <c r="AF607" s="3"/>
    </row>
    <row r="608" spans="1:32">
      <c r="A608" s="9">
        <v>45005</v>
      </c>
      <c r="B608" s="13">
        <v>9604.43</v>
      </c>
      <c r="C608" s="3">
        <v>2800.75</v>
      </c>
      <c r="D608" s="3">
        <v>1477.7399</v>
      </c>
      <c r="E608" s="3">
        <v>78.918959999999998</v>
      </c>
      <c r="F608" s="3">
        <v>4021.3244401219999</v>
      </c>
      <c r="G608" s="3">
        <v>253</v>
      </c>
      <c r="H608" s="10">
        <v>70.606688000000005</v>
      </c>
      <c r="I608" s="32">
        <v>48.238951999999998</v>
      </c>
      <c r="J608" s="3">
        <v>22.367736000000008</v>
      </c>
      <c r="K608" s="3">
        <v>5.2</v>
      </c>
      <c r="L608" s="3">
        <v>1</v>
      </c>
      <c r="M608" s="3">
        <v>3.9</v>
      </c>
      <c r="N608" s="3">
        <v>-95.529999999998836</v>
      </c>
      <c r="O608" s="3">
        <v>21835</v>
      </c>
      <c r="P608" s="3"/>
      <c r="AF608" s="3"/>
    </row>
    <row r="609" spans="1:32">
      <c r="A609" s="9">
        <v>45002</v>
      </c>
      <c r="B609" s="13">
        <v>9699.9599999999991</v>
      </c>
      <c r="C609" s="3">
        <v>2851.65</v>
      </c>
      <c r="D609" s="3">
        <v>1797.84384</v>
      </c>
      <c r="E609" s="3">
        <v>98.741376000000002</v>
      </c>
      <c r="F609" s="3">
        <v>4042.5648703390002</v>
      </c>
      <c r="G609" s="3">
        <v>250</v>
      </c>
      <c r="H609" s="10">
        <v>227.08318399999999</v>
      </c>
      <c r="I609" s="32">
        <v>64.837732000000003</v>
      </c>
      <c r="J609" s="3">
        <v>162.245452</v>
      </c>
      <c r="K609" s="3">
        <v>5.2</v>
      </c>
      <c r="L609" s="3">
        <v>1</v>
      </c>
      <c r="M609" s="3">
        <v>3.9</v>
      </c>
      <c r="N609" s="3">
        <v>29.539999999999054</v>
      </c>
      <c r="O609" s="3">
        <v>20020</v>
      </c>
      <c r="P609" s="3"/>
      <c r="AF609" s="3"/>
    </row>
    <row r="610" spans="1:32">
      <c r="A610" s="9">
        <v>45001</v>
      </c>
      <c r="B610" s="13">
        <v>9670.42</v>
      </c>
      <c r="C610" s="3">
        <v>2840.11</v>
      </c>
      <c r="D610" s="3">
        <v>1249.3865000000001</v>
      </c>
      <c r="E610" s="3">
        <v>55.717016000000001</v>
      </c>
      <c r="F610" s="3">
        <v>3998.430151432</v>
      </c>
      <c r="G610" s="3">
        <v>232</v>
      </c>
      <c r="H610" s="10">
        <v>387.16441600000002</v>
      </c>
      <c r="I610" s="32">
        <v>177.94764799999999</v>
      </c>
      <c r="J610" s="3">
        <v>209.21676800000003</v>
      </c>
      <c r="K610" s="3">
        <v>5.0999999999999996</v>
      </c>
      <c r="L610" s="3">
        <v>0.9</v>
      </c>
      <c r="M610" s="3">
        <v>3.9</v>
      </c>
      <c r="N610" s="3">
        <v>73.8700000000008</v>
      </c>
      <c r="O610" s="3">
        <v>15255</v>
      </c>
      <c r="P610" s="3"/>
      <c r="AF610" s="3"/>
    </row>
    <row r="611" spans="1:32">
      <c r="A611" s="9">
        <v>45000</v>
      </c>
      <c r="B611" s="13">
        <v>9596.5499999999993</v>
      </c>
      <c r="C611" s="3">
        <v>2814.61</v>
      </c>
      <c r="D611" s="3">
        <v>1228.46118</v>
      </c>
      <c r="E611" s="3">
        <v>71.723327999999995</v>
      </c>
      <c r="F611" s="3">
        <v>3983.8814089450002</v>
      </c>
      <c r="G611" s="3">
        <v>244</v>
      </c>
      <c r="H611" s="10">
        <v>97.550584000000001</v>
      </c>
      <c r="I611" s="32">
        <v>89.777016000000003</v>
      </c>
      <c r="J611" s="3">
        <v>7.7735679999999974</v>
      </c>
      <c r="K611" s="3">
        <v>5.0999999999999996</v>
      </c>
      <c r="L611" s="3">
        <v>0.9</v>
      </c>
      <c r="M611" s="3">
        <v>4</v>
      </c>
      <c r="N611" s="3">
        <v>8.7599999999983993</v>
      </c>
      <c r="O611" s="3">
        <v>17374</v>
      </c>
      <c r="P611" s="3"/>
      <c r="AF611" s="3"/>
    </row>
    <row r="612" spans="1:32">
      <c r="A612" s="9">
        <v>44999</v>
      </c>
      <c r="B612" s="13">
        <v>9587.7900000000009</v>
      </c>
      <c r="C612" s="3">
        <v>2809.99</v>
      </c>
      <c r="D612" s="3">
        <v>1625.66221</v>
      </c>
      <c r="E612" s="3">
        <v>66.809095999999997</v>
      </c>
      <c r="F612" s="3">
        <v>3983.9459345810001</v>
      </c>
      <c r="G612" s="3">
        <v>245</v>
      </c>
      <c r="H612" s="10">
        <v>303.04995200000002</v>
      </c>
      <c r="I612" s="32">
        <v>72.659943999999996</v>
      </c>
      <c r="J612" s="3">
        <v>230.39000800000002</v>
      </c>
      <c r="K612" s="3">
        <v>5.0999999999999996</v>
      </c>
      <c r="L612" s="3">
        <v>0.9</v>
      </c>
      <c r="M612" s="3">
        <v>4</v>
      </c>
      <c r="N612" s="3">
        <v>37.090000000000146</v>
      </c>
      <c r="O612" s="3">
        <v>18054</v>
      </c>
      <c r="P612" s="3"/>
      <c r="AF612" s="3"/>
    </row>
    <row r="613" spans="1:32">
      <c r="A613" s="9">
        <v>44998</v>
      </c>
      <c r="B613" s="13">
        <v>9550.7000000000007</v>
      </c>
      <c r="C613" s="3">
        <v>2791.33</v>
      </c>
      <c r="D613" s="3">
        <v>1459.0680299999999</v>
      </c>
      <c r="E613" s="3">
        <v>52.002307999999999</v>
      </c>
      <c r="F613" s="3">
        <v>3962.3200206199999</v>
      </c>
      <c r="G613" s="3">
        <v>246</v>
      </c>
      <c r="H613" s="10">
        <v>181.986592</v>
      </c>
      <c r="I613" s="32">
        <v>42.746428000000002</v>
      </c>
      <c r="J613" s="3">
        <v>139.24016399999999</v>
      </c>
      <c r="K613" s="3">
        <v>5.0999999999999996</v>
      </c>
      <c r="L613" s="3">
        <v>0.9</v>
      </c>
      <c r="M613" s="3">
        <v>4</v>
      </c>
      <c r="N613" s="3">
        <v>59.659999999999854</v>
      </c>
      <c r="O613" s="3">
        <v>17268</v>
      </c>
      <c r="P613" s="3"/>
      <c r="AF613" s="3"/>
    </row>
    <row r="614" spans="1:32">
      <c r="A614" s="9">
        <v>44995</v>
      </c>
      <c r="B614" s="13">
        <v>9491.0400000000009</v>
      </c>
      <c r="C614" s="3">
        <v>2794.84</v>
      </c>
      <c r="D614" s="3">
        <v>2091.2220200000002</v>
      </c>
      <c r="E614" s="3">
        <v>238.84366399999999</v>
      </c>
      <c r="F614" s="3">
        <v>3945.4703395199999</v>
      </c>
      <c r="G614" s="3">
        <v>240</v>
      </c>
      <c r="H614" s="10">
        <v>848.57389000000001</v>
      </c>
      <c r="I614" s="32">
        <v>823.1703</v>
      </c>
      <c r="J614" s="3">
        <v>25.403590000000008</v>
      </c>
      <c r="K614" s="3">
        <v>5.0999999999999996</v>
      </c>
      <c r="L614" s="3">
        <v>0.9</v>
      </c>
      <c r="M614" s="3">
        <v>4</v>
      </c>
      <c r="N614" s="3">
        <v>-115.91999999999825</v>
      </c>
      <c r="O614" s="3">
        <v>7279</v>
      </c>
      <c r="P614" s="3"/>
      <c r="AF614" s="3"/>
    </row>
    <row r="615" spans="1:32">
      <c r="A615" s="9">
        <v>44994</v>
      </c>
      <c r="B615" s="13">
        <v>9606.9599999999991</v>
      </c>
      <c r="C615" s="3">
        <v>2823.14</v>
      </c>
      <c r="D615" s="3">
        <v>1775.9569899999999</v>
      </c>
      <c r="E615" s="3">
        <v>66.716620000000006</v>
      </c>
      <c r="F615" s="3">
        <v>3989.560231252</v>
      </c>
      <c r="G615" s="3">
        <v>250</v>
      </c>
      <c r="H615" s="10">
        <v>213.91059200000001</v>
      </c>
      <c r="I615" s="32">
        <v>140.694016</v>
      </c>
      <c r="J615" s="3">
        <v>73.216576000000003</v>
      </c>
      <c r="K615" s="3">
        <v>5.0999999999999996</v>
      </c>
      <c r="L615" s="3">
        <v>0.9</v>
      </c>
      <c r="M615" s="3">
        <v>4</v>
      </c>
      <c r="N615" s="3">
        <v>-96.520000000000437</v>
      </c>
      <c r="O615" s="3"/>
      <c r="P615" s="3"/>
      <c r="AF615" s="3"/>
    </row>
    <row r="616" spans="1:32">
      <c r="A616" s="9">
        <v>44993</v>
      </c>
      <c r="B616" s="13">
        <v>9703.48</v>
      </c>
      <c r="C616" s="3">
        <v>2865.93</v>
      </c>
      <c r="D616" s="3">
        <v>2493.1904</v>
      </c>
      <c r="E616" s="3">
        <v>97.472496000000007</v>
      </c>
      <c r="F616" s="3">
        <v>4027.3667045100001</v>
      </c>
      <c r="G616" s="3">
        <v>254</v>
      </c>
      <c r="H616" s="10">
        <v>268.46371199999999</v>
      </c>
      <c r="I616" s="32">
        <v>247.34260800000001</v>
      </c>
      <c r="J616" s="3">
        <v>21.121103999999974</v>
      </c>
      <c r="K616" s="3">
        <v>5.2</v>
      </c>
      <c r="L616" s="3">
        <v>1</v>
      </c>
      <c r="M616" s="3">
        <v>3.9</v>
      </c>
      <c r="N616" s="3">
        <v>55.619999999998981</v>
      </c>
      <c r="O616" s="3"/>
      <c r="P616" s="3"/>
      <c r="AF616" s="3"/>
    </row>
    <row r="617" spans="1:32">
      <c r="A617" s="9">
        <v>44992</v>
      </c>
      <c r="B617" s="13">
        <v>9647.86</v>
      </c>
      <c r="C617" s="3">
        <v>2851.54</v>
      </c>
      <c r="D617" s="3">
        <v>3269.6775699999998</v>
      </c>
      <c r="E617" s="3">
        <v>108.110376</v>
      </c>
      <c r="F617" s="3">
        <v>4015.8738976620002</v>
      </c>
      <c r="G617" s="3">
        <v>255</v>
      </c>
      <c r="H617" s="10">
        <v>144.22659200000001</v>
      </c>
      <c r="I617" s="32">
        <v>124.441016</v>
      </c>
      <c r="J617" s="3">
        <v>19.785576000000006</v>
      </c>
      <c r="K617" s="3">
        <v>5.2</v>
      </c>
      <c r="L617" s="3">
        <v>1</v>
      </c>
      <c r="M617" s="3">
        <v>3.9</v>
      </c>
      <c r="N617" s="3">
        <v>4.9200000000000728</v>
      </c>
      <c r="O617" s="3"/>
      <c r="P617" s="3"/>
      <c r="AF617" s="3"/>
    </row>
    <row r="618" spans="1:32">
      <c r="A618" s="9">
        <v>44988</v>
      </c>
      <c r="B618" s="13">
        <v>9642.94</v>
      </c>
      <c r="C618" s="3">
        <v>2869.14</v>
      </c>
      <c r="D618" s="3">
        <v>3438.01037</v>
      </c>
      <c r="E618" s="3">
        <v>114.974912</v>
      </c>
      <c r="F618" s="3">
        <v>4009.271882134</v>
      </c>
      <c r="G618" s="3">
        <v>255</v>
      </c>
      <c r="H618" s="10">
        <v>208.63728</v>
      </c>
      <c r="I618" s="32">
        <v>389.919488</v>
      </c>
      <c r="J618" s="3">
        <v>-181.282208</v>
      </c>
      <c r="K618" s="3">
        <v>5.2</v>
      </c>
      <c r="L618" s="3">
        <v>0.9</v>
      </c>
      <c r="M618" s="3">
        <v>3.9</v>
      </c>
      <c r="N618" s="3">
        <v>198.02000000000044</v>
      </c>
      <c r="O618" s="3">
        <v>24462</v>
      </c>
      <c r="P618" s="3"/>
      <c r="AF618" s="3"/>
    </row>
    <row r="619" spans="1:32">
      <c r="A619" s="9">
        <v>44987</v>
      </c>
      <c r="B619" s="13">
        <v>9444.92</v>
      </c>
      <c r="C619" s="3">
        <v>2838.18</v>
      </c>
      <c r="D619" s="3">
        <v>2858.5369599999999</v>
      </c>
      <c r="E619" s="3">
        <v>93.597607999999994</v>
      </c>
      <c r="F619" s="3">
        <v>3969.256322658</v>
      </c>
      <c r="G619" s="3">
        <v>249</v>
      </c>
      <c r="H619" s="10">
        <v>93.379040000000003</v>
      </c>
      <c r="I619" s="32">
        <v>78.35624</v>
      </c>
      <c r="J619" s="3">
        <v>15.022800000000004</v>
      </c>
      <c r="K619" s="3">
        <v>5.0999999999999996</v>
      </c>
      <c r="L619" s="3">
        <v>0.9</v>
      </c>
      <c r="M619" s="3">
        <v>4</v>
      </c>
      <c r="N619" s="3">
        <v>111.09000000000015</v>
      </c>
      <c r="O619" s="3"/>
      <c r="P619" s="3"/>
      <c r="AF619" s="3"/>
    </row>
    <row r="620" spans="1:32">
      <c r="A620" s="9">
        <v>44986</v>
      </c>
      <c r="B620" s="13">
        <v>9333.83</v>
      </c>
      <c r="C620" s="3">
        <v>2828.48</v>
      </c>
      <c r="D620" s="3">
        <v>1451.69382</v>
      </c>
      <c r="E620" s="3">
        <v>78.396343999999999</v>
      </c>
      <c r="F620" s="3">
        <v>3939.90664775</v>
      </c>
      <c r="G620" s="3">
        <v>246</v>
      </c>
      <c r="H620" s="10">
        <v>133.408928</v>
      </c>
      <c r="I620" s="32">
        <v>85.425488000000001</v>
      </c>
      <c r="J620" s="3">
        <v>47.983440000000002</v>
      </c>
      <c r="K620" s="3">
        <v>5.0999999999999996</v>
      </c>
      <c r="L620" s="3">
        <v>0.9</v>
      </c>
      <c r="M620" s="3">
        <v>4</v>
      </c>
      <c r="N620" s="3">
        <v>111.14999999999964</v>
      </c>
      <c r="O620" s="3"/>
      <c r="P620" s="3"/>
      <c r="AF620" s="3"/>
    </row>
    <row r="621" spans="1:32">
      <c r="A621" s="9">
        <v>44985</v>
      </c>
      <c r="B621" s="13">
        <v>9222.68</v>
      </c>
      <c r="C621" s="3">
        <v>2805.26</v>
      </c>
      <c r="D621" s="3">
        <v>1271.7948200000001</v>
      </c>
      <c r="E621" s="3">
        <v>43.032539999999997</v>
      </c>
      <c r="F621" s="3">
        <v>3912.648133056</v>
      </c>
      <c r="G621" s="3">
        <v>242</v>
      </c>
      <c r="H621" s="10">
        <v>171.294816</v>
      </c>
      <c r="I621" s="32">
        <v>150.03449599999999</v>
      </c>
      <c r="J621" s="3">
        <v>21.260320000000007</v>
      </c>
      <c r="K621" s="3">
        <v>5</v>
      </c>
      <c r="L621" s="3">
        <v>0.9</v>
      </c>
      <c r="M621" s="3">
        <v>4</v>
      </c>
      <c r="N621" s="3">
        <v>34.200000000000728</v>
      </c>
      <c r="O621" s="3"/>
      <c r="P621" s="3"/>
      <c r="AF621" s="3"/>
    </row>
    <row r="622" spans="1:32">
      <c r="A622" s="9">
        <v>44984</v>
      </c>
      <c r="B622" s="13">
        <v>9188.48</v>
      </c>
      <c r="C622" s="3">
        <v>2796.71</v>
      </c>
      <c r="D622" s="3">
        <v>1414.1299200000001</v>
      </c>
      <c r="E622" s="3">
        <v>50.367159999999998</v>
      </c>
      <c r="F622" s="3">
        <v>3906.111285938</v>
      </c>
      <c r="G622" s="3">
        <v>226</v>
      </c>
      <c r="H622" s="10">
        <v>115.5184</v>
      </c>
      <c r="I622" s="32">
        <v>81.264480000000006</v>
      </c>
      <c r="J622" s="3">
        <v>34.253919999999994</v>
      </c>
      <c r="K622" s="3">
        <v>5</v>
      </c>
      <c r="L622" s="3">
        <v>0.9</v>
      </c>
      <c r="M622" s="3">
        <v>4</v>
      </c>
      <c r="N622" s="3">
        <v>-10.149999999999636</v>
      </c>
      <c r="O622" s="3"/>
      <c r="P622" s="3"/>
      <c r="AF622" s="3"/>
    </row>
    <row r="623" spans="1:32">
      <c r="A623" s="9">
        <v>44981</v>
      </c>
      <c r="B623" s="13">
        <v>9198.6299999999992</v>
      </c>
      <c r="C623" s="3">
        <v>2804.42</v>
      </c>
      <c r="D623" s="3">
        <v>1205.03565</v>
      </c>
      <c r="E623" s="3">
        <v>56.016832000000001</v>
      </c>
      <c r="F623" s="3">
        <v>4042.7248689050002</v>
      </c>
      <c r="G623" s="3">
        <v>240</v>
      </c>
      <c r="H623" s="10">
        <v>62.134003999999997</v>
      </c>
      <c r="I623" s="32">
        <v>64.362864000000002</v>
      </c>
      <c r="J623" s="3">
        <v>-2.2288600000000045</v>
      </c>
      <c r="K623" s="3">
        <v>5.2</v>
      </c>
      <c r="L623" s="3">
        <v>1</v>
      </c>
      <c r="M623" s="3">
        <v>3.9</v>
      </c>
      <c r="N623" s="3">
        <v>-117.2400000000016</v>
      </c>
      <c r="O623" s="3">
        <v>25641</v>
      </c>
      <c r="P623" s="3"/>
      <c r="AF623" s="3"/>
    </row>
    <row r="624" spans="1:32">
      <c r="A624" s="9">
        <v>44980</v>
      </c>
      <c r="B624" s="13">
        <v>9315.8700000000008</v>
      </c>
      <c r="C624" s="3">
        <v>2833.45</v>
      </c>
      <c r="D624" s="3">
        <v>2118.6266900000001</v>
      </c>
      <c r="E624" s="3">
        <v>84.095296000000005</v>
      </c>
      <c r="F624" s="3">
        <v>4077.3048842839999</v>
      </c>
      <c r="G624" s="3">
        <v>247</v>
      </c>
      <c r="H624" s="10">
        <v>120.3232</v>
      </c>
      <c r="I624" s="32">
        <v>235.43102400000001</v>
      </c>
      <c r="J624" s="3">
        <v>-115.10782400000001</v>
      </c>
      <c r="K624" s="3">
        <v>5.2</v>
      </c>
      <c r="L624" s="3">
        <v>1</v>
      </c>
      <c r="M624" s="3">
        <v>3.9</v>
      </c>
      <c r="N624" s="3">
        <v>59.880000000001019</v>
      </c>
      <c r="O624" s="3"/>
      <c r="P624" s="3"/>
      <c r="AF624" s="3"/>
    </row>
    <row r="625" spans="1:32">
      <c r="A625" s="9">
        <v>44979</v>
      </c>
      <c r="B625" s="13">
        <v>9255.99</v>
      </c>
      <c r="C625" s="3">
        <v>2824.1</v>
      </c>
      <c r="D625" s="3">
        <v>1536.93453</v>
      </c>
      <c r="E625" s="3">
        <v>62.413780000000003</v>
      </c>
      <c r="F625" s="3">
        <v>4066.523674729</v>
      </c>
      <c r="G625" s="3">
        <v>238</v>
      </c>
      <c r="H625" s="10">
        <v>115.947664</v>
      </c>
      <c r="I625" s="32">
        <v>75.206519999999998</v>
      </c>
      <c r="J625" s="3">
        <v>40.741144000000006</v>
      </c>
      <c r="K625" s="3">
        <v>5.2</v>
      </c>
      <c r="L625" s="3">
        <v>1</v>
      </c>
      <c r="M625" s="3">
        <v>3.9</v>
      </c>
      <c r="N625" s="3">
        <v>95.739999999999782</v>
      </c>
      <c r="O625" s="3"/>
      <c r="P625" s="3"/>
      <c r="AF625" s="3"/>
    </row>
    <row r="626" spans="1:32">
      <c r="A626" s="9">
        <v>44978</v>
      </c>
      <c r="B626" s="13">
        <v>9160.25</v>
      </c>
      <c r="C626" s="3">
        <v>2789.45</v>
      </c>
      <c r="D626" s="3">
        <v>1807.1369</v>
      </c>
      <c r="E626" s="3">
        <v>78.825488000000007</v>
      </c>
      <c r="F626" s="3">
        <v>4009.5224776979999</v>
      </c>
      <c r="G626" s="3">
        <v>240</v>
      </c>
      <c r="H626" s="10">
        <v>41.306967999999998</v>
      </c>
      <c r="I626" s="32">
        <v>451.333888</v>
      </c>
      <c r="J626" s="3">
        <v>-410.02692000000002</v>
      </c>
      <c r="K626" s="3">
        <v>5.2</v>
      </c>
      <c r="L626" s="3">
        <v>0.9</v>
      </c>
      <c r="M626" s="3">
        <v>3.9</v>
      </c>
      <c r="N626" s="3">
        <v>13.899999999999636</v>
      </c>
      <c r="O626" s="3"/>
      <c r="P626" s="3"/>
      <c r="AF626" s="3"/>
    </row>
    <row r="627" spans="1:32">
      <c r="A627" s="9">
        <v>44977</v>
      </c>
      <c r="B627" s="13">
        <v>9146.35</v>
      </c>
      <c r="C627" s="3">
        <v>2793.47</v>
      </c>
      <c r="D627" s="3">
        <v>2424.3489300000001</v>
      </c>
      <c r="E627" s="3">
        <v>69.480936</v>
      </c>
      <c r="F627" s="3">
        <v>4004.0273301719999</v>
      </c>
      <c r="G627" s="3">
        <v>249</v>
      </c>
      <c r="H627" s="10">
        <v>152.364688</v>
      </c>
      <c r="I627" s="32">
        <v>629.86821999999995</v>
      </c>
      <c r="J627" s="3">
        <v>-477.50353199999995</v>
      </c>
      <c r="K627" s="3">
        <v>5.0999999999999996</v>
      </c>
      <c r="L627" s="3">
        <v>0.9</v>
      </c>
      <c r="M627" s="3">
        <v>3.9</v>
      </c>
      <c r="N627" s="3">
        <v>64.020000000000437</v>
      </c>
      <c r="O627" s="105">
        <v>18521</v>
      </c>
      <c r="P627" s="3"/>
      <c r="AF627" s="3"/>
    </row>
    <row r="628" spans="1:32">
      <c r="A628" s="9">
        <v>44974</v>
      </c>
      <c r="B628" s="13">
        <v>9082.33</v>
      </c>
      <c r="C628" s="3">
        <v>2777.78</v>
      </c>
      <c r="D628" s="3">
        <v>2279.8312999999998</v>
      </c>
      <c r="E628" s="3">
        <v>98.193488000000002</v>
      </c>
      <c r="F628" s="3">
        <v>3974.1459388950002</v>
      </c>
      <c r="G628" s="3">
        <v>239</v>
      </c>
      <c r="H628" s="10">
        <v>300.99340799999999</v>
      </c>
      <c r="I628" s="32">
        <v>346.912736</v>
      </c>
      <c r="J628" s="3">
        <v>-45.919328000000007</v>
      </c>
      <c r="K628" s="3">
        <v>5.0999999999999996</v>
      </c>
      <c r="L628" s="3">
        <v>0.9</v>
      </c>
      <c r="M628" s="3">
        <v>4</v>
      </c>
      <c r="N628" s="3">
        <v>233.96999999999935</v>
      </c>
      <c r="O628" s="3"/>
      <c r="P628" s="3"/>
      <c r="AF628" s="3"/>
    </row>
    <row r="629" spans="1:32">
      <c r="A629" s="9">
        <v>44973</v>
      </c>
      <c r="B629" s="13">
        <v>8848.36</v>
      </c>
      <c r="C629" s="3">
        <v>2712.74</v>
      </c>
      <c r="D629" s="3">
        <v>1276.75341</v>
      </c>
      <c r="E629" s="3">
        <v>93.267375999999999</v>
      </c>
      <c r="F629" s="3">
        <v>3895.0651771789999</v>
      </c>
      <c r="G629" s="3">
        <v>230</v>
      </c>
      <c r="H629" s="10">
        <v>65.863259999999997</v>
      </c>
      <c r="I629" s="32">
        <v>36.159056</v>
      </c>
      <c r="J629" s="3">
        <v>29.704203999999997</v>
      </c>
      <c r="K629" s="3">
        <v>5</v>
      </c>
      <c r="L629" s="3">
        <v>0.9</v>
      </c>
      <c r="M629" s="3">
        <v>4.0999999999999996</v>
      </c>
      <c r="N629" s="3">
        <v>5.3100000000013097</v>
      </c>
      <c r="O629" s="3"/>
      <c r="P629" s="3"/>
      <c r="AF629" s="3"/>
    </row>
    <row r="630" spans="1:32">
      <c r="A630" s="9">
        <v>44972</v>
      </c>
      <c r="B630" s="13">
        <v>8843.0499999999993</v>
      </c>
      <c r="C630" s="3">
        <v>2718.31</v>
      </c>
      <c r="D630" s="3">
        <v>2041.92922</v>
      </c>
      <c r="E630" s="3">
        <v>94.287199999999999</v>
      </c>
      <c r="F630" s="3">
        <v>3923.1327382979998</v>
      </c>
      <c r="G630" s="3">
        <v>245</v>
      </c>
      <c r="H630" s="10">
        <v>197.597792</v>
      </c>
      <c r="I630" s="32">
        <v>197.335328</v>
      </c>
      <c r="J630" s="3">
        <v>0.26246399999999426</v>
      </c>
      <c r="K630" s="3">
        <v>5</v>
      </c>
      <c r="L630" s="3">
        <v>0.9</v>
      </c>
      <c r="M630" s="3">
        <v>4</v>
      </c>
      <c r="N630" s="3">
        <v>214.46999999999935</v>
      </c>
      <c r="O630" s="3"/>
      <c r="P630" s="3"/>
      <c r="AF630" s="3"/>
    </row>
    <row r="631" spans="1:32">
      <c r="A631" s="9">
        <v>44971</v>
      </c>
      <c r="B631" s="13">
        <v>8628.58</v>
      </c>
      <c r="C631" s="3">
        <v>2644.74</v>
      </c>
      <c r="D631" s="3">
        <v>1876.3060499999999</v>
      </c>
      <c r="E631" s="3">
        <v>82.244224000000003</v>
      </c>
      <c r="F631" s="3">
        <v>3817.9412869150001</v>
      </c>
      <c r="G631" s="3">
        <v>243</v>
      </c>
      <c r="H631" s="10">
        <v>161.97747200000001</v>
      </c>
      <c r="I631" s="32">
        <v>14.312726</v>
      </c>
      <c r="J631" s="3">
        <v>147.66474600000001</v>
      </c>
      <c r="K631" s="3">
        <v>4.9000000000000004</v>
      </c>
      <c r="L631" s="3">
        <v>0.9</v>
      </c>
      <c r="M631" s="3">
        <v>4.0999999999999996</v>
      </c>
      <c r="N631" s="3">
        <v>-10.340000000000146</v>
      </c>
      <c r="O631" s="3"/>
      <c r="P631" s="3"/>
      <c r="AF631" s="3"/>
    </row>
    <row r="632" spans="1:32">
      <c r="A632" s="9">
        <v>44970</v>
      </c>
      <c r="B632" s="13">
        <v>8638.92</v>
      </c>
      <c r="C632" s="3">
        <v>2648.99</v>
      </c>
      <c r="D632" s="3">
        <v>2254.1590999999999</v>
      </c>
      <c r="E632" s="3">
        <v>85.615536000000006</v>
      </c>
      <c r="F632" s="3">
        <v>3830.3566639199998</v>
      </c>
      <c r="G632" s="3">
        <v>235</v>
      </c>
      <c r="H632" s="30">
        <v>689.58861000000002</v>
      </c>
      <c r="I632" s="32">
        <v>221.27672000000001</v>
      </c>
      <c r="J632" s="3">
        <v>468.31189000000001</v>
      </c>
      <c r="K632" s="3">
        <v>4.9000000000000004</v>
      </c>
      <c r="L632" s="3">
        <v>0.9</v>
      </c>
      <c r="M632" s="3">
        <v>4.0999999999999996</v>
      </c>
      <c r="N632" s="3">
        <v>-151.79999999999927</v>
      </c>
      <c r="O632" s="3">
        <v>10322</v>
      </c>
      <c r="P632" s="3"/>
      <c r="AF632" s="3"/>
    </row>
    <row r="633" spans="1:32">
      <c r="A633" s="9">
        <v>44967</v>
      </c>
      <c r="B633" s="13">
        <v>8790.7199999999993</v>
      </c>
      <c r="C633" s="3">
        <v>2695.36</v>
      </c>
      <c r="D633" s="3">
        <v>1267.376</v>
      </c>
      <c r="E633" s="3">
        <v>51.363751999999998</v>
      </c>
      <c r="F633" s="3">
        <v>3898.9784361040001</v>
      </c>
      <c r="G633" s="3">
        <v>238</v>
      </c>
      <c r="H633" s="10">
        <v>78.832111999999995</v>
      </c>
      <c r="I633" s="32">
        <v>138.30406400000001</v>
      </c>
      <c r="J633" s="3">
        <v>-59.471952000000016</v>
      </c>
      <c r="K633" s="3">
        <v>5</v>
      </c>
      <c r="L633" s="3">
        <v>0.9</v>
      </c>
      <c r="M633" s="3">
        <v>4</v>
      </c>
      <c r="N633" s="3">
        <v>-147.76000000000022</v>
      </c>
      <c r="O633" s="3"/>
      <c r="P633" s="3"/>
      <c r="AF633" s="3"/>
    </row>
    <row r="634" spans="1:32">
      <c r="A634" s="9">
        <v>44966</v>
      </c>
      <c r="B634" s="13">
        <v>8938.48</v>
      </c>
      <c r="C634" s="3">
        <v>2756.41</v>
      </c>
      <c r="D634" s="3">
        <v>1405.1855399999999</v>
      </c>
      <c r="E634" s="3">
        <v>40.275039999999997</v>
      </c>
      <c r="F634" s="3">
        <v>3969.8610128179998</v>
      </c>
      <c r="G634" s="3">
        <v>234</v>
      </c>
      <c r="H634" s="10">
        <v>187.772784</v>
      </c>
      <c r="I634" s="32">
        <v>14.544613999999999</v>
      </c>
      <c r="J634" s="3">
        <v>173.22817000000001</v>
      </c>
      <c r="K634" s="3">
        <v>5.0999999999999996</v>
      </c>
      <c r="L634" s="3">
        <v>0.9</v>
      </c>
      <c r="M634" s="3">
        <v>4</v>
      </c>
      <c r="N634" s="3">
        <v>-23.890000000001237</v>
      </c>
      <c r="O634" s="3"/>
      <c r="P634" s="3"/>
      <c r="AF634" s="3"/>
    </row>
    <row r="635" spans="1:32">
      <c r="A635" s="9">
        <v>44965</v>
      </c>
      <c r="B635" s="13">
        <v>8962.3700000000008</v>
      </c>
      <c r="C635" s="3">
        <v>2767.48</v>
      </c>
      <c r="D635" s="3">
        <v>1223.7422099999999</v>
      </c>
      <c r="E635" s="3">
        <v>44.552100000000003</v>
      </c>
      <c r="F635" s="3">
        <v>3977.3981941359998</v>
      </c>
      <c r="G635" s="3">
        <v>241</v>
      </c>
      <c r="H635" s="10">
        <v>278.758464</v>
      </c>
      <c r="I635" s="32">
        <v>3.370406</v>
      </c>
      <c r="J635" s="3">
        <v>275.388058</v>
      </c>
      <c r="K635" s="3">
        <v>5.0999999999999996</v>
      </c>
      <c r="L635" s="3">
        <v>0.9</v>
      </c>
      <c r="M635" s="3">
        <v>4</v>
      </c>
      <c r="N635" s="3">
        <v>-25.079999999999927</v>
      </c>
      <c r="O635" s="3"/>
      <c r="P635" s="3"/>
      <c r="AF635" s="3"/>
    </row>
    <row r="636" spans="1:32">
      <c r="A636" s="9">
        <v>44964</v>
      </c>
      <c r="B636" s="13">
        <v>8987.4500000000007</v>
      </c>
      <c r="C636" s="3">
        <v>2782.56</v>
      </c>
      <c r="D636" s="3">
        <v>1188.19443</v>
      </c>
      <c r="E636" s="3">
        <v>43.209843999999997</v>
      </c>
      <c r="F636" s="3">
        <v>3990.7631881319999</v>
      </c>
      <c r="G636" s="3">
        <v>236</v>
      </c>
      <c r="H636" s="10">
        <v>307.95571200000001</v>
      </c>
      <c r="I636" s="32">
        <v>16.431937000000001</v>
      </c>
      <c r="J636" s="3">
        <v>291.523775</v>
      </c>
      <c r="K636" s="3">
        <v>5.0999999999999996</v>
      </c>
      <c r="L636" s="3">
        <v>0.9</v>
      </c>
      <c r="M636" s="3">
        <v>4</v>
      </c>
      <c r="N636" s="3">
        <v>11.590000000000146</v>
      </c>
      <c r="O636" s="3"/>
      <c r="P636" s="3"/>
      <c r="AF636" s="3"/>
    </row>
    <row r="637" spans="1:32">
      <c r="A637" s="9">
        <v>44963</v>
      </c>
      <c r="B637" s="13">
        <v>8975.86</v>
      </c>
      <c r="C637" s="3">
        <v>2785.19</v>
      </c>
      <c r="D637" s="3">
        <v>2222.08077</v>
      </c>
      <c r="E637" s="3">
        <v>56.223396000000001</v>
      </c>
      <c r="F637" s="3">
        <v>3989.1265373179999</v>
      </c>
      <c r="G637" s="3">
        <v>238</v>
      </c>
      <c r="H637" s="10">
        <v>1021.54003</v>
      </c>
      <c r="I637" s="32">
        <v>342.50240000000002</v>
      </c>
      <c r="J637" s="3">
        <v>679.03763000000004</v>
      </c>
      <c r="K637" s="3">
        <v>5.0999999999999996</v>
      </c>
      <c r="L637" s="3">
        <v>0.9</v>
      </c>
      <c r="M637" s="3">
        <v>4</v>
      </c>
      <c r="N637" s="3">
        <v>-124.27999999999884</v>
      </c>
      <c r="O637" s="3"/>
      <c r="P637" s="3"/>
      <c r="AF637" s="3"/>
    </row>
    <row r="638" spans="1:32">
      <c r="A638" s="9">
        <v>44960</v>
      </c>
      <c r="B638" s="13">
        <v>9100.14</v>
      </c>
      <c r="C638" s="3">
        <v>2836.62</v>
      </c>
      <c r="D638" s="3">
        <v>2317.78125</v>
      </c>
      <c r="E638" s="3">
        <v>73.870512000000005</v>
      </c>
      <c r="F638" s="3">
        <v>4036.018459976</v>
      </c>
      <c r="G638" s="3">
        <v>241</v>
      </c>
      <c r="H638" s="10">
        <v>490.56256000000002</v>
      </c>
      <c r="I638" s="32">
        <v>27.020012000000001</v>
      </c>
      <c r="J638" s="3">
        <v>463.54254800000001</v>
      </c>
      <c r="K638" s="3">
        <v>5.2</v>
      </c>
      <c r="L638" s="3">
        <v>1</v>
      </c>
      <c r="M638" s="3">
        <v>3.9</v>
      </c>
      <c r="N638" s="3">
        <v>-78.470000000001164</v>
      </c>
      <c r="O638" s="3">
        <v>44244</v>
      </c>
      <c r="P638" s="3"/>
      <c r="AF638" s="3"/>
    </row>
    <row r="639" spans="1:32">
      <c r="A639" s="9">
        <v>44959</v>
      </c>
      <c r="B639" s="13">
        <v>9178.61</v>
      </c>
      <c r="C639" s="3">
        <v>2863.64</v>
      </c>
      <c r="D639" s="3">
        <v>4173.2615699999997</v>
      </c>
      <c r="E639" s="3">
        <v>106.783672</v>
      </c>
      <c r="F639" s="3">
        <v>4060.9274466309998</v>
      </c>
      <c r="G639" s="3">
        <v>238</v>
      </c>
      <c r="H639" s="10">
        <v>949.28749000000005</v>
      </c>
      <c r="I639" s="32">
        <v>55.889184</v>
      </c>
      <c r="J639" s="3">
        <v>893.39830600000005</v>
      </c>
      <c r="K639" s="3">
        <v>5.2</v>
      </c>
      <c r="L639" s="3">
        <v>1</v>
      </c>
      <c r="M639" s="3">
        <v>3.9</v>
      </c>
      <c r="N639" s="3">
        <v>156.23000000000138</v>
      </c>
      <c r="O639" s="3">
        <v>12907</v>
      </c>
      <c r="P639" s="3"/>
      <c r="AF639" s="3"/>
    </row>
    <row r="640" spans="1:32">
      <c r="A640" s="9">
        <v>44958</v>
      </c>
      <c r="B640" s="13">
        <v>9022.3799999999992</v>
      </c>
      <c r="C640" s="3">
        <v>2812.75</v>
      </c>
      <c r="D640" s="3">
        <v>1809.4793</v>
      </c>
      <c r="E640" s="3">
        <v>67.058627999999999</v>
      </c>
      <c r="F640" s="3">
        <v>3926.7817458700001</v>
      </c>
      <c r="G640" s="3">
        <v>245</v>
      </c>
      <c r="H640" s="10">
        <v>297.23311999999999</v>
      </c>
      <c r="I640" s="32">
        <v>93.390504000000007</v>
      </c>
      <c r="J640" s="3">
        <v>203.84261599999996</v>
      </c>
      <c r="K640" s="3">
        <v>5</v>
      </c>
      <c r="L640" s="3">
        <v>0.9</v>
      </c>
      <c r="M640" s="3">
        <v>4</v>
      </c>
      <c r="N640" s="3">
        <v>72.369999999998981</v>
      </c>
      <c r="O640" s="3"/>
      <c r="P640" s="3"/>
      <c r="AF640" s="3"/>
    </row>
    <row r="641" spans="1:32">
      <c r="A641" s="9">
        <v>44957</v>
      </c>
      <c r="B641" s="13">
        <v>8950.01</v>
      </c>
      <c r="C641" s="3">
        <v>2799.53</v>
      </c>
      <c r="D641" s="3">
        <v>1541.2898600000001</v>
      </c>
      <c r="E641" s="3">
        <v>60.247784000000003</v>
      </c>
      <c r="F641" s="3">
        <v>3910.7544710279999</v>
      </c>
      <c r="G641" s="3">
        <v>238</v>
      </c>
      <c r="H641" s="10">
        <v>250.27979199999999</v>
      </c>
      <c r="I641" s="32">
        <v>5.1357359999999996</v>
      </c>
      <c r="J641" s="3">
        <v>245.14405599999998</v>
      </c>
      <c r="K641" s="3">
        <v>5</v>
      </c>
      <c r="L641" s="3">
        <v>0.9</v>
      </c>
      <c r="M641" s="3">
        <v>4</v>
      </c>
      <c r="N641" s="3">
        <v>84.960000000000946</v>
      </c>
      <c r="O641" s="3"/>
      <c r="P641" s="3"/>
      <c r="AF641" s="3"/>
    </row>
    <row r="642" spans="1:32">
      <c r="A642" s="9">
        <v>44956</v>
      </c>
      <c r="B642" s="13">
        <v>8865.0499999999993</v>
      </c>
      <c r="C642" s="3">
        <v>2764.51</v>
      </c>
      <c r="D642" s="3">
        <v>1723.3329900000001</v>
      </c>
      <c r="E642" s="3">
        <v>77.786231999999998</v>
      </c>
      <c r="F642" s="3">
        <v>3881.1371070149999</v>
      </c>
      <c r="G642" s="3">
        <v>244</v>
      </c>
      <c r="H642" s="10">
        <v>173.45633599999999</v>
      </c>
      <c r="I642" s="32">
        <v>79.89</v>
      </c>
      <c r="J642" s="3">
        <v>93.566335999999993</v>
      </c>
      <c r="K642" s="3">
        <v>5</v>
      </c>
      <c r="L642" s="3">
        <v>0.9</v>
      </c>
      <c r="M642" s="3">
        <v>4.0999999999999996</v>
      </c>
      <c r="N642" s="3">
        <v>-24.6200000000008</v>
      </c>
      <c r="O642" s="3"/>
      <c r="P642" s="3"/>
      <c r="AF642" s="3"/>
    </row>
    <row r="643" spans="1:32">
      <c r="A643" s="9">
        <v>44953</v>
      </c>
      <c r="B643" s="13">
        <v>8889.67</v>
      </c>
      <c r="C643" s="3">
        <v>2782.25</v>
      </c>
      <c r="D643" s="3">
        <v>1657.4040299999999</v>
      </c>
      <c r="E643" s="3">
        <v>96.36112</v>
      </c>
      <c r="F643" s="3">
        <v>3885.6164208710002</v>
      </c>
      <c r="G643" s="3">
        <v>245</v>
      </c>
      <c r="H643" s="10">
        <v>140.2724</v>
      </c>
      <c r="I643" s="32">
        <v>44.229191999999998</v>
      </c>
      <c r="J643" s="3">
        <v>96.043208000000007</v>
      </c>
      <c r="K643" s="3">
        <v>5</v>
      </c>
      <c r="L643" s="3">
        <v>0.9</v>
      </c>
      <c r="M643" s="3">
        <v>4.0999999999999996</v>
      </c>
      <c r="N643" s="3">
        <v>-69.1200000000008</v>
      </c>
      <c r="O643" s="3"/>
      <c r="P643" s="3"/>
      <c r="AF643" s="3"/>
    </row>
    <row r="644" spans="1:32">
      <c r="A644" s="9">
        <v>44952</v>
      </c>
      <c r="B644" s="13">
        <v>8958.7900000000009</v>
      </c>
      <c r="C644" s="3">
        <v>2815</v>
      </c>
      <c r="D644" s="3">
        <v>1935.6725799999999</v>
      </c>
      <c r="E644" s="3">
        <v>58.107751999999998</v>
      </c>
      <c r="F644" s="3">
        <v>3912.8423711589999</v>
      </c>
      <c r="G644" s="3">
        <v>234</v>
      </c>
      <c r="H644" s="10">
        <v>127.636464</v>
      </c>
      <c r="I644" s="32">
        <v>192.10504</v>
      </c>
      <c r="J644" s="3">
        <v>-64.468575999999999</v>
      </c>
      <c r="K644" s="3">
        <v>5</v>
      </c>
      <c r="L644" s="3">
        <v>0.9</v>
      </c>
      <c r="M644" s="3">
        <v>4</v>
      </c>
      <c r="N644" s="3">
        <v>32.230000000001382</v>
      </c>
      <c r="O644" s="3"/>
      <c r="P644" s="3"/>
      <c r="AF644" s="3"/>
    </row>
    <row r="645" spans="1:32">
      <c r="A645" s="9">
        <v>44951</v>
      </c>
      <c r="B645" s="13">
        <v>8926.56</v>
      </c>
      <c r="C645" s="3">
        <v>2798</v>
      </c>
      <c r="D645" s="3">
        <v>1234.7220500000001</v>
      </c>
      <c r="E645" s="3">
        <v>41.014643999999997</v>
      </c>
      <c r="F645" s="3">
        <v>3901.654778953</v>
      </c>
      <c r="G645" s="3">
        <v>237</v>
      </c>
      <c r="H645" s="10">
        <v>72.421952000000005</v>
      </c>
      <c r="I645" s="32">
        <v>41.525539999999999</v>
      </c>
      <c r="J645" s="3">
        <v>30.896412000000005</v>
      </c>
      <c r="K645" s="3">
        <v>5</v>
      </c>
      <c r="L645" s="3">
        <v>0.9</v>
      </c>
      <c r="M645" s="3">
        <v>4</v>
      </c>
      <c r="N645" s="3">
        <v>-11.5</v>
      </c>
      <c r="O645" s="3"/>
      <c r="P645" s="3"/>
      <c r="AF645" s="3"/>
    </row>
    <row r="646" spans="1:32">
      <c r="A646" s="9">
        <v>44950</v>
      </c>
      <c r="B646" s="13">
        <v>8938.06</v>
      </c>
      <c r="C646" s="3">
        <v>2807.22</v>
      </c>
      <c r="D646" s="3">
        <v>1978.02125</v>
      </c>
      <c r="E646" s="3">
        <v>91.732823999999994</v>
      </c>
      <c r="F646" s="3">
        <v>3912.5843535160002</v>
      </c>
      <c r="G646" s="3">
        <v>241</v>
      </c>
      <c r="H646" s="10">
        <v>47.361752000000003</v>
      </c>
      <c r="I646" s="32">
        <v>118.45607200000001</v>
      </c>
      <c r="J646" s="3">
        <v>-71.09432000000001</v>
      </c>
      <c r="K646" s="3">
        <v>5</v>
      </c>
      <c r="L646" s="3">
        <v>0.9</v>
      </c>
      <c r="M646" s="3">
        <v>4</v>
      </c>
      <c r="N646" s="3">
        <v>35.819999999999709</v>
      </c>
      <c r="O646" s="3"/>
      <c r="P646" s="3"/>
      <c r="AF646" s="3"/>
    </row>
    <row r="647" spans="1:32">
      <c r="A647" s="9">
        <v>44949</v>
      </c>
      <c r="B647" s="13">
        <v>8902.24</v>
      </c>
      <c r="C647" s="3">
        <v>2784.92</v>
      </c>
      <c r="D647" s="3">
        <v>1485.9025899999999</v>
      </c>
      <c r="E647" s="3">
        <v>70.562544000000003</v>
      </c>
      <c r="F647" s="3">
        <v>3906.3827302670002</v>
      </c>
      <c r="G647" s="3">
        <v>242</v>
      </c>
      <c r="H647" s="10">
        <v>16.169036999999999</v>
      </c>
      <c r="I647" s="32">
        <v>10.785387</v>
      </c>
      <c r="J647" s="3">
        <v>5.3836499999999994</v>
      </c>
      <c r="K647" s="3">
        <v>5</v>
      </c>
      <c r="L647" s="3">
        <v>0.9</v>
      </c>
      <c r="M647" s="3">
        <v>4</v>
      </c>
      <c r="N647" s="3">
        <v>-88.550000000001091</v>
      </c>
      <c r="O647" s="3">
        <v>24346</v>
      </c>
      <c r="P647" s="3"/>
      <c r="AF647" s="3"/>
    </row>
    <row r="648" spans="1:32">
      <c r="A648" s="9">
        <v>44946</v>
      </c>
      <c r="B648" s="13">
        <v>8990.7900000000009</v>
      </c>
      <c r="C648" s="3">
        <v>2818.94</v>
      </c>
      <c r="D648" s="3">
        <v>2090.66957</v>
      </c>
      <c r="E648" s="3">
        <v>116.25296</v>
      </c>
      <c r="F648" s="3">
        <v>3926.3485264609999</v>
      </c>
      <c r="G648" s="3">
        <v>246</v>
      </c>
      <c r="H648" s="10">
        <v>74.158760000000001</v>
      </c>
      <c r="I648" s="32">
        <v>42.222887999999998</v>
      </c>
      <c r="J648" s="3">
        <v>31.935872000000003</v>
      </c>
      <c r="K648" s="3">
        <v>5</v>
      </c>
      <c r="L648" s="3">
        <v>0.9</v>
      </c>
      <c r="M648" s="3">
        <v>4</v>
      </c>
      <c r="N648" s="3">
        <v>272.64000000000124</v>
      </c>
      <c r="O648" s="3"/>
      <c r="P648" s="3"/>
      <c r="AF648" s="3"/>
    </row>
    <row r="649" spans="1:32">
      <c r="A649" s="9">
        <v>44945</v>
      </c>
      <c r="B649" s="13">
        <v>8718.15</v>
      </c>
      <c r="C649" s="3">
        <v>2724.22</v>
      </c>
      <c r="D649" s="3">
        <v>2244.0934400000001</v>
      </c>
      <c r="E649" s="3">
        <v>89.982703999999998</v>
      </c>
      <c r="F649" s="3">
        <v>3844.66436565</v>
      </c>
      <c r="G649" s="3">
        <v>250</v>
      </c>
      <c r="H649" s="10">
        <v>178.43515199999999</v>
      </c>
      <c r="I649" s="32">
        <v>118.30504000000001</v>
      </c>
      <c r="J649" s="3">
        <v>60.130111999999983</v>
      </c>
      <c r="K649" s="3">
        <v>4.9000000000000004</v>
      </c>
      <c r="L649" s="3">
        <v>0.9</v>
      </c>
      <c r="M649" s="3">
        <v>4.0999999999999996</v>
      </c>
      <c r="N649" s="3">
        <v>233.22999999999956</v>
      </c>
      <c r="O649" s="3"/>
      <c r="P649" s="3"/>
      <c r="AF649" s="3"/>
    </row>
    <row r="650" spans="1:32">
      <c r="A650" s="9">
        <v>44944</v>
      </c>
      <c r="B650" s="13">
        <v>8484.92</v>
      </c>
      <c r="C650" s="3">
        <v>2635.77</v>
      </c>
      <c r="D650" s="3">
        <v>1857.4995200000001</v>
      </c>
      <c r="E650" s="3">
        <v>98.185640000000006</v>
      </c>
      <c r="F650" s="3">
        <v>3763.3899609969999</v>
      </c>
      <c r="G650" s="3">
        <v>241</v>
      </c>
      <c r="H650" s="10">
        <v>101.49496000000001</v>
      </c>
      <c r="I650" s="32">
        <v>32.375120000000003</v>
      </c>
      <c r="J650" s="3">
        <v>69.119840000000011</v>
      </c>
      <c r="K650" s="3">
        <v>4.8</v>
      </c>
      <c r="L650" s="3">
        <v>0.9</v>
      </c>
      <c r="M650" s="3">
        <v>4.2</v>
      </c>
      <c r="N650" s="3">
        <v>98.649999999999636</v>
      </c>
      <c r="O650" s="3"/>
      <c r="P650" s="3"/>
      <c r="AF650" s="3"/>
    </row>
    <row r="651" spans="1:32">
      <c r="A651" s="9">
        <v>44943</v>
      </c>
      <c r="B651" s="13">
        <v>8386.27</v>
      </c>
      <c r="C651" s="3">
        <v>2607.38</v>
      </c>
      <c r="D651" s="3">
        <v>1399.4177299999999</v>
      </c>
      <c r="E651" s="3">
        <v>81.942400000000006</v>
      </c>
      <c r="F651" s="3">
        <v>3736.7782753380002</v>
      </c>
      <c r="G651" s="3">
        <v>235</v>
      </c>
      <c r="H651" s="10">
        <v>38.683252000000003</v>
      </c>
      <c r="I651" s="32">
        <v>35.855303999999997</v>
      </c>
      <c r="J651" s="3">
        <v>2.8279480000000063</v>
      </c>
      <c r="K651" s="3">
        <v>4.8</v>
      </c>
      <c r="L651" s="3">
        <v>0.9</v>
      </c>
      <c r="M651" s="3">
        <v>4.2</v>
      </c>
      <c r="N651" s="3">
        <v>9.9700000000011642</v>
      </c>
      <c r="O651" s="3">
        <v>18098</v>
      </c>
      <c r="P651" s="3"/>
      <c r="AF651" s="3"/>
    </row>
    <row r="652" spans="1:32">
      <c r="A652" s="9">
        <v>44939</v>
      </c>
      <c r="B652" s="13">
        <v>8376.2999999999993</v>
      </c>
      <c r="C652" s="3">
        <v>2607.5100000000002</v>
      </c>
      <c r="D652" s="3">
        <v>1246.20045</v>
      </c>
      <c r="E652" s="3">
        <v>73.318976000000006</v>
      </c>
      <c r="F652" s="3">
        <v>3748.6711651820001</v>
      </c>
      <c r="G652" s="3">
        <v>243</v>
      </c>
      <c r="H652" s="10">
        <v>27.922248</v>
      </c>
      <c r="I652" s="32">
        <v>69.567760000000007</v>
      </c>
      <c r="J652" s="3">
        <v>-41.645512000000011</v>
      </c>
      <c r="K652" s="3">
        <v>4.8</v>
      </c>
      <c r="L652" s="3">
        <v>0.9</v>
      </c>
      <c r="M652" s="3">
        <v>4.2</v>
      </c>
      <c r="N652" s="3">
        <v>113.71999999999935</v>
      </c>
      <c r="O652" s="3"/>
      <c r="P652" s="3"/>
      <c r="AF652" s="3"/>
    </row>
    <row r="653" spans="1:32">
      <c r="A653" s="9">
        <v>44938</v>
      </c>
      <c r="B653" s="13">
        <v>8262.58</v>
      </c>
      <c r="C653" s="3">
        <v>2528.08</v>
      </c>
      <c r="D653" s="3">
        <v>1505.29702</v>
      </c>
      <c r="E653" s="3">
        <v>80.817655999999999</v>
      </c>
      <c r="F653" s="3">
        <v>3680.159085276</v>
      </c>
      <c r="G653" s="3">
        <v>233</v>
      </c>
      <c r="H653" s="10">
        <v>116.99115999999999</v>
      </c>
      <c r="I653" s="32">
        <v>7.2941089999999997</v>
      </c>
      <c r="J653" s="3">
        <v>109.69705099999999</v>
      </c>
      <c r="K653" s="3">
        <v>4.7</v>
      </c>
      <c r="L653" s="3">
        <v>0.9</v>
      </c>
      <c r="M653" s="3">
        <v>4.3</v>
      </c>
      <c r="N653" s="3">
        <v>-71.469999999999345</v>
      </c>
      <c r="O653" s="3"/>
      <c r="P653" s="3"/>
      <c r="AF653" s="3"/>
    </row>
    <row r="654" spans="1:32">
      <c r="A654" s="9">
        <v>44937</v>
      </c>
      <c r="B654" s="13">
        <v>8334.0499999999993</v>
      </c>
      <c r="C654" s="3">
        <v>2549.92</v>
      </c>
      <c r="D654" s="3">
        <v>1949.4369300000001</v>
      </c>
      <c r="E654" s="3">
        <v>196.343952</v>
      </c>
      <c r="F654" s="3">
        <v>3719.0360627</v>
      </c>
      <c r="G654" s="3">
        <v>234</v>
      </c>
      <c r="H654" s="10">
        <v>66.379487999999995</v>
      </c>
      <c r="I654" s="32">
        <v>55.726708000000002</v>
      </c>
      <c r="J654" s="3">
        <v>10.652779999999993</v>
      </c>
      <c r="K654" s="3">
        <v>4.8</v>
      </c>
      <c r="L654" s="3">
        <v>0.9</v>
      </c>
      <c r="M654" s="3">
        <v>4.2</v>
      </c>
      <c r="N654" s="3">
        <v>-46.820000000001528</v>
      </c>
      <c r="O654" s="3"/>
      <c r="P654" s="3"/>
      <c r="AF654" s="3"/>
    </row>
    <row r="655" spans="1:32">
      <c r="A655" s="9">
        <v>44936</v>
      </c>
      <c r="B655" s="13">
        <v>8380.8700000000008</v>
      </c>
      <c r="C655" s="3">
        <v>2560.9499999999998</v>
      </c>
      <c r="D655" s="3">
        <v>1328.2850599999999</v>
      </c>
      <c r="E655" s="3">
        <v>72.049263999999994</v>
      </c>
      <c r="F655" s="3">
        <v>3745.1462069230001</v>
      </c>
      <c r="G655" s="3">
        <v>241</v>
      </c>
      <c r="H655" s="10">
        <v>19.553784</v>
      </c>
      <c r="I655" s="32">
        <v>31.710004000000001</v>
      </c>
      <c r="J655" s="3">
        <v>-12.156220000000001</v>
      </c>
      <c r="K655" s="3">
        <v>4.8</v>
      </c>
      <c r="L655" s="3">
        <v>0.9</v>
      </c>
      <c r="M655" s="3">
        <v>4.2</v>
      </c>
      <c r="N655" s="3">
        <v>13.180000000000291</v>
      </c>
      <c r="O655" s="3"/>
      <c r="P655" s="3"/>
      <c r="AF655" s="3"/>
    </row>
    <row r="656" spans="1:32">
      <c r="A656" s="9">
        <v>44935</v>
      </c>
      <c r="B656" s="13">
        <v>8367.69</v>
      </c>
      <c r="C656" s="3">
        <v>2565.33</v>
      </c>
      <c r="D656" s="3">
        <v>1835.3495</v>
      </c>
      <c r="E656" s="3">
        <v>95.351240000000004</v>
      </c>
      <c r="F656" s="3">
        <v>3744.1124386010001</v>
      </c>
      <c r="G656" s="3">
        <v>236</v>
      </c>
      <c r="H656" s="10">
        <v>63.479427999999999</v>
      </c>
      <c r="I656" s="32">
        <v>47.429347999999997</v>
      </c>
      <c r="J656" s="3">
        <v>16.050080000000001</v>
      </c>
      <c r="K656" s="3">
        <v>4.8</v>
      </c>
      <c r="L656" s="3">
        <v>0.9</v>
      </c>
      <c r="M656" s="3">
        <v>4.2</v>
      </c>
      <c r="N656" s="3">
        <v>-12.909999999999854</v>
      </c>
      <c r="O656" s="3">
        <v>7637</v>
      </c>
      <c r="P656" s="3"/>
      <c r="AF656" s="3"/>
    </row>
    <row r="657" spans="1:32">
      <c r="A657" s="9">
        <v>44931</v>
      </c>
      <c r="B657" s="13">
        <v>8380.6</v>
      </c>
      <c r="C657" s="3">
        <v>2580.87</v>
      </c>
      <c r="D657" s="3">
        <v>2387.04358</v>
      </c>
      <c r="E657" s="3">
        <v>127.208152</v>
      </c>
      <c r="F657" s="3">
        <v>3775.1805941849998</v>
      </c>
      <c r="G657" s="3">
        <v>233</v>
      </c>
      <c r="H657" s="10">
        <v>41.932699999999997</v>
      </c>
      <c r="I657" s="32">
        <v>29.31737</v>
      </c>
      <c r="J657" s="3">
        <v>12.615329999999997</v>
      </c>
      <c r="K657" s="3">
        <v>4.9000000000000004</v>
      </c>
      <c r="L657" s="3">
        <v>0.9</v>
      </c>
      <c r="M657" s="3">
        <v>4.2</v>
      </c>
      <c r="N657" s="3">
        <v>-43.510000000000218</v>
      </c>
      <c r="O657" s="3"/>
      <c r="P657" s="3"/>
      <c r="AF657" s="3"/>
    </row>
    <row r="658" spans="1:32">
      <c r="A658" s="9">
        <v>44930</v>
      </c>
      <c r="B658" s="13">
        <v>8424.11</v>
      </c>
      <c r="C658" s="3">
        <v>2612.94</v>
      </c>
      <c r="D658" s="3">
        <v>2326.4250900000002</v>
      </c>
      <c r="E658" s="3">
        <v>120.088848</v>
      </c>
      <c r="F658" s="3">
        <v>3788.2898098579999</v>
      </c>
      <c r="G658" s="3">
        <v>230</v>
      </c>
      <c r="H658" s="10">
        <v>174.82142400000001</v>
      </c>
      <c r="I658" s="32">
        <v>26.84674</v>
      </c>
      <c r="J658" s="3">
        <v>147.974684</v>
      </c>
      <c r="K658" s="3">
        <v>4.9000000000000004</v>
      </c>
      <c r="L658" s="3">
        <v>0.9</v>
      </c>
      <c r="M658" s="3">
        <v>4.2</v>
      </c>
      <c r="N658" s="3">
        <v>-39.819999999999709</v>
      </c>
      <c r="O658" s="3"/>
      <c r="P658" s="3"/>
      <c r="AF658" s="3"/>
    </row>
    <row r="659" spans="1:32">
      <c r="A659" s="9">
        <v>44929</v>
      </c>
      <c r="B659" s="13">
        <v>8463.93</v>
      </c>
      <c r="C659" s="3">
        <v>2632.96</v>
      </c>
      <c r="D659" s="3">
        <v>2261.7361900000001</v>
      </c>
      <c r="E659" s="3">
        <v>112.037584</v>
      </c>
      <c r="F659" s="3">
        <v>3822.6463008740002</v>
      </c>
      <c r="G659" s="3">
        <v>241</v>
      </c>
      <c r="H659" s="10">
        <v>74.194496000000001</v>
      </c>
      <c r="I659" s="32">
        <v>54.785524000000002</v>
      </c>
      <c r="J659" s="3">
        <v>19.408971999999999</v>
      </c>
      <c r="K659" s="3">
        <v>4.9000000000000004</v>
      </c>
      <c r="L659" s="3">
        <v>0.9</v>
      </c>
      <c r="M659" s="3">
        <v>4.0999999999999996</v>
      </c>
      <c r="N659" s="3">
        <v>-47.610000000000582</v>
      </c>
      <c r="O659" s="3"/>
      <c r="P659" s="3"/>
      <c r="AF659" s="3"/>
    </row>
    <row r="660" spans="1:32">
      <c r="A660" s="9">
        <v>44928</v>
      </c>
      <c r="B660" s="13">
        <v>8511.5400000000009</v>
      </c>
      <c r="C660" s="3">
        <v>2652.68</v>
      </c>
      <c r="D660" s="3">
        <v>2819.0551</v>
      </c>
      <c r="E660" s="3">
        <v>156.15102400000001</v>
      </c>
      <c r="F660" s="3">
        <v>3847.8065191669998</v>
      </c>
      <c r="G660" s="3">
        <v>234</v>
      </c>
      <c r="H660" s="10">
        <v>49.208320000000001</v>
      </c>
      <c r="I660" s="32">
        <v>85.021664000000001</v>
      </c>
      <c r="J660" s="3">
        <v>-35.813344000000001</v>
      </c>
      <c r="K660" s="3">
        <v>4.9000000000000004</v>
      </c>
      <c r="L660" s="3">
        <v>0.9</v>
      </c>
      <c r="M660" s="3">
        <v>4.0999999999999996</v>
      </c>
      <c r="N660" s="3">
        <v>1.9400000000005093</v>
      </c>
      <c r="O660" s="3">
        <v>5524</v>
      </c>
      <c r="P660" s="3"/>
      <c r="AF660" s="3"/>
    </row>
    <row r="661" spans="1:32">
      <c r="A661" s="9">
        <v>44925</v>
      </c>
      <c r="B661" s="13">
        <v>8509.6</v>
      </c>
      <c r="C661" s="3">
        <v>2640.55</v>
      </c>
      <c r="D661" s="3">
        <v>1872.8474900000001</v>
      </c>
      <c r="E661" s="3">
        <v>130.89439200000001</v>
      </c>
      <c r="F661" s="3">
        <v>3859.7402339690002</v>
      </c>
      <c r="G661" s="3">
        <v>236</v>
      </c>
      <c r="H661" s="10">
        <v>16.742204999999998</v>
      </c>
      <c r="I661" s="32">
        <v>84.674887999999996</v>
      </c>
      <c r="J661" s="3">
        <v>-67.932682999999997</v>
      </c>
      <c r="K661" s="3">
        <v>5</v>
      </c>
      <c r="L661" s="3">
        <v>0.9</v>
      </c>
      <c r="M661" s="3">
        <v>4.0999999999999996</v>
      </c>
      <c r="N661" s="3">
        <v>19.940000000000509</v>
      </c>
      <c r="O661" s="3"/>
      <c r="P661" s="3"/>
      <c r="AF661" s="3"/>
    </row>
    <row r="662" spans="1:32">
      <c r="A662" s="9">
        <v>44924</v>
      </c>
      <c r="B662" s="13">
        <v>8489.66</v>
      </c>
      <c r="C662" s="3">
        <v>2635.63</v>
      </c>
      <c r="D662" s="3">
        <v>1886.11392</v>
      </c>
      <c r="E662" s="3">
        <v>239.32248000000001</v>
      </c>
      <c r="F662" s="3">
        <v>3847.1531812070002</v>
      </c>
      <c r="G662" s="3">
        <v>236</v>
      </c>
      <c r="H662" s="10">
        <v>23.238095999999999</v>
      </c>
      <c r="I662" s="32">
        <v>87.943935999999994</v>
      </c>
      <c r="J662" s="3">
        <v>-64.705839999999995</v>
      </c>
      <c r="K662" s="3">
        <v>4.9000000000000004</v>
      </c>
      <c r="L662" s="3">
        <v>0.9</v>
      </c>
      <c r="M662" s="3">
        <v>4.0999999999999996</v>
      </c>
      <c r="N662" s="3">
        <v>57.690000000000509</v>
      </c>
      <c r="O662" s="3"/>
      <c r="P662" s="3"/>
      <c r="AF662" s="3"/>
    </row>
    <row r="663" spans="1:32">
      <c r="A663" s="9">
        <v>44923</v>
      </c>
      <c r="B663" s="13">
        <v>8431.9699999999993</v>
      </c>
      <c r="C663" s="3">
        <v>2626.09</v>
      </c>
      <c r="D663" s="3">
        <v>1760.5123799999999</v>
      </c>
      <c r="E663" s="3">
        <v>124.466992</v>
      </c>
      <c r="F663" s="3">
        <v>3826.68843466</v>
      </c>
      <c r="G663" s="3">
        <v>231</v>
      </c>
      <c r="H663" s="10">
        <v>19.72232</v>
      </c>
      <c r="I663" s="32">
        <v>122.14864</v>
      </c>
      <c r="J663" s="3">
        <v>-102.42632</v>
      </c>
      <c r="K663" s="3">
        <v>4.9000000000000004</v>
      </c>
      <c r="L663" s="3">
        <v>0.9</v>
      </c>
      <c r="M663" s="3">
        <v>4.0999999999999996</v>
      </c>
      <c r="N663" s="3">
        <v>20.549999999999272</v>
      </c>
      <c r="O663" s="3"/>
      <c r="P663" s="3"/>
      <c r="AF663" s="3"/>
    </row>
    <row r="664" spans="1:32">
      <c r="A664" s="9">
        <v>44922</v>
      </c>
      <c r="B664" s="13">
        <v>8411.42</v>
      </c>
      <c r="C664" s="3">
        <v>2631.03</v>
      </c>
      <c r="D664" s="3">
        <v>856.05548999999996</v>
      </c>
      <c r="E664" s="3">
        <v>47.989376</v>
      </c>
      <c r="F664" s="3">
        <v>3812.9334559449999</v>
      </c>
      <c r="G664" s="3">
        <v>221</v>
      </c>
      <c r="H664" s="10">
        <v>16.010646000000001</v>
      </c>
      <c r="I664" s="32">
        <v>2.4978280000000002</v>
      </c>
      <c r="J664" s="3">
        <v>13.512818000000001</v>
      </c>
      <c r="K664" s="3">
        <v>4.9000000000000004</v>
      </c>
      <c r="L664" s="3">
        <v>0.9</v>
      </c>
      <c r="M664" s="3">
        <v>4.0999999999999996</v>
      </c>
      <c r="N664" s="3">
        <v>-41.280000000000655</v>
      </c>
      <c r="O664" s="3"/>
      <c r="P664" s="3"/>
      <c r="AF664" s="3"/>
    </row>
    <row r="665" spans="1:32">
      <c r="A665" s="9">
        <v>44918</v>
      </c>
      <c r="B665" s="13">
        <v>8452.7000000000007</v>
      </c>
      <c r="C665" s="3">
        <v>2655.59</v>
      </c>
      <c r="D665" s="3">
        <v>1320.02304</v>
      </c>
      <c r="E665" s="3">
        <v>82.614000000000004</v>
      </c>
      <c r="F665" s="3">
        <v>3824.863738773</v>
      </c>
      <c r="G665" s="3">
        <v>234</v>
      </c>
      <c r="H665" s="10">
        <v>380.37168000000003</v>
      </c>
      <c r="I665" s="32">
        <v>7.2524600000000001</v>
      </c>
      <c r="J665" s="3">
        <v>373.11922000000004</v>
      </c>
      <c r="K665" s="3">
        <v>5</v>
      </c>
      <c r="L665" s="3">
        <v>0.9</v>
      </c>
      <c r="M665" s="3">
        <v>4.0999999999999996</v>
      </c>
      <c r="N665" s="3">
        <v>72.75</v>
      </c>
      <c r="O665" s="3"/>
      <c r="P665" s="3"/>
      <c r="AF665" s="3"/>
    </row>
    <row r="666" spans="1:32">
      <c r="A666" s="9">
        <v>44917</v>
      </c>
      <c r="B666" s="13">
        <v>8379.9500000000007</v>
      </c>
      <c r="C666" s="3">
        <v>2623.7</v>
      </c>
      <c r="D666" s="3">
        <v>1141.7157099999999</v>
      </c>
      <c r="E666" s="3">
        <v>57.159211999999997</v>
      </c>
      <c r="F666" s="3">
        <v>3795.4682897510002</v>
      </c>
      <c r="G666" s="3">
        <v>225</v>
      </c>
      <c r="H666" s="10">
        <v>52.712983999999999</v>
      </c>
      <c r="I666" s="32">
        <v>13.451409</v>
      </c>
      <c r="J666" s="3">
        <v>39.261575000000001</v>
      </c>
      <c r="K666" s="3">
        <v>4.9000000000000004</v>
      </c>
      <c r="L666" s="3">
        <v>0.9</v>
      </c>
      <c r="M666" s="3">
        <v>4.0999999999999996</v>
      </c>
      <c r="N666" s="3">
        <v>-17.170000000000073</v>
      </c>
      <c r="O666" s="3"/>
      <c r="P666" s="3"/>
      <c r="AF666" s="3"/>
    </row>
    <row r="667" spans="1:32">
      <c r="A667" s="9">
        <v>44916</v>
      </c>
      <c r="B667" s="13">
        <v>8397.1200000000008</v>
      </c>
      <c r="C667" s="3">
        <v>2642.81</v>
      </c>
      <c r="D667" s="3">
        <v>1987.19821</v>
      </c>
      <c r="E667" s="3">
        <v>39.680416000000001</v>
      </c>
      <c r="F667" s="3">
        <v>3801.777260543</v>
      </c>
      <c r="G667" s="3">
        <v>230</v>
      </c>
      <c r="H667" s="10">
        <v>1018.69043</v>
      </c>
      <c r="I667" s="32">
        <v>148.84924799999999</v>
      </c>
      <c r="J667" s="3">
        <v>869.841182</v>
      </c>
      <c r="K667" s="3">
        <v>5</v>
      </c>
      <c r="L667" s="3">
        <v>0.9</v>
      </c>
      <c r="M667" s="3">
        <v>4.0999999999999996</v>
      </c>
      <c r="N667" s="3">
        <v>-23.139999999999418</v>
      </c>
      <c r="O667" s="3"/>
      <c r="P667" s="3"/>
      <c r="AF667" s="3"/>
    </row>
    <row r="668" spans="1:32">
      <c r="A668" s="9">
        <v>44915</v>
      </c>
      <c r="B668" s="13">
        <v>8420.26</v>
      </c>
      <c r="C668" s="3">
        <v>2653.84</v>
      </c>
      <c r="D668" s="3">
        <v>4621.1532999999999</v>
      </c>
      <c r="E668" s="3">
        <v>68.437352000000004</v>
      </c>
      <c r="F668" s="3">
        <v>3819.4225356440002</v>
      </c>
      <c r="G668" s="3">
        <v>226</v>
      </c>
      <c r="H668" s="10">
        <v>2980.1530899999998</v>
      </c>
      <c r="I668" s="32">
        <v>76.921263999999994</v>
      </c>
      <c r="J668" s="3">
        <v>2903.2318259999997</v>
      </c>
      <c r="K668" s="3">
        <v>5</v>
      </c>
      <c r="L668" s="3">
        <v>0.9</v>
      </c>
      <c r="M668" s="3">
        <v>4.0999999999999996</v>
      </c>
      <c r="N668" s="3">
        <v>-88.270000000000437</v>
      </c>
      <c r="O668" s="3"/>
      <c r="P668" s="3"/>
      <c r="AF668" s="3"/>
    </row>
    <row r="669" spans="1:32">
      <c r="A669" s="9">
        <v>44914</v>
      </c>
      <c r="B669" s="13">
        <v>8508.5300000000007</v>
      </c>
      <c r="C669" s="3">
        <v>2694.45</v>
      </c>
      <c r="D669" s="3">
        <v>2824.7145</v>
      </c>
      <c r="E669" s="3">
        <v>70.778912000000005</v>
      </c>
      <c r="F669" s="3">
        <v>3845.7384354219998</v>
      </c>
      <c r="G669" s="3">
        <v>232</v>
      </c>
      <c r="H669" s="10">
        <v>1235.39059</v>
      </c>
      <c r="I669" s="32">
        <v>38.917012</v>
      </c>
      <c r="J669" s="3">
        <v>1196.4735780000001</v>
      </c>
      <c r="K669" s="3">
        <v>5</v>
      </c>
      <c r="L669" s="3">
        <v>0.9</v>
      </c>
      <c r="M669" s="3">
        <v>4.0999999999999996</v>
      </c>
      <c r="N669" s="3">
        <v>-117.67999999999847</v>
      </c>
      <c r="O669" s="3"/>
      <c r="P669" s="3"/>
      <c r="AF669" s="3"/>
    </row>
    <row r="670" spans="1:32">
      <c r="A670" s="9">
        <v>44911</v>
      </c>
      <c r="B670" s="13">
        <v>8626.2099999999991</v>
      </c>
      <c r="C670" s="3">
        <v>2749.54</v>
      </c>
      <c r="D670" s="3">
        <v>2524.8832000000002</v>
      </c>
      <c r="E670" s="3">
        <v>74.872975999999994</v>
      </c>
      <c r="F670" s="3">
        <v>3912.8726322520001</v>
      </c>
      <c r="G670" s="3">
        <v>229</v>
      </c>
      <c r="H670" s="10">
        <v>823.60198000000003</v>
      </c>
      <c r="I670" s="32">
        <v>14.327268</v>
      </c>
      <c r="J670" s="3">
        <v>809.27471200000002</v>
      </c>
      <c r="K670" s="3">
        <v>5.0999999999999996</v>
      </c>
      <c r="L670" s="3">
        <v>0.9</v>
      </c>
      <c r="M670" s="3">
        <v>4</v>
      </c>
      <c r="N670" s="3">
        <v>-113.29000000000087</v>
      </c>
      <c r="O670" s="3"/>
      <c r="P670" s="3"/>
      <c r="AF670" s="3"/>
    </row>
    <row r="671" spans="1:32">
      <c r="A671" s="9">
        <v>44910</v>
      </c>
      <c r="B671" s="13">
        <v>8739.5</v>
      </c>
      <c r="C671" s="3">
        <v>2795.71</v>
      </c>
      <c r="D671" s="3">
        <v>2858.6137600000002</v>
      </c>
      <c r="E671" s="3">
        <v>85.429903999999993</v>
      </c>
      <c r="F671" s="3">
        <v>3951.639746203</v>
      </c>
      <c r="G671" s="3">
        <v>233</v>
      </c>
      <c r="H671" s="10">
        <v>1062.9897000000001</v>
      </c>
      <c r="I671" s="32">
        <v>23.028915999999999</v>
      </c>
      <c r="J671" s="3">
        <v>1039.9607840000001</v>
      </c>
      <c r="K671" s="3">
        <v>5.0999999999999996</v>
      </c>
      <c r="L671" s="3">
        <v>0.9</v>
      </c>
      <c r="M671" s="3">
        <v>4</v>
      </c>
      <c r="N671" s="3">
        <v>-74.340000000000146</v>
      </c>
      <c r="O671" s="3"/>
      <c r="P671" s="3"/>
      <c r="AF671" s="3"/>
    </row>
    <row r="672" spans="1:32">
      <c r="A672" s="9">
        <v>44909</v>
      </c>
      <c r="B672" s="13">
        <v>8813.84</v>
      </c>
      <c r="C672" s="3">
        <v>2809.72</v>
      </c>
      <c r="D672" s="3">
        <v>2270.3928299999998</v>
      </c>
      <c r="E672" s="3">
        <v>72.414488000000006</v>
      </c>
      <c r="F672" s="3">
        <v>3992.2827956040001</v>
      </c>
      <c r="G672" s="3">
        <v>232</v>
      </c>
      <c r="H672" s="10">
        <v>608.52659000000006</v>
      </c>
      <c r="I672" s="32">
        <v>54.663564000000001</v>
      </c>
      <c r="J672" s="3">
        <v>553.8630260000001</v>
      </c>
      <c r="K672" s="3">
        <v>5.2</v>
      </c>
      <c r="L672" s="3">
        <v>0.9</v>
      </c>
      <c r="M672" s="3">
        <v>3.9</v>
      </c>
      <c r="N672" s="3">
        <v>-56.789999999999054</v>
      </c>
      <c r="O672" s="3"/>
      <c r="P672" s="3"/>
      <c r="AF672" s="3"/>
    </row>
    <row r="673" spans="1:32">
      <c r="A673" s="9">
        <v>44908</v>
      </c>
      <c r="B673" s="13">
        <v>8870.6299999999992</v>
      </c>
      <c r="C673" s="3">
        <v>2840.56</v>
      </c>
      <c r="D673" s="3">
        <v>3529.9007999999999</v>
      </c>
      <c r="E673" s="3">
        <v>88.849816000000004</v>
      </c>
      <c r="F673" s="3">
        <v>4015.3286808019998</v>
      </c>
      <c r="G673" s="3">
        <v>228</v>
      </c>
      <c r="H673" s="10">
        <v>1666.8851199999999</v>
      </c>
      <c r="I673" s="32">
        <v>96.521199999999993</v>
      </c>
      <c r="J673" s="3">
        <v>1570.36392</v>
      </c>
      <c r="K673" s="3">
        <v>5.2</v>
      </c>
      <c r="L673" s="3">
        <v>1</v>
      </c>
      <c r="M673" s="3">
        <v>3.9</v>
      </c>
      <c r="N673" s="3">
        <v>38.489999999999782</v>
      </c>
      <c r="O673" s="3"/>
      <c r="P673" s="3"/>
      <c r="AF673" s="3"/>
    </row>
    <row r="674" spans="1:32">
      <c r="A674" s="9">
        <v>44907</v>
      </c>
      <c r="B674" s="13">
        <v>8832.14</v>
      </c>
      <c r="C674" s="3">
        <v>2819.81</v>
      </c>
      <c r="D674" s="3">
        <v>1348.87834</v>
      </c>
      <c r="E674" s="3">
        <v>60.926408000000002</v>
      </c>
      <c r="F674" s="3">
        <v>3985.8159185959998</v>
      </c>
      <c r="G674" s="3">
        <v>236</v>
      </c>
      <c r="H674" s="10">
        <v>22.894183999999999</v>
      </c>
      <c r="I674" s="32">
        <v>6.9007310000000004</v>
      </c>
      <c r="J674" s="3">
        <v>15.993452999999999</v>
      </c>
      <c r="K674" s="3">
        <v>5.2</v>
      </c>
      <c r="L674" s="3">
        <v>0.9</v>
      </c>
      <c r="M674" s="3">
        <v>3.9</v>
      </c>
      <c r="N674" s="3">
        <v>-30.530000000000655</v>
      </c>
      <c r="O674" s="3"/>
      <c r="P674" s="3"/>
      <c r="AF674" s="3"/>
    </row>
    <row r="675" spans="1:32">
      <c r="A675" s="9">
        <v>44904</v>
      </c>
      <c r="B675" s="13">
        <v>8862.67</v>
      </c>
      <c r="C675" s="3">
        <v>2829.67</v>
      </c>
      <c r="D675" s="3">
        <v>1631.8839</v>
      </c>
      <c r="E675" s="3">
        <v>67.476432000000003</v>
      </c>
      <c r="F675" s="3">
        <v>4000.7774324649999</v>
      </c>
      <c r="G675" s="3">
        <v>233</v>
      </c>
      <c r="H675" s="10">
        <v>14.351618999999999</v>
      </c>
      <c r="I675" s="32">
        <v>21.247412000000001</v>
      </c>
      <c r="J675" s="3">
        <v>-6.8957930000000012</v>
      </c>
      <c r="K675" s="3">
        <v>5.2</v>
      </c>
      <c r="L675" s="3">
        <v>1</v>
      </c>
      <c r="M675" s="3">
        <v>3.9</v>
      </c>
      <c r="N675" s="3">
        <v>18.770000000000437</v>
      </c>
      <c r="O675" s="3"/>
      <c r="P675" s="3"/>
      <c r="AF675" s="3"/>
    </row>
    <row r="676" spans="1:32">
      <c r="A676" s="9">
        <v>44903</v>
      </c>
      <c r="B676" s="13">
        <v>8843.9</v>
      </c>
      <c r="C676" s="3">
        <v>2827.72</v>
      </c>
      <c r="D676" s="3">
        <v>1608.7910400000001</v>
      </c>
      <c r="E676" s="3">
        <v>66.379856000000004</v>
      </c>
      <c r="F676" s="3">
        <v>3990.5086085150001</v>
      </c>
      <c r="G676" s="3">
        <v>245</v>
      </c>
      <c r="H676" s="10">
        <v>13.785371</v>
      </c>
      <c r="I676" s="32">
        <v>12.720537</v>
      </c>
      <c r="J676" s="3">
        <v>1.0648339999999994</v>
      </c>
      <c r="K676" s="3">
        <v>5.2</v>
      </c>
      <c r="L676" s="3">
        <v>0.9</v>
      </c>
      <c r="M676" s="3">
        <v>3.9</v>
      </c>
      <c r="N676" s="3">
        <v>-47.840000000000146</v>
      </c>
      <c r="O676" s="3"/>
      <c r="P676" s="3"/>
      <c r="AF676" s="3"/>
    </row>
    <row r="677" spans="1:32">
      <c r="A677" s="9">
        <v>44901</v>
      </c>
      <c r="B677" s="13">
        <v>8891.74</v>
      </c>
      <c r="C677" s="3">
        <v>2844.48</v>
      </c>
      <c r="D677" s="3">
        <v>2401.3998099999999</v>
      </c>
      <c r="E677" s="3">
        <v>119.723264</v>
      </c>
      <c r="F677" s="3">
        <v>3997.724735629</v>
      </c>
      <c r="G677" s="3">
        <v>247</v>
      </c>
      <c r="H677" s="10">
        <v>211.55484799999999</v>
      </c>
      <c r="I677" s="32">
        <v>81.366408000000007</v>
      </c>
      <c r="J677" s="3">
        <v>130.18843999999999</v>
      </c>
      <c r="K677" s="3">
        <v>5.2</v>
      </c>
      <c r="L677" s="3">
        <v>1</v>
      </c>
      <c r="M677" s="3">
        <v>3.9</v>
      </c>
      <c r="N677" s="3">
        <v>10.399999999999636</v>
      </c>
      <c r="O677" s="3"/>
      <c r="P677" s="3"/>
      <c r="AF677" s="3"/>
    </row>
    <row r="678" spans="1:32">
      <c r="A678" s="9">
        <v>44900</v>
      </c>
      <c r="B678" s="13">
        <v>8881.34</v>
      </c>
      <c r="C678" s="3">
        <v>2835.66</v>
      </c>
      <c r="D678" s="3">
        <v>3115.5827199999999</v>
      </c>
      <c r="E678" s="3">
        <v>149.769104</v>
      </c>
      <c r="F678" s="3">
        <v>4021.4849559929999</v>
      </c>
      <c r="G678" s="3">
        <v>246</v>
      </c>
      <c r="H678" s="10">
        <v>928.30130999999994</v>
      </c>
      <c r="I678" s="32">
        <v>53.220911999999998</v>
      </c>
      <c r="J678" s="3">
        <v>875.08039799999995</v>
      </c>
      <c r="K678" s="3">
        <v>5.2</v>
      </c>
      <c r="L678" s="3">
        <v>1</v>
      </c>
      <c r="M678" s="3">
        <v>3.9</v>
      </c>
      <c r="N678" s="3">
        <v>37.590000000000146</v>
      </c>
      <c r="O678" s="3">
        <v>14653</v>
      </c>
      <c r="P678" s="3"/>
      <c r="AF678" s="3"/>
    </row>
    <row r="679" spans="1:32">
      <c r="A679" s="9">
        <v>44897</v>
      </c>
      <c r="B679" s="13">
        <v>8843.75</v>
      </c>
      <c r="C679" s="3">
        <v>2809.5</v>
      </c>
      <c r="D679" s="3">
        <v>2935.6677100000002</v>
      </c>
      <c r="E679" s="3">
        <v>111.291624</v>
      </c>
      <c r="F679" s="3">
        <v>3986.8411757160002</v>
      </c>
      <c r="G679" s="3">
        <v>249</v>
      </c>
      <c r="H679" s="10">
        <v>886.22655999999995</v>
      </c>
      <c r="I679" s="32">
        <v>10.018872999999999</v>
      </c>
      <c r="J679" s="3">
        <v>876.20768699999996</v>
      </c>
      <c r="K679" s="3">
        <v>5.2</v>
      </c>
      <c r="L679" s="3">
        <v>0.9</v>
      </c>
      <c r="M679" s="3">
        <v>3.9</v>
      </c>
      <c r="N679" s="3">
        <v>74.020000000000437</v>
      </c>
      <c r="O679" s="3">
        <v>16305</v>
      </c>
      <c r="P679" s="3"/>
      <c r="AF679" s="3"/>
    </row>
    <row r="680" spans="1:32">
      <c r="A680" s="9">
        <v>44896</v>
      </c>
      <c r="B680" s="13">
        <v>8769.73</v>
      </c>
      <c r="C680" s="3">
        <v>2774.6</v>
      </c>
      <c r="D680" s="3">
        <v>4007.1743999999999</v>
      </c>
      <c r="E680" s="3">
        <v>126.09988</v>
      </c>
      <c r="F680" s="3">
        <v>3930.723933368</v>
      </c>
      <c r="G680" s="3">
        <v>244</v>
      </c>
      <c r="H680" s="10">
        <v>1220.4622099999999</v>
      </c>
      <c r="I680" s="32">
        <v>169.46024</v>
      </c>
      <c r="J680" s="3">
        <v>1051.0019699999998</v>
      </c>
      <c r="K680" s="3">
        <v>5.0999999999999996</v>
      </c>
      <c r="L680" s="3">
        <v>0.9</v>
      </c>
      <c r="M680" s="3">
        <v>4</v>
      </c>
      <c r="N680" s="3">
        <v>65.93999999999869</v>
      </c>
      <c r="O680" s="3"/>
      <c r="P680" s="3"/>
      <c r="AF680" s="3"/>
    </row>
    <row r="681" spans="1:32">
      <c r="A681" s="9">
        <v>44895</v>
      </c>
      <c r="B681" s="13">
        <v>8703.7900000000009</v>
      </c>
      <c r="C681" s="3">
        <v>2739.74</v>
      </c>
      <c r="D681" s="3">
        <v>3113.1717100000001</v>
      </c>
      <c r="E681" s="3">
        <v>176.603712</v>
      </c>
      <c r="F681" s="3">
        <v>3917.767040619</v>
      </c>
      <c r="G681" s="3">
        <v>252</v>
      </c>
      <c r="H681" s="10">
        <v>926.10290999999995</v>
      </c>
      <c r="I681" s="32">
        <v>31.399732</v>
      </c>
      <c r="J681" s="3">
        <v>894.70317799999998</v>
      </c>
      <c r="K681" s="3">
        <v>5.0999999999999996</v>
      </c>
      <c r="L681" s="3">
        <v>0.9</v>
      </c>
      <c r="M681" s="3">
        <v>4</v>
      </c>
      <c r="N681" s="3">
        <v>52.56000000000131</v>
      </c>
      <c r="O681" s="3"/>
      <c r="P681" s="3"/>
      <c r="AF681" s="3"/>
    </row>
    <row r="682" spans="1:32">
      <c r="A682" s="9">
        <v>44894</v>
      </c>
      <c r="B682" s="13">
        <v>8651.23</v>
      </c>
      <c r="C682" s="3">
        <v>2730.08</v>
      </c>
      <c r="D682" s="3">
        <v>3352.47309</v>
      </c>
      <c r="E682" s="3">
        <v>281.39776000000001</v>
      </c>
      <c r="F682" s="3">
        <v>3888.162967238</v>
      </c>
      <c r="G682" s="3">
        <v>258</v>
      </c>
      <c r="H682" s="10">
        <v>361.93910399999999</v>
      </c>
      <c r="I682" s="32">
        <v>322.69583999999998</v>
      </c>
      <c r="J682" s="3">
        <v>39.243264000000011</v>
      </c>
      <c r="K682" s="3">
        <v>5.0999999999999996</v>
      </c>
      <c r="L682" s="3">
        <v>0.9</v>
      </c>
      <c r="M682" s="3">
        <v>4</v>
      </c>
      <c r="N682" s="3">
        <v>276.02000000000044</v>
      </c>
      <c r="O682" s="3"/>
      <c r="P682" s="3"/>
      <c r="AF682" s="3"/>
    </row>
    <row r="683" spans="1:32">
      <c r="A683" s="9">
        <v>44893</v>
      </c>
      <c r="B683" s="13">
        <v>8375.2099999999991</v>
      </c>
      <c r="C683" s="3">
        <v>2640.31</v>
      </c>
      <c r="D683" s="3">
        <v>2881.9228199999998</v>
      </c>
      <c r="E683" s="3">
        <v>100.346232</v>
      </c>
      <c r="F683" s="3">
        <v>3764.1124456379998</v>
      </c>
      <c r="G683" s="3">
        <v>244</v>
      </c>
      <c r="H683" s="10">
        <v>85.253631999999996</v>
      </c>
      <c r="I683" s="32">
        <v>84.143112000000002</v>
      </c>
      <c r="J683" s="3">
        <v>1.110519999999994</v>
      </c>
      <c r="K683" s="3">
        <v>4.9000000000000004</v>
      </c>
      <c r="L683" s="3">
        <v>0.9</v>
      </c>
      <c r="M683" s="3">
        <v>4.2</v>
      </c>
      <c r="N683" s="3">
        <v>65.269999999998618</v>
      </c>
      <c r="O683" s="3">
        <v>24219</v>
      </c>
      <c r="P683" s="3"/>
      <c r="AF683" s="3"/>
    </row>
    <row r="684" spans="1:32">
      <c r="A684" s="9">
        <v>44890</v>
      </c>
      <c r="B684" s="13">
        <v>8309.94</v>
      </c>
      <c r="C684" s="3">
        <v>2612.7600000000002</v>
      </c>
      <c r="D684" s="3">
        <v>2450.07539</v>
      </c>
      <c r="E684" s="3">
        <v>77.153183999999996</v>
      </c>
      <c r="F684" s="3">
        <v>3727.439025138</v>
      </c>
      <c r="G684" s="3">
        <v>237</v>
      </c>
      <c r="H684" s="10">
        <v>29.332922</v>
      </c>
      <c r="I684" s="32">
        <v>29.479323999999998</v>
      </c>
      <c r="J684" s="3">
        <v>-0.14640199999999837</v>
      </c>
      <c r="K684" s="3">
        <v>4.9000000000000004</v>
      </c>
      <c r="L684" s="3">
        <v>0.9</v>
      </c>
      <c r="M684" s="3">
        <v>4.2</v>
      </c>
      <c r="N684" s="3">
        <v>161.88000000000011</v>
      </c>
      <c r="O684" s="3"/>
      <c r="P684" s="3"/>
      <c r="AF684" s="3"/>
    </row>
    <row r="685" spans="1:32">
      <c r="A685" s="9">
        <v>44889</v>
      </c>
      <c r="B685" s="13">
        <v>8148.06</v>
      </c>
      <c r="C685" s="3">
        <v>2538.1799999999998</v>
      </c>
      <c r="D685" s="3">
        <v>1602.04557</v>
      </c>
      <c r="E685" s="3">
        <v>43.634335999999998</v>
      </c>
      <c r="F685" s="3">
        <v>3624.0876047329998</v>
      </c>
      <c r="G685" s="3">
        <v>235</v>
      </c>
      <c r="H685" s="10">
        <v>39.783079999999998</v>
      </c>
      <c r="I685" s="32">
        <v>77.831384</v>
      </c>
      <c r="J685" s="3">
        <v>-38.048304000000002</v>
      </c>
      <c r="K685" s="3">
        <v>4.8</v>
      </c>
      <c r="L685" s="3">
        <v>0.9</v>
      </c>
      <c r="M685" s="3">
        <v>4.3</v>
      </c>
      <c r="N685" s="3">
        <v>119.92000000000007</v>
      </c>
      <c r="O685" s="3"/>
      <c r="P685" s="3"/>
      <c r="AF685" s="3"/>
    </row>
    <row r="686" spans="1:32">
      <c r="A686" s="9">
        <v>44888</v>
      </c>
      <c r="B686" s="13">
        <v>8028.14</v>
      </c>
      <c r="C686" s="3">
        <v>2458.58</v>
      </c>
      <c r="D686" s="3">
        <v>1452.1085399999999</v>
      </c>
      <c r="E686" s="3">
        <v>32.913736</v>
      </c>
      <c r="F686" s="3">
        <v>3543.8761780029999</v>
      </c>
      <c r="G686" s="3">
        <v>233</v>
      </c>
      <c r="H686" s="10">
        <v>17.8689</v>
      </c>
      <c r="I686" s="32">
        <v>65.203035999999997</v>
      </c>
      <c r="J686" s="3">
        <v>-47.334136000000001</v>
      </c>
      <c r="K686" s="3">
        <v>4.7</v>
      </c>
      <c r="L686" s="3">
        <v>0.8</v>
      </c>
      <c r="M686" s="3">
        <v>4.4000000000000004</v>
      </c>
      <c r="N686" s="3">
        <v>-145.71999999999935</v>
      </c>
      <c r="O686" s="3"/>
      <c r="P686" s="3"/>
      <c r="AF686" s="3"/>
    </row>
    <row r="687" spans="1:32">
      <c r="A687" s="9">
        <v>44887</v>
      </c>
      <c r="B687" s="10">
        <v>8173.86</v>
      </c>
      <c r="C687" s="3">
        <v>2513.5700000000002</v>
      </c>
      <c r="D687" s="3">
        <v>1453.88454</v>
      </c>
      <c r="E687" s="3">
        <v>57.498696000000002</v>
      </c>
      <c r="F687" s="3">
        <v>3615.9123469579999</v>
      </c>
      <c r="G687" s="3">
        <v>252</v>
      </c>
      <c r="H687" s="37">
        <v>25.062463999999999</v>
      </c>
      <c r="I687" s="3">
        <v>18.626332000000001</v>
      </c>
      <c r="J687" s="3">
        <v>6.4361319999999971</v>
      </c>
      <c r="K687" s="3">
        <v>4.7</v>
      </c>
      <c r="L687" s="3">
        <v>0.9</v>
      </c>
      <c r="M687" s="3">
        <v>4.3</v>
      </c>
      <c r="N687" s="3">
        <v>173.42000000000007</v>
      </c>
      <c r="O687" s="3">
        <v>43652</v>
      </c>
      <c r="P687" s="3"/>
      <c r="AF687" s="3"/>
    </row>
    <row r="688" spans="1:32">
      <c r="A688" s="9">
        <v>44886</v>
      </c>
      <c r="B688" s="13">
        <v>8000.44</v>
      </c>
      <c r="C688" s="3">
        <v>2454.96</v>
      </c>
      <c r="D688" s="3">
        <v>1506.22848</v>
      </c>
      <c r="E688" s="3">
        <v>44.941780000000001</v>
      </c>
      <c r="F688" s="3">
        <v>3551.5017809679998</v>
      </c>
      <c r="G688" s="3">
        <v>251</v>
      </c>
      <c r="H688" s="10">
        <v>174.878896</v>
      </c>
      <c r="I688" s="32">
        <v>58.185828000000001</v>
      </c>
      <c r="J688" s="3">
        <v>116.693068</v>
      </c>
      <c r="K688" s="3">
        <v>4.7</v>
      </c>
      <c r="L688" s="3">
        <v>0.8</v>
      </c>
      <c r="M688" s="3">
        <v>4.4000000000000004</v>
      </c>
      <c r="N688" s="3">
        <v>223.41999999999916</v>
      </c>
      <c r="O688" s="3">
        <v>6266</v>
      </c>
      <c r="P688" s="3"/>
      <c r="AF688" s="3"/>
    </row>
    <row r="689" spans="1:32">
      <c r="A689" s="9">
        <v>44883</v>
      </c>
      <c r="B689" s="13">
        <v>7777.02</v>
      </c>
      <c r="C689" s="3">
        <v>2366.5500000000002</v>
      </c>
      <c r="D689" s="3">
        <v>1204.3379199999999</v>
      </c>
      <c r="E689" s="3">
        <v>36.087995999999997</v>
      </c>
      <c r="F689" s="3">
        <v>3443.98282088</v>
      </c>
      <c r="G689" s="3">
        <v>249</v>
      </c>
      <c r="H689" s="10">
        <v>40.635744000000003</v>
      </c>
      <c r="I689" s="32">
        <v>3.743128</v>
      </c>
      <c r="J689" s="3">
        <v>36.892616000000004</v>
      </c>
      <c r="K689" s="3">
        <v>4.5</v>
      </c>
      <c r="L689" s="3">
        <v>0.8</v>
      </c>
      <c r="M689" s="3">
        <v>4.5</v>
      </c>
      <c r="N689" s="3">
        <v>-40.869999999999891</v>
      </c>
      <c r="O689" s="3"/>
      <c r="P689" s="3"/>
      <c r="AF689" s="3"/>
    </row>
    <row r="690" spans="1:32">
      <c r="A690" s="9">
        <v>44882</v>
      </c>
      <c r="B690" s="13">
        <v>7817.89</v>
      </c>
      <c r="C690" s="3">
        <v>2381.5300000000002</v>
      </c>
      <c r="D690" s="3">
        <v>1437.9242200000001</v>
      </c>
      <c r="E690" s="3">
        <v>49.410367999999998</v>
      </c>
      <c r="F690" s="3">
        <v>3456.3457453169999</v>
      </c>
      <c r="G690" s="3">
        <v>246</v>
      </c>
      <c r="H690" s="10">
        <v>96.956344000000001</v>
      </c>
      <c r="I690" s="32">
        <v>2.0638899999999998</v>
      </c>
      <c r="J690" s="3">
        <v>94.892454000000001</v>
      </c>
      <c r="K690" s="3">
        <v>4.5</v>
      </c>
      <c r="L690" s="3">
        <v>0.8</v>
      </c>
      <c r="M690" s="3">
        <v>4.5</v>
      </c>
      <c r="N690" s="3">
        <v>-216.88999999999942</v>
      </c>
      <c r="O690" s="3"/>
      <c r="P690" s="3"/>
      <c r="AF690" s="3"/>
    </row>
    <row r="691" spans="1:32">
      <c r="A691" s="9">
        <v>44881</v>
      </c>
      <c r="B691" s="13">
        <v>8034.78</v>
      </c>
      <c r="C691" s="3">
        <v>2460.17</v>
      </c>
      <c r="D691" s="3">
        <v>976.73829999999998</v>
      </c>
      <c r="E691" s="3">
        <v>50.055259999999997</v>
      </c>
      <c r="F691" s="3">
        <v>3568.5053380730001</v>
      </c>
      <c r="G691" s="3">
        <v>231</v>
      </c>
      <c r="H691" s="10">
        <v>60.856824000000003</v>
      </c>
      <c r="I691" s="32">
        <v>3.9029349999999998</v>
      </c>
      <c r="J691" s="3">
        <v>56.953889000000004</v>
      </c>
      <c r="K691" s="3">
        <v>4.7</v>
      </c>
      <c r="L691" s="3">
        <v>0.9</v>
      </c>
      <c r="M691" s="3">
        <v>4.4000000000000004</v>
      </c>
      <c r="N691" s="3">
        <v>-52.260000000000218</v>
      </c>
      <c r="O691" s="3"/>
      <c r="P691" s="3"/>
      <c r="AF691" s="3"/>
    </row>
    <row r="692" spans="1:32">
      <c r="A692" s="9">
        <v>44880</v>
      </c>
      <c r="B692" s="13">
        <v>8087.04</v>
      </c>
      <c r="C692" s="3">
        <v>2464.1999999999998</v>
      </c>
      <c r="D692" s="3">
        <v>1627.7525800000001</v>
      </c>
      <c r="E692" s="3">
        <v>69.469808</v>
      </c>
      <c r="F692" s="3">
        <v>3585.1175455580001</v>
      </c>
      <c r="G692" s="3">
        <v>244</v>
      </c>
      <c r="H692" s="10">
        <v>141.13753600000001</v>
      </c>
      <c r="I692" s="32">
        <v>3.7024629999999998</v>
      </c>
      <c r="J692" s="3">
        <v>137.43507300000002</v>
      </c>
      <c r="K692" s="3">
        <v>4.7</v>
      </c>
      <c r="L692" s="3">
        <v>0.9</v>
      </c>
      <c r="M692" s="3">
        <v>4.4000000000000004</v>
      </c>
      <c r="N692" s="3">
        <v>-204.48000000000047</v>
      </c>
      <c r="O692" s="3"/>
      <c r="P692" s="3"/>
      <c r="AF692" s="3"/>
    </row>
    <row r="693" spans="1:32">
      <c r="A693" s="9">
        <v>44879</v>
      </c>
      <c r="B693" s="13">
        <v>8291.52</v>
      </c>
      <c r="C693" s="3">
        <v>2545.2800000000002</v>
      </c>
      <c r="D693" s="3">
        <v>1576.3148799999999</v>
      </c>
      <c r="E693" s="3">
        <v>61.950415999999997</v>
      </c>
      <c r="F693" s="3">
        <v>3685.3908103220001</v>
      </c>
      <c r="G693" s="3">
        <v>253</v>
      </c>
      <c r="H693" s="10">
        <v>156.58279999999999</v>
      </c>
      <c r="I693" s="32">
        <v>2.9562900000000001</v>
      </c>
      <c r="J693" s="3">
        <v>153.62651</v>
      </c>
      <c r="K693" s="3">
        <v>4.8</v>
      </c>
      <c r="L693" s="3">
        <v>0.9</v>
      </c>
      <c r="M693" s="3">
        <v>4.2</v>
      </c>
      <c r="N693" s="3">
        <v>-71.770000000000437</v>
      </c>
      <c r="O693" s="3"/>
      <c r="P693" s="3"/>
      <c r="AF693" s="3"/>
    </row>
    <row r="694" spans="1:32">
      <c r="A694" s="9">
        <v>44876</v>
      </c>
      <c r="B694" s="13">
        <v>8363.2900000000009</v>
      </c>
      <c r="C694" s="3">
        <v>2566.62</v>
      </c>
      <c r="D694" s="3">
        <v>941.09029999999996</v>
      </c>
      <c r="E694" s="3">
        <v>43.502983999999998</v>
      </c>
      <c r="F694" s="3">
        <v>3699.2544998590001</v>
      </c>
      <c r="G694" s="3">
        <v>245</v>
      </c>
      <c r="H694" s="10">
        <v>39.276795999999997</v>
      </c>
      <c r="I694" s="32">
        <v>62.781827999999997</v>
      </c>
      <c r="J694" s="3">
        <v>-23.505032</v>
      </c>
      <c r="K694" s="3">
        <v>4.9000000000000004</v>
      </c>
      <c r="L694" s="3">
        <v>0.9</v>
      </c>
      <c r="M694" s="3">
        <v>4.2</v>
      </c>
      <c r="N694" s="3">
        <v>-55.769999999998618</v>
      </c>
      <c r="O694" s="3">
        <v>16269</v>
      </c>
      <c r="P694" s="3"/>
      <c r="AF694" s="3"/>
    </row>
    <row r="695" spans="1:32">
      <c r="A695" s="9">
        <v>44875</v>
      </c>
      <c r="B695" s="13">
        <v>8419.06</v>
      </c>
      <c r="C695" s="3">
        <v>2580.1799999999998</v>
      </c>
      <c r="D695" s="3">
        <v>862.04723000000001</v>
      </c>
      <c r="E695" s="3">
        <v>36.565779999999997</v>
      </c>
      <c r="F695" s="3">
        <v>3713.6501019910002</v>
      </c>
      <c r="G695" s="3">
        <v>252</v>
      </c>
      <c r="H695" s="10">
        <v>93.763751999999997</v>
      </c>
      <c r="I695" s="32">
        <v>3.1525020000000001</v>
      </c>
      <c r="J695" s="3">
        <v>90.611249999999998</v>
      </c>
      <c r="K695" s="3">
        <v>4.9000000000000004</v>
      </c>
      <c r="L695" s="3">
        <v>0.9</v>
      </c>
      <c r="M695" s="3">
        <v>4.2</v>
      </c>
      <c r="N695" s="3">
        <v>96.43999999999869</v>
      </c>
      <c r="O695" s="3"/>
      <c r="P695" s="3"/>
      <c r="AF695" s="3"/>
    </row>
    <row r="696" spans="1:32">
      <c r="A696" s="9">
        <v>44874</v>
      </c>
      <c r="B696" s="13">
        <v>8322.6200000000008</v>
      </c>
      <c r="C696" s="3">
        <v>2560.2800000000002</v>
      </c>
      <c r="D696" s="3">
        <v>2331.5325400000002</v>
      </c>
      <c r="E696" s="3">
        <v>66.9786</v>
      </c>
      <c r="F696" s="3">
        <v>3674.493026093</v>
      </c>
      <c r="G696" s="3">
        <v>248</v>
      </c>
      <c r="H696" s="10">
        <v>38.602724000000002</v>
      </c>
      <c r="I696" s="32">
        <v>1174.6070999999999</v>
      </c>
      <c r="J696" s="3">
        <v>-1136.0043759999999</v>
      </c>
      <c r="K696" s="3">
        <v>4.8</v>
      </c>
      <c r="L696" s="3">
        <v>0.9</v>
      </c>
      <c r="M696" s="3">
        <v>4.3</v>
      </c>
      <c r="N696" s="3">
        <v>29.1200000000008</v>
      </c>
      <c r="O696" s="3"/>
      <c r="P696" s="3"/>
      <c r="AF696" s="3"/>
    </row>
    <row r="697" spans="1:32">
      <c r="A697" s="9">
        <v>44873</v>
      </c>
      <c r="B697" s="13">
        <v>8293.5</v>
      </c>
      <c r="C697" s="3">
        <v>2541.58</v>
      </c>
      <c r="D697" s="3">
        <v>831.29567999999995</v>
      </c>
      <c r="E697" s="3">
        <v>39.276612</v>
      </c>
      <c r="F697" s="3">
        <v>3672.3181878790001</v>
      </c>
      <c r="G697" s="3">
        <v>239</v>
      </c>
      <c r="H697" s="10">
        <v>68.173168000000004</v>
      </c>
      <c r="I697" s="32">
        <v>8.3571519999999992</v>
      </c>
      <c r="J697" s="3">
        <v>59.816016000000005</v>
      </c>
      <c r="K697" s="3">
        <v>4.8</v>
      </c>
      <c r="L697" s="3">
        <v>0.9</v>
      </c>
      <c r="M697" s="3">
        <v>4.3</v>
      </c>
      <c r="N697" s="3">
        <v>25.729999999999563</v>
      </c>
      <c r="O697" s="3"/>
      <c r="P697" s="3"/>
      <c r="AF697" s="3"/>
    </row>
    <row r="698" spans="1:32">
      <c r="A698" s="9">
        <v>44869</v>
      </c>
      <c r="B698" s="13">
        <v>8267.77</v>
      </c>
      <c r="C698" s="3">
        <v>2518.83</v>
      </c>
      <c r="D698" s="3">
        <v>1123.8601000000001</v>
      </c>
      <c r="E698" s="3">
        <v>46.500847999999998</v>
      </c>
      <c r="F698" s="3">
        <v>3660.1593211589998</v>
      </c>
      <c r="G698" s="3">
        <v>245</v>
      </c>
      <c r="H698" s="10">
        <v>91.005632000000006</v>
      </c>
      <c r="I698" s="32">
        <v>8.8389050000000005</v>
      </c>
      <c r="J698" s="3">
        <v>82.166727000000009</v>
      </c>
      <c r="K698" s="3">
        <v>4.8</v>
      </c>
      <c r="L698" s="3">
        <v>0.9</v>
      </c>
      <c r="M698" s="3">
        <v>4.3</v>
      </c>
      <c r="N698" s="3">
        <v>-224.02999999999884</v>
      </c>
      <c r="O698" s="3"/>
      <c r="P698" s="3"/>
      <c r="AF698" s="3"/>
    </row>
    <row r="699" spans="1:32">
      <c r="A699" s="9">
        <v>44868</v>
      </c>
      <c r="B699" s="13">
        <v>8491.7999999999993</v>
      </c>
      <c r="C699" s="3">
        <v>2585.4299999999998</v>
      </c>
      <c r="D699" s="3">
        <v>817.84954000000005</v>
      </c>
      <c r="E699" s="3">
        <v>28.169274000000001</v>
      </c>
      <c r="F699" s="3">
        <v>3756.5046464669999</v>
      </c>
      <c r="G699" s="3">
        <v>246</v>
      </c>
      <c r="H699" s="10">
        <v>13.718031999999999</v>
      </c>
      <c r="I699" s="32">
        <v>11.231745999999999</v>
      </c>
      <c r="J699" s="3">
        <v>2.4862859999999998</v>
      </c>
      <c r="K699" s="3">
        <v>4.9000000000000004</v>
      </c>
      <c r="L699" s="3">
        <v>0.9</v>
      </c>
      <c r="M699" s="3">
        <v>4.2</v>
      </c>
      <c r="N699" s="3">
        <v>-17.180000000000291</v>
      </c>
      <c r="O699" s="3"/>
      <c r="P699" s="3"/>
      <c r="AF699" s="3"/>
    </row>
    <row r="700" spans="1:32">
      <c r="A700" s="9">
        <v>44867</v>
      </c>
      <c r="B700" s="13">
        <v>8508.98</v>
      </c>
      <c r="C700" s="3">
        <v>2583.75</v>
      </c>
      <c r="D700" s="3">
        <v>1190.1635799999999</v>
      </c>
      <c r="E700" s="3">
        <v>50.18826</v>
      </c>
      <c r="F700" s="3">
        <v>3763.1247131730001</v>
      </c>
      <c r="G700" s="3">
        <v>239</v>
      </c>
      <c r="H700" s="10">
        <v>124.15225599999999</v>
      </c>
      <c r="I700" s="32">
        <v>18.660751999999999</v>
      </c>
      <c r="J700" s="3">
        <v>105.49150399999999</v>
      </c>
      <c r="K700" s="3">
        <v>4.9000000000000004</v>
      </c>
      <c r="L700" s="3">
        <v>0.9</v>
      </c>
      <c r="M700" s="3">
        <v>4.2</v>
      </c>
      <c r="N700" s="3">
        <v>-52.979999999999563</v>
      </c>
      <c r="O700" s="3"/>
      <c r="P700" s="3"/>
      <c r="AF700" s="3"/>
    </row>
    <row r="701" spans="1:32">
      <c r="A701" s="9">
        <v>44866</v>
      </c>
      <c r="B701" s="13">
        <v>8561.9599999999991</v>
      </c>
      <c r="C701" s="3">
        <v>2601.73</v>
      </c>
      <c r="D701" s="3">
        <v>1195.24083</v>
      </c>
      <c r="E701" s="3">
        <v>36.360711999999999</v>
      </c>
      <c r="F701" s="3">
        <v>3794.8772318350002</v>
      </c>
      <c r="G701" s="3">
        <v>253</v>
      </c>
      <c r="H701" s="10">
        <v>55.676236000000003</v>
      </c>
      <c r="I701" s="32">
        <v>22.23911</v>
      </c>
      <c r="J701" s="3">
        <v>33.437126000000006</v>
      </c>
      <c r="K701" s="3">
        <v>5</v>
      </c>
      <c r="L701" s="3">
        <v>0.9</v>
      </c>
      <c r="M701" s="3">
        <v>4.0999999999999996</v>
      </c>
      <c r="N701" s="3">
        <v>-43.890000000001237</v>
      </c>
      <c r="O701" s="3"/>
      <c r="P701" s="3"/>
      <c r="AF701" s="3"/>
    </row>
    <row r="702" spans="1:32">
      <c r="A702" s="9">
        <v>44865</v>
      </c>
      <c r="B702" s="13">
        <v>8605.85</v>
      </c>
      <c r="C702" s="3">
        <v>2610.6</v>
      </c>
      <c r="D702" s="3">
        <v>1262.7959000000001</v>
      </c>
      <c r="E702" s="3">
        <v>33.012028000000001</v>
      </c>
      <c r="F702" s="3">
        <v>3798.7748446559999</v>
      </c>
      <c r="G702" s="3">
        <v>237</v>
      </c>
      <c r="H702" s="10">
        <v>68.359487999999999</v>
      </c>
      <c r="I702" s="32">
        <v>8.0674279999999996</v>
      </c>
      <c r="J702" s="3">
        <v>60.292059999999999</v>
      </c>
      <c r="K702" s="3">
        <v>5</v>
      </c>
      <c r="L702" s="3">
        <v>0.9</v>
      </c>
      <c r="M702" s="3">
        <v>4.0999999999999996</v>
      </c>
      <c r="N702" s="3">
        <v>3.6900000000005093</v>
      </c>
      <c r="O702" s="3">
        <v>11051</v>
      </c>
      <c r="P702" s="3"/>
      <c r="AF702" s="3"/>
    </row>
    <row r="703" spans="1:32">
      <c r="A703" s="9">
        <v>44862</v>
      </c>
      <c r="B703" s="13">
        <v>8602.16</v>
      </c>
      <c r="C703" s="3">
        <v>2590.61</v>
      </c>
      <c r="D703" s="3">
        <v>1084.6649600000001</v>
      </c>
      <c r="E703" s="3">
        <v>42.820756000000003</v>
      </c>
      <c r="F703" s="3">
        <v>3779.4042669840001</v>
      </c>
      <c r="G703" s="3">
        <v>250</v>
      </c>
      <c r="H703" s="10">
        <v>70.390407999999994</v>
      </c>
      <c r="I703" s="32">
        <v>22.98667</v>
      </c>
      <c r="J703" s="3">
        <v>47.40373799999999</v>
      </c>
      <c r="K703" s="3">
        <v>5</v>
      </c>
      <c r="L703" s="3">
        <v>0.9</v>
      </c>
      <c r="M703" s="3">
        <v>4.0999999999999996</v>
      </c>
      <c r="N703" s="3">
        <v>-126.44000000000051</v>
      </c>
      <c r="O703" s="3"/>
      <c r="P703" s="3"/>
      <c r="AF703" s="3"/>
    </row>
    <row r="704" spans="1:32">
      <c r="A704" s="9">
        <v>44861</v>
      </c>
      <c r="B704" s="13">
        <v>8728.6</v>
      </c>
      <c r="C704" s="3">
        <v>2642.44</v>
      </c>
      <c r="D704" s="3">
        <v>1009.29139</v>
      </c>
      <c r="E704" s="3">
        <v>41.315136000000003</v>
      </c>
      <c r="F704" s="3">
        <v>3840.4641019969999</v>
      </c>
      <c r="G704" s="3">
        <v>240</v>
      </c>
      <c r="H704" s="10">
        <v>141.64416</v>
      </c>
      <c r="I704" s="32">
        <v>4.9849399999999999</v>
      </c>
      <c r="J704" s="3">
        <v>136.65922</v>
      </c>
      <c r="K704" s="3">
        <v>5</v>
      </c>
      <c r="L704" s="3">
        <v>0.9</v>
      </c>
      <c r="M704" s="3">
        <v>4.0999999999999996</v>
      </c>
      <c r="N704" s="3">
        <v>-73.6299999999992</v>
      </c>
      <c r="O704" s="3"/>
      <c r="P704" s="3"/>
      <c r="AF704" s="3"/>
    </row>
    <row r="705" spans="1:32">
      <c r="A705" s="9">
        <v>44860</v>
      </c>
      <c r="B705" s="13">
        <v>8802.23</v>
      </c>
      <c r="C705" s="3">
        <v>2677.03</v>
      </c>
      <c r="D705" s="3">
        <v>1307.3922600000001</v>
      </c>
      <c r="E705" s="3">
        <v>58.883864000000003</v>
      </c>
      <c r="F705" s="3">
        <v>3880.2878721940001</v>
      </c>
      <c r="G705" s="3">
        <v>234</v>
      </c>
      <c r="H705" s="10">
        <v>206.19788800000001</v>
      </c>
      <c r="I705" s="32">
        <v>13.070249</v>
      </c>
      <c r="J705" s="3">
        <v>193.12763900000002</v>
      </c>
      <c r="K705" s="3">
        <v>5.0999999999999996</v>
      </c>
      <c r="L705" s="3">
        <v>0.9</v>
      </c>
      <c r="M705" s="3">
        <v>4</v>
      </c>
      <c r="N705" s="3">
        <v>199.26000000000022</v>
      </c>
      <c r="O705" s="3"/>
      <c r="P705" s="3"/>
      <c r="AF705" s="3"/>
    </row>
    <row r="706" spans="1:32">
      <c r="A706" s="9">
        <v>44859</v>
      </c>
      <c r="B706" s="13">
        <v>8602.9699999999993</v>
      </c>
      <c r="C706" s="3">
        <v>2608.15</v>
      </c>
      <c r="D706" s="3">
        <v>1253.7974999999999</v>
      </c>
      <c r="E706" s="3">
        <v>56.225051999999998</v>
      </c>
      <c r="F706" s="3">
        <v>3787.5659374799998</v>
      </c>
      <c r="G706" s="3">
        <v>249</v>
      </c>
      <c r="H706" s="10">
        <v>111.695576</v>
      </c>
      <c r="I706" s="32">
        <v>10.248533</v>
      </c>
      <c r="J706" s="3">
        <v>101.44704300000001</v>
      </c>
      <c r="K706" s="3">
        <v>5</v>
      </c>
      <c r="L706" s="3">
        <v>0.9</v>
      </c>
      <c r="M706" s="3">
        <v>4.0999999999999996</v>
      </c>
      <c r="N706" s="3">
        <v>86.569999999999709</v>
      </c>
      <c r="O706" s="3"/>
      <c r="P706" s="3"/>
      <c r="AF706" s="3"/>
    </row>
    <row r="707" spans="1:32">
      <c r="A707" s="9">
        <v>44855</v>
      </c>
      <c r="B707" s="13">
        <v>8516.4</v>
      </c>
      <c r="C707" s="3">
        <v>2554.0100000000002</v>
      </c>
      <c r="D707" s="3">
        <v>2050.1125099999999</v>
      </c>
      <c r="E707" s="3">
        <v>69.180335999999997</v>
      </c>
      <c r="F707" s="3">
        <v>3745.896438455</v>
      </c>
      <c r="G707" s="3">
        <v>250</v>
      </c>
      <c r="H707" s="10">
        <v>532.69481599999995</v>
      </c>
      <c r="I707" s="32">
        <v>3.6058180000000002</v>
      </c>
      <c r="J707" s="3">
        <v>529.08899799999995</v>
      </c>
      <c r="K707" s="3">
        <v>4.9000000000000004</v>
      </c>
      <c r="L707" s="3">
        <v>0.9</v>
      </c>
      <c r="M707" s="3">
        <v>4.2</v>
      </c>
      <c r="N707" s="3">
        <v>-169.1200000000008</v>
      </c>
      <c r="O707" s="3">
        <v>12931</v>
      </c>
      <c r="P707" s="3"/>
      <c r="AF707" s="3"/>
    </row>
    <row r="708" spans="1:32">
      <c r="A708" s="9">
        <v>44854</v>
      </c>
      <c r="B708" s="13">
        <v>8685.52</v>
      </c>
      <c r="C708" s="3">
        <v>2597.87</v>
      </c>
      <c r="D708" s="3">
        <v>1315.94534</v>
      </c>
      <c r="E708" s="3">
        <v>52.794452</v>
      </c>
      <c r="F708" s="3">
        <v>3809.463663945</v>
      </c>
      <c r="G708" s="3">
        <v>248</v>
      </c>
      <c r="H708" s="10">
        <v>212.74963199999999</v>
      </c>
      <c r="I708" s="32">
        <v>2.0480269999999998</v>
      </c>
      <c r="J708" s="3">
        <v>210.701605</v>
      </c>
      <c r="K708" s="3">
        <v>5</v>
      </c>
      <c r="L708" s="3">
        <v>0.9</v>
      </c>
      <c r="M708" s="3">
        <v>4.0999999999999996</v>
      </c>
      <c r="N708" s="3">
        <v>-51.859999999998763</v>
      </c>
      <c r="O708" s="3"/>
      <c r="P708" s="3"/>
      <c r="AF708" s="3"/>
    </row>
    <row r="709" spans="1:32">
      <c r="A709" s="9">
        <v>44853</v>
      </c>
      <c r="B709" s="13">
        <v>8737.3799999999992</v>
      </c>
      <c r="C709" s="3">
        <v>2613.06</v>
      </c>
      <c r="D709" s="3">
        <v>1496.5688299999999</v>
      </c>
      <c r="E709" s="3">
        <v>57.292783999999997</v>
      </c>
      <c r="F709" s="3">
        <v>3825.5831048260002</v>
      </c>
      <c r="G709" s="3">
        <v>247</v>
      </c>
      <c r="H709" s="30">
        <v>31.007467999999999</v>
      </c>
      <c r="I709" s="32">
        <v>414.31523199999998</v>
      </c>
      <c r="J709" s="3">
        <v>-383.30776399999996</v>
      </c>
      <c r="K709" s="3">
        <v>5</v>
      </c>
      <c r="L709" s="3">
        <v>0.9</v>
      </c>
      <c r="M709" s="3">
        <v>4.0999999999999996</v>
      </c>
      <c r="N709" s="3">
        <v>-150.9900000000016</v>
      </c>
      <c r="O709" s="3"/>
      <c r="P709" s="3"/>
      <c r="AF709" s="3"/>
    </row>
    <row r="710" spans="1:32">
      <c r="A710" s="9">
        <v>44852</v>
      </c>
      <c r="B710" s="13">
        <v>8888.3700000000008</v>
      </c>
      <c r="C710" s="3">
        <v>2677.37</v>
      </c>
      <c r="D710" s="3">
        <v>1534.6594600000001</v>
      </c>
      <c r="E710" s="3">
        <v>83.154151999999996</v>
      </c>
      <c r="F710" s="3">
        <v>3891.0438992149998</v>
      </c>
      <c r="G710" s="3">
        <v>252</v>
      </c>
      <c r="H710" s="10">
        <v>66.237852000000004</v>
      </c>
      <c r="I710" s="32">
        <v>13.414489</v>
      </c>
      <c r="J710" s="3">
        <v>52.823363000000001</v>
      </c>
      <c r="K710" s="3">
        <v>5.0999999999999996</v>
      </c>
      <c r="L710" s="3">
        <v>0.9</v>
      </c>
      <c r="M710" s="3">
        <v>4</v>
      </c>
      <c r="N710" s="3">
        <v>22.320000000001528</v>
      </c>
      <c r="O710" s="3"/>
      <c r="P710" s="3"/>
      <c r="AF710" s="3"/>
    </row>
    <row r="711" spans="1:32">
      <c r="A711" s="9">
        <v>44851</v>
      </c>
      <c r="B711" s="13">
        <v>8866.0499999999993</v>
      </c>
      <c r="C711" s="3">
        <v>2674.33</v>
      </c>
      <c r="D711" s="3">
        <v>1874.9154599999999</v>
      </c>
      <c r="E711" s="3">
        <v>74.140767999999994</v>
      </c>
      <c r="F711" s="3">
        <v>3895.2179275250001</v>
      </c>
      <c r="G711" s="3">
        <v>254</v>
      </c>
      <c r="H711" s="10">
        <v>54.445059999999998</v>
      </c>
      <c r="I711" s="32">
        <v>24.246728000000001</v>
      </c>
      <c r="J711" s="3">
        <v>30.198331999999997</v>
      </c>
      <c r="K711" s="3">
        <v>5.0999999999999996</v>
      </c>
      <c r="L711" s="3">
        <v>0.9</v>
      </c>
      <c r="M711" s="3">
        <v>4</v>
      </c>
      <c r="N711" s="3">
        <v>-117.69000000000051</v>
      </c>
      <c r="O711" s="3"/>
      <c r="P711" s="3"/>
      <c r="AF711" s="3"/>
    </row>
    <row r="712" spans="1:32">
      <c r="A712" s="9">
        <v>44848</v>
      </c>
      <c r="B712" s="13">
        <v>8983.74</v>
      </c>
      <c r="C712" s="3">
        <v>2720.73</v>
      </c>
      <c r="D712" s="3">
        <v>1880.3385599999999</v>
      </c>
      <c r="E712" s="3">
        <v>69.646072000000004</v>
      </c>
      <c r="F712" s="3">
        <v>3941.032176406</v>
      </c>
      <c r="G712" s="3">
        <v>250</v>
      </c>
      <c r="H712" s="10">
        <v>136.08879999999999</v>
      </c>
      <c r="I712" s="32">
        <v>49.105415999999998</v>
      </c>
      <c r="J712" s="3">
        <v>86.983384000000001</v>
      </c>
      <c r="K712" s="3">
        <v>5.2</v>
      </c>
      <c r="L712" s="3">
        <v>0.9</v>
      </c>
      <c r="M712" s="3">
        <v>4</v>
      </c>
      <c r="N712" s="3">
        <v>-109.63000000000102</v>
      </c>
      <c r="O712" s="3"/>
      <c r="P712" s="3"/>
      <c r="AF712" s="3"/>
    </row>
    <row r="713" spans="1:32">
      <c r="A713" s="9">
        <v>44847</v>
      </c>
      <c r="B713" s="13">
        <v>9093.3700000000008</v>
      </c>
      <c r="C713" s="3">
        <v>2782.73</v>
      </c>
      <c r="D713" s="3">
        <v>2347.35565</v>
      </c>
      <c r="E713" s="3">
        <v>117.390152</v>
      </c>
      <c r="F713" s="3">
        <v>3997.6101063850001</v>
      </c>
      <c r="G713" s="3">
        <v>250</v>
      </c>
      <c r="H713" s="10">
        <v>54.303772000000002</v>
      </c>
      <c r="I713" s="32">
        <v>5.7059990000000003</v>
      </c>
      <c r="J713" s="3">
        <v>48.597773000000004</v>
      </c>
      <c r="K713" s="3">
        <v>5.2</v>
      </c>
      <c r="L713" s="3">
        <v>1</v>
      </c>
      <c r="M713" s="3">
        <v>3.9</v>
      </c>
      <c r="N713" s="3">
        <v>-55.179999999998472</v>
      </c>
      <c r="O713" s="3"/>
      <c r="P713" s="3"/>
      <c r="AF713" s="3"/>
    </row>
    <row r="714" spans="1:32">
      <c r="A714" s="9">
        <v>44846</v>
      </c>
      <c r="B714" s="13">
        <v>9148.5499999999993</v>
      </c>
      <c r="C714" s="3">
        <v>2805.11</v>
      </c>
      <c r="D714" s="3">
        <v>2572.4344299999998</v>
      </c>
      <c r="E714" s="3">
        <v>75.771215999999995</v>
      </c>
      <c r="F714" s="3">
        <v>3995.9543955869999</v>
      </c>
      <c r="G714" s="3">
        <v>258</v>
      </c>
      <c r="H714" s="10">
        <v>278.68787200000003</v>
      </c>
      <c r="I714" s="32">
        <v>20.258016000000001</v>
      </c>
      <c r="J714" s="3">
        <v>258.42985600000003</v>
      </c>
      <c r="K714" s="3">
        <v>5.2</v>
      </c>
      <c r="L714" s="3">
        <v>1</v>
      </c>
      <c r="M714" s="3">
        <v>3.9</v>
      </c>
      <c r="N714" s="3">
        <v>295.27999999999884</v>
      </c>
      <c r="O714" s="3"/>
      <c r="P714" s="3"/>
      <c r="AF714" s="3"/>
    </row>
    <row r="715" spans="1:32">
      <c r="A715" s="9">
        <v>44845</v>
      </c>
      <c r="B715" s="13">
        <v>8853.27</v>
      </c>
      <c r="C715" s="3">
        <v>2687.81</v>
      </c>
      <c r="D715" s="3">
        <v>2300.1541099999999</v>
      </c>
      <c r="E715" s="3">
        <v>66.465711999999996</v>
      </c>
      <c r="F715" s="3">
        <v>3852.5676632300001</v>
      </c>
      <c r="G715" s="3">
        <v>258</v>
      </c>
      <c r="H715" s="10">
        <v>45.951388000000001</v>
      </c>
      <c r="I715" s="32">
        <v>14.636829000000001</v>
      </c>
      <c r="J715" s="3">
        <v>31.314559000000003</v>
      </c>
      <c r="K715" s="3">
        <v>5.0999999999999996</v>
      </c>
      <c r="L715" s="3">
        <v>0.9</v>
      </c>
      <c r="M715" s="3">
        <v>4.0999999999999996</v>
      </c>
      <c r="N715" s="3">
        <v>108.65999999999985</v>
      </c>
      <c r="O715" s="3"/>
      <c r="P715" s="3"/>
      <c r="AF715" s="3"/>
    </row>
    <row r="716" spans="1:32">
      <c r="A716" s="9">
        <v>44841</v>
      </c>
      <c r="B716" s="13">
        <v>8744.61</v>
      </c>
      <c r="C716" s="3">
        <v>2652.99</v>
      </c>
      <c r="D716" s="3">
        <v>3035.78163</v>
      </c>
      <c r="E716" s="3">
        <v>91.322896</v>
      </c>
      <c r="F716" s="3">
        <v>3797.3465268129999</v>
      </c>
      <c r="G716" s="3">
        <v>254</v>
      </c>
      <c r="H716" s="10">
        <v>864.0992</v>
      </c>
      <c r="I716" s="32">
        <v>35.589939999999999</v>
      </c>
      <c r="J716" s="3">
        <v>828.50926000000004</v>
      </c>
      <c r="K716" s="3">
        <v>5</v>
      </c>
      <c r="L716" s="3">
        <v>0.9</v>
      </c>
      <c r="M716" s="3">
        <v>4.0999999999999996</v>
      </c>
      <c r="N716" s="3">
        <v>-304.90999999999985</v>
      </c>
      <c r="O716" s="3">
        <v>18980</v>
      </c>
      <c r="P716" s="3"/>
      <c r="AF716" s="3"/>
    </row>
    <row r="717" spans="1:32">
      <c r="A717" s="9">
        <v>44840</v>
      </c>
      <c r="B717" s="13">
        <v>9049.52</v>
      </c>
      <c r="C717" s="3">
        <v>2771.83</v>
      </c>
      <c r="D717" s="3">
        <v>2075.57683</v>
      </c>
      <c r="E717" s="3">
        <v>69.718072000000006</v>
      </c>
      <c r="F717" s="3">
        <v>3939.887111086</v>
      </c>
      <c r="G717" s="3">
        <v>245</v>
      </c>
      <c r="H717" s="30">
        <v>185.78196800000001</v>
      </c>
      <c r="I717" s="32">
        <v>11.422076000000001</v>
      </c>
      <c r="J717" s="3">
        <v>174.359892</v>
      </c>
      <c r="K717" s="3">
        <v>5.2</v>
      </c>
      <c r="L717" s="3">
        <v>0.9</v>
      </c>
      <c r="M717" s="3">
        <v>4</v>
      </c>
      <c r="N717" s="3">
        <v>-132.70999999999913</v>
      </c>
      <c r="O717" s="3"/>
      <c r="P717" s="3"/>
      <c r="AF717" s="3"/>
    </row>
    <row r="718" spans="1:32">
      <c r="A718" s="9">
        <v>44839</v>
      </c>
      <c r="B718" s="13">
        <v>9182.23</v>
      </c>
      <c r="C718" s="3">
        <v>2820.43</v>
      </c>
      <c r="D718" s="3">
        <v>2859.867776</v>
      </c>
      <c r="E718" s="3">
        <v>110.937496</v>
      </c>
      <c r="F718" s="3">
        <v>3997.5466998309998</v>
      </c>
      <c r="G718" s="3">
        <v>248</v>
      </c>
      <c r="H718" s="10">
        <v>82.042473999999999</v>
      </c>
      <c r="I718" s="32">
        <v>19.350563000000001</v>
      </c>
      <c r="J718" s="3">
        <v>62.691910999999998</v>
      </c>
      <c r="K718" s="3">
        <v>5.2430000000000003</v>
      </c>
      <c r="L718" s="3">
        <v>0.95279999999999998</v>
      </c>
      <c r="M718" s="3">
        <v>3.9</v>
      </c>
      <c r="N718" s="3">
        <v>-136.78000000000065</v>
      </c>
      <c r="O718" s="3"/>
      <c r="P718" s="3"/>
      <c r="AF718" s="3"/>
    </row>
    <row r="719" spans="1:32">
      <c r="A719" s="9">
        <v>44838</v>
      </c>
      <c r="B719" s="13">
        <v>9319.01</v>
      </c>
      <c r="C719" s="3">
        <v>2887.67</v>
      </c>
      <c r="D719" s="3">
        <v>2622.4348199999999</v>
      </c>
      <c r="E719" s="3">
        <v>102.720552</v>
      </c>
      <c r="F719" s="3">
        <v>4052.902521517</v>
      </c>
      <c r="G719" s="3">
        <v>255</v>
      </c>
      <c r="H719" s="10">
        <v>77.321511999999998</v>
      </c>
      <c r="I719" s="32">
        <v>65.230940000000004</v>
      </c>
      <c r="J719" s="3">
        <v>12.090571999999995</v>
      </c>
      <c r="K719" s="3">
        <v>5.3</v>
      </c>
      <c r="L719" s="3">
        <v>1</v>
      </c>
      <c r="M719" s="3">
        <v>3.9</v>
      </c>
      <c r="N719" s="3">
        <v>81.960000000000946</v>
      </c>
      <c r="O719" s="3"/>
      <c r="P719" s="3"/>
      <c r="AF719" s="3"/>
    </row>
    <row r="720" spans="1:32">
      <c r="A720" s="9">
        <v>44837</v>
      </c>
      <c r="B720" s="13">
        <v>9237.0499999999993</v>
      </c>
      <c r="C720" s="3">
        <v>2875.21</v>
      </c>
      <c r="D720" s="3">
        <v>4541.0339999999997</v>
      </c>
      <c r="E720" s="3">
        <v>188.21782400000001</v>
      </c>
      <c r="F720" s="3">
        <v>4017.2395134110002</v>
      </c>
      <c r="G720" s="3">
        <v>263</v>
      </c>
      <c r="H720" s="10">
        <v>62.625143999999999</v>
      </c>
      <c r="I720" s="32">
        <v>41.152752</v>
      </c>
      <c r="J720" s="3">
        <v>21.472391999999999</v>
      </c>
      <c r="K720" s="3">
        <v>5.3</v>
      </c>
      <c r="L720" s="3">
        <v>1</v>
      </c>
      <c r="M720" s="3">
        <v>3.9</v>
      </c>
      <c r="N720" s="3">
        <v>-412.81000000000131</v>
      </c>
      <c r="O720" s="3"/>
      <c r="P720" s="3"/>
      <c r="AF720" s="3"/>
    </row>
    <row r="721" spans="1:32">
      <c r="A721" s="9">
        <v>44834</v>
      </c>
      <c r="B721" s="13">
        <v>9649.86</v>
      </c>
      <c r="C721" s="3">
        <v>3048.87</v>
      </c>
      <c r="D721" s="3">
        <v>2536.6054399999998</v>
      </c>
      <c r="E721" s="3">
        <v>125.36179199999999</v>
      </c>
      <c r="F721" s="3">
        <v>4202.8347592649998</v>
      </c>
      <c r="G721" s="3">
        <v>253</v>
      </c>
      <c r="H721" s="10">
        <v>52.573300000000003</v>
      </c>
      <c r="I721" s="32">
        <v>8.4466429999999999</v>
      </c>
      <c r="J721" s="3">
        <v>44.126657000000002</v>
      </c>
      <c r="K721" s="3">
        <v>5.5</v>
      </c>
      <c r="L721" s="3">
        <v>1</v>
      </c>
      <c r="M721" s="3">
        <v>3.7</v>
      </c>
      <c r="N721" s="3">
        <v>-281.20999999999913</v>
      </c>
      <c r="O721" s="3"/>
      <c r="P721" s="3"/>
      <c r="AF721" s="3"/>
    </row>
    <row r="722" spans="1:32">
      <c r="A722" s="9">
        <v>44833</v>
      </c>
      <c r="B722" s="13">
        <v>9931.07</v>
      </c>
      <c r="C722" s="3">
        <v>3165.33</v>
      </c>
      <c r="D722" s="3">
        <v>2578.2584299999999</v>
      </c>
      <c r="E722" s="3">
        <v>99.367255999999998</v>
      </c>
      <c r="F722" s="3">
        <v>4341.125636711</v>
      </c>
      <c r="G722" s="3">
        <v>256</v>
      </c>
      <c r="H722" s="10">
        <v>209.38588799999999</v>
      </c>
      <c r="I722" s="32">
        <v>139.87697600000001</v>
      </c>
      <c r="J722" s="3">
        <v>69.508911999999981</v>
      </c>
      <c r="K722" s="3">
        <v>5.7</v>
      </c>
      <c r="L722" s="3">
        <v>1</v>
      </c>
      <c r="M722" s="3">
        <v>3.6</v>
      </c>
      <c r="N722" s="3">
        <v>-20.409999999999854</v>
      </c>
      <c r="O722" s="3"/>
      <c r="P722" s="3"/>
      <c r="AF722" s="3"/>
    </row>
    <row r="723" spans="1:32">
      <c r="A723" s="9">
        <v>44832</v>
      </c>
      <c r="B723" s="13">
        <v>9951.48</v>
      </c>
      <c r="C723" s="3">
        <v>3168.9</v>
      </c>
      <c r="D723" s="3">
        <v>3438.8669399999999</v>
      </c>
      <c r="E723" s="3">
        <v>214.21329600000001</v>
      </c>
      <c r="F723" s="3">
        <v>4346.83738765</v>
      </c>
      <c r="G723" s="3">
        <v>252</v>
      </c>
      <c r="H723" s="10">
        <v>139.64112</v>
      </c>
      <c r="I723" s="32">
        <v>94.254496000000003</v>
      </c>
      <c r="J723" s="3">
        <v>45.386623999999998</v>
      </c>
      <c r="K723" s="3">
        <v>5.7</v>
      </c>
      <c r="L723" s="3">
        <v>1</v>
      </c>
      <c r="M723" s="3">
        <v>3.6</v>
      </c>
      <c r="N723" s="3">
        <v>-7.3900000000012369</v>
      </c>
      <c r="O723" s="3">
        <v>12426</v>
      </c>
      <c r="P723" s="3"/>
      <c r="AF723" s="3"/>
    </row>
    <row r="724" spans="1:32">
      <c r="A724" s="9">
        <v>44831</v>
      </c>
      <c r="B724" s="13">
        <v>9958.8700000000008</v>
      </c>
      <c r="C724" s="3">
        <v>3184.48</v>
      </c>
      <c r="D724" s="3">
        <v>3131.95264</v>
      </c>
      <c r="E724" s="3">
        <v>181.074928</v>
      </c>
      <c r="F724" s="3">
        <v>4361.4462267770004</v>
      </c>
      <c r="G724" s="3">
        <v>260</v>
      </c>
      <c r="H724" s="10">
        <v>71.853632000000005</v>
      </c>
      <c r="I724" s="32">
        <v>50.077004000000002</v>
      </c>
      <c r="J724" s="3">
        <v>21.776628000000002</v>
      </c>
      <c r="K724" s="3">
        <v>5.7</v>
      </c>
      <c r="L724" s="3">
        <v>1</v>
      </c>
      <c r="M724" s="3">
        <v>3.6</v>
      </c>
      <c r="N724" s="3">
        <v>97.25</v>
      </c>
      <c r="O724" s="3"/>
      <c r="P724" s="3"/>
      <c r="AF724" s="3"/>
    </row>
    <row r="725" spans="1:32">
      <c r="A725" s="9">
        <v>44830</v>
      </c>
      <c r="B725" s="13">
        <v>9861.6200000000008</v>
      </c>
      <c r="C725" s="3">
        <v>3164.51</v>
      </c>
      <c r="D725" s="3">
        <v>5864.8576000000003</v>
      </c>
      <c r="E725" s="3">
        <v>118.455536</v>
      </c>
      <c r="F725" s="3">
        <v>4344.5366255449999</v>
      </c>
      <c r="G725" s="3">
        <v>254</v>
      </c>
      <c r="H725" s="10">
        <v>2379.7534700000001</v>
      </c>
      <c r="I725" s="32">
        <v>326.73897599999998</v>
      </c>
      <c r="J725" s="3">
        <v>2053.014494</v>
      </c>
      <c r="K725" s="3">
        <v>5.7</v>
      </c>
      <c r="L725" s="3">
        <v>1</v>
      </c>
      <c r="M725" s="3">
        <v>3.6</v>
      </c>
      <c r="N725" s="3">
        <v>17.410000000001673</v>
      </c>
      <c r="O725" s="3"/>
      <c r="P725" s="3"/>
      <c r="AF725" s="3"/>
    </row>
    <row r="726" spans="1:32">
      <c r="A726" s="9">
        <v>44827</v>
      </c>
      <c r="B726" s="13">
        <v>9844.2099999999991</v>
      </c>
      <c r="C726" s="3">
        <v>3156.9</v>
      </c>
      <c r="D726" s="3">
        <v>4571.6648999999998</v>
      </c>
      <c r="E726" s="3">
        <v>121.406296</v>
      </c>
      <c r="F726" s="3">
        <v>4339.1736752209999</v>
      </c>
      <c r="G726" s="3">
        <v>263</v>
      </c>
      <c r="H726" s="10">
        <v>2138.18534</v>
      </c>
      <c r="I726" s="32">
        <v>354.17183999999997</v>
      </c>
      <c r="J726" s="3">
        <v>1784.0135</v>
      </c>
      <c r="K726" s="3">
        <v>5.7</v>
      </c>
      <c r="L726" s="3">
        <v>1</v>
      </c>
      <c r="M726" s="3">
        <v>3.6</v>
      </c>
      <c r="N726" s="3">
        <v>-120.59000000000015</v>
      </c>
      <c r="O726" s="3"/>
      <c r="P726" s="3"/>
      <c r="AF726" s="3"/>
    </row>
    <row r="727" spans="1:32">
      <c r="A727" s="9">
        <v>44826</v>
      </c>
      <c r="B727" s="13">
        <v>9964.7999999999993</v>
      </c>
      <c r="C727" s="3">
        <v>3203.01</v>
      </c>
      <c r="D727" s="3">
        <v>3017.3688299999999</v>
      </c>
      <c r="E727" s="3">
        <v>150.23337599999999</v>
      </c>
      <c r="F727" s="3">
        <v>4369.9142647119997</v>
      </c>
      <c r="G727" s="3">
        <v>251</v>
      </c>
      <c r="H727" s="10">
        <v>70.323672000000002</v>
      </c>
      <c r="I727" s="32">
        <v>53.492275999999997</v>
      </c>
      <c r="J727" s="3">
        <v>16.831396000000005</v>
      </c>
      <c r="K727" s="3">
        <v>5.7</v>
      </c>
      <c r="L727" s="3">
        <v>1</v>
      </c>
      <c r="M727" s="3">
        <v>3.6</v>
      </c>
      <c r="N727" s="3">
        <v>-36.390000000001237</v>
      </c>
      <c r="O727" s="3"/>
      <c r="P727" s="3"/>
      <c r="AF727" s="3"/>
    </row>
    <row r="728" spans="1:32">
      <c r="A728" s="9">
        <v>44825</v>
      </c>
      <c r="B728" s="13">
        <v>10001.19</v>
      </c>
      <c r="C728" s="3">
        <v>3231.22</v>
      </c>
      <c r="D728" s="3">
        <v>4110.0318699999998</v>
      </c>
      <c r="E728" s="3">
        <v>147.03236799999999</v>
      </c>
      <c r="F728" s="3">
        <v>4392.7315886759998</v>
      </c>
      <c r="G728" s="3">
        <v>263</v>
      </c>
      <c r="H728" s="10">
        <v>357.78297600000002</v>
      </c>
      <c r="I728" s="32">
        <v>33.075111999999997</v>
      </c>
      <c r="J728" s="3">
        <v>324.70786400000003</v>
      </c>
      <c r="K728" s="3">
        <v>5.8</v>
      </c>
      <c r="L728" s="3">
        <v>1</v>
      </c>
      <c r="M728" s="3">
        <v>3.6</v>
      </c>
      <c r="N728" s="3">
        <v>87.970000000001164</v>
      </c>
      <c r="O728" s="105">
        <v>25482</v>
      </c>
      <c r="P728" s="3"/>
      <c r="AF728" s="3"/>
    </row>
    <row r="729" spans="1:32">
      <c r="A729" s="9">
        <v>44824</v>
      </c>
      <c r="B729" s="13">
        <v>9913.2199999999993</v>
      </c>
      <c r="C729" s="3">
        <v>3199.94</v>
      </c>
      <c r="D729" s="3">
        <v>4620.2920999999997</v>
      </c>
      <c r="E729" s="3">
        <v>112.5986</v>
      </c>
      <c r="F729" s="3">
        <v>4365.5462340800004</v>
      </c>
      <c r="G729" s="3">
        <v>257</v>
      </c>
      <c r="H729" s="10">
        <v>1039.76358</v>
      </c>
      <c r="I729" s="32">
        <v>49.400207999999999</v>
      </c>
      <c r="J729" s="3">
        <v>990.36337200000003</v>
      </c>
      <c r="K729" s="3">
        <v>5.7</v>
      </c>
      <c r="L729" s="3">
        <v>1</v>
      </c>
      <c r="M729" s="3">
        <v>3.6</v>
      </c>
      <c r="N729" s="3">
        <v>12.090000000000146</v>
      </c>
      <c r="O729" s="3"/>
      <c r="P729" s="3"/>
      <c r="AF729" s="3"/>
    </row>
    <row r="730" spans="1:32">
      <c r="A730" s="9">
        <v>44823</v>
      </c>
      <c r="B730" s="13">
        <v>9901.1299999999992</v>
      </c>
      <c r="C730" s="3">
        <v>3185.59</v>
      </c>
      <c r="D730" s="3">
        <v>6052.4558999999999</v>
      </c>
      <c r="E730" s="3">
        <v>124.11228800000001</v>
      </c>
      <c r="F730" s="3">
        <v>4349.1956408039996</v>
      </c>
      <c r="G730" s="3">
        <v>254</v>
      </c>
      <c r="H730" s="10">
        <v>2461.1586600000001</v>
      </c>
      <c r="I730" s="32">
        <v>42.984943999999999</v>
      </c>
      <c r="J730" s="3">
        <v>2418.1737160000002</v>
      </c>
      <c r="K730" s="3">
        <v>5.7</v>
      </c>
      <c r="L730" s="3">
        <v>1</v>
      </c>
      <c r="M730" s="3">
        <v>3.6</v>
      </c>
      <c r="N730" s="3">
        <v>-124.27000000000044</v>
      </c>
      <c r="O730" s="3"/>
      <c r="P730" s="3"/>
      <c r="AF730" s="3"/>
    </row>
    <row r="731" spans="1:32">
      <c r="A731" s="9">
        <v>44820</v>
      </c>
      <c r="B731" s="13">
        <v>10025.4</v>
      </c>
      <c r="C731" s="3">
        <v>3217.74</v>
      </c>
      <c r="D731" s="3">
        <v>3335.2437799999998</v>
      </c>
      <c r="E731" s="3">
        <v>103.331784</v>
      </c>
      <c r="F731" s="3">
        <v>4383.3425396419998</v>
      </c>
      <c r="G731" s="3">
        <v>258</v>
      </c>
      <c r="H731" s="10">
        <v>73.500463999999994</v>
      </c>
      <c r="I731" s="32">
        <v>36.434752000000003</v>
      </c>
      <c r="J731" s="3">
        <v>37.065711999999991</v>
      </c>
      <c r="K731" s="3">
        <v>5.7</v>
      </c>
      <c r="L731" s="3">
        <v>1</v>
      </c>
      <c r="M731" s="3">
        <v>3.6</v>
      </c>
      <c r="N731" s="3">
        <v>-35.690000000000509</v>
      </c>
      <c r="O731" s="3">
        <v>9195</v>
      </c>
      <c r="P731" s="3"/>
      <c r="AF731" s="3"/>
    </row>
    <row r="732" spans="1:32">
      <c r="A732" s="9">
        <v>44819</v>
      </c>
      <c r="B732" s="13">
        <v>10061.09</v>
      </c>
      <c r="C732" s="3">
        <v>3237.32</v>
      </c>
      <c r="D732" s="3">
        <v>5344.2620999999999</v>
      </c>
      <c r="E732" s="3">
        <v>135.917968</v>
      </c>
      <c r="F732" s="3">
        <v>4415.8709091780001</v>
      </c>
      <c r="G732" s="3">
        <v>266</v>
      </c>
      <c r="H732" s="10">
        <v>1812.3232</v>
      </c>
      <c r="I732" s="32">
        <v>62.384880000000003</v>
      </c>
      <c r="J732" s="3">
        <v>1749.93832</v>
      </c>
      <c r="K732" s="3">
        <v>5.8</v>
      </c>
      <c r="L732" s="3">
        <v>1.1000000000000001</v>
      </c>
      <c r="M732" s="3">
        <v>3.5</v>
      </c>
      <c r="N732" s="3">
        <v>-11.289999999999054</v>
      </c>
      <c r="O732" s="3"/>
      <c r="P732" s="3"/>
      <c r="AF732" s="3"/>
    </row>
    <row r="733" spans="1:32">
      <c r="A733" s="9">
        <v>44818</v>
      </c>
      <c r="B733" s="13">
        <v>10072.379999999999</v>
      </c>
      <c r="C733" s="3">
        <v>3252.23</v>
      </c>
      <c r="D733" s="3">
        <v>5330.7909</v>
      </c>
      <c r="E733" s="3">
        <v>188.97800000000001</v>
      </c>
      <c r="F733" s="3">
        <v>4400.1455904980003</v>
      </c>
      <c r="G733" s="3">
        <v>261</v>
      </c>
      <c r="H733" s="10">
        <v>1070.14112</v>
      </c>
      <c r="I733" s="32">
        <v>277.43401599999999</v>
      </c>
      <c r="J733" s="3">
        <v>792.70710400000007</v>
      </c>
      <c r="K733" s="3">
        <v>5.8</v>
      </c>
      <c r="L733" s="3">
        <v>1</v>
      </c>
      <c r="M733" s="3">
        <v>3.6</v>
      </c>
      <c r="N733" s="3">
        <v>158.2599999999984</v>
      </c>
      <c r="O733" s="3"/>
      <c r="P733" s="3"/>
      <c r="AF733" s="3"/>
    </row>
    <row r="734" spans="1:32">
      <c r="A734" s="9">
        <v>44817</v>
      </c>
      <c r="B734" s="13">
        <v>9914.1200000000008</v>
      </c>
      <c r="C734" s="3">
        <v>3179.79</v>
      </c>
      <c r="D734" s="3">
        <v>4096.1855999999998</v>
      </c>
      <c r="E734" s="3">
        <v>158.85070400000001</v>
      </c>
      <c r="F734" s="3">
        <v>4359.3414042100003</v>
      </c>
      <c r="G734" s="3">
        <v>262</v>
      </c>
      <c r="H734" s="10">
        <v>830.62291000000005</v>
      </c>
      <c r="I734" s="32">
        <v>156.890096</v>
      </c>
      <c r="J734" s="3">
        <v>673.73281400000008</v>
      </c>
      <c r="K734" s="3">
        <v>5.7</v>
      </c>
      <c r="L734" s="3">
        <v>1</v>
      </c>
      <c r="M734" s="3">
        <v>3.6</v>
      </c>
      <c r="N734" s="3">
        <v>165.03000000000065</v>
      </c>
      <c r="O734" s="3"/>
      <c r="P734" s="3"/>
      <c r="AF734" s="3"/>
    </row>
    <row r="735" spans="1:32">
      <c r="A735" s="9">
        <v>44816</v>
      </c>
      <c r="B735" s="13">
        <v>9749.09</v>
      </c>
      <c r="C735" s="3">
        <v>3133.15</v>
      </c>
      <c r="D735" s="3">
        <v>3773.8723799999998</v>
      </c>
      <c r="E735" s="3">
        <v>152.205184</v>
      </c>
      <c r="F735" s="3">
        <v>4306.1282262840004</v>
      </c>
      <c r="G735" s="3">
        <v>260</v>
      </c>
      <c r="H735" s="10">
        <v>151.92441600000001</v>
      </c>
      <c r="I735" s="32">
        <v>43.011760000000002</v>
      </c>
      <c r="J735" s="3">
        <v>108.912656</v>
      </c>
      <c r="K735" s="3">
        <v>5.6</v>
      </c>
      <c r="L735" s="3">
        <v>1</v>
      </c>
      <c r="M735" s="3">
        <v>3.6</v>
      </c>
      <c r="N735" s="3">
        <v>-64.090000000000146</v>
      </c>
      <c r="O735" s="3"/>
      <c r="P735" s="3"/>
      <c r="AF735" s="3"/>
    </row>
    <row r="736" spans="1:32">
      <c r="A736" s="9">
        <v>44813</v>
      </c>
      <c r="B736" s="13">
        <v>9813.18</v>
      </c>
      <c r="C736" s="3">
        <v>3156.64</v>
      </c>
      <c r="D736" s="3">
        <v>4785.8729000000003</v>
      </c>
      <c r="E736" s="3">
        <v>216.544128</v>
      </c>
      <c r="F736" s="3">
        <v>4352.6954342460003</v>
      </c>
      <c r="G736" s="3">
        <v>263</v>
      </c>
      <c r="H736" s="10">
        <v>236.949872</v>
      </c>
      <c r="I736" s="32">
        <v>183.77177599999999</v>
      </c>
      <c r="J736" s="3">
        <v>53.178096000000011</v>
      </c>
      <c r="K736" s="3">
        <v>5.7</v>
      </c>
      <c r="L736" s="3">
        <v>1</v>
      </c>
      <c r="M736" s="3">
        <v>3.6</v>
      </c>
      <c r="N736" s="3">
        <v>108.97000000000116</v>
      </c>
      <c r="O736" s="3"/>
      <c r="P736" s="3"/>
      <c r="AF736" s="3"/>
    </row>
    <row r="737" spans="1:32">
      <c r="A737" s="9">
        <v>44812</v>
      </c>
      <c r="B737" s="13">
        <v>9704.2099999999991</v>
      </c>
      <c r="C737" s="3">
        <v>3131.29</v>
      </c>
      <c r="D737" s="3">
        <v>4125.6437800000003</v>
      </c>
      <c r="E737" s="3">
        <v>173.24824000000001</v>
      </c>
      <c r="F737" s="3">
        <v>4323.1589272660003</v>
      </c>
      <c r="G737" s="3">
        <v>255</v>
      </c>
      <c r="H737" s="10">
        <v>33.398040000000002</v>
      </c>
      <c r="I737" s="32">
        <v>343.13670400000001</v>
      </c>
      <c r="J737" s="3">
        <v>-309.73866400000003</v>
      </c>
      <c r="K737" s="3">
        <v>5.7</v>
      </c>
      <c r="L737" s="3">
        <v>1</v>
      </c>
      <c r="M737" s="3">
        <v>3.6</v>
      </c>
      <c r="N737" s="3">
        <v>104.88999999999942</v>
      </c>
      <c r="O737" s="3">
        <v>10271</v>
      </c>
      <c r="P737" s="3"/>
      <c r="AF737" s="3"/>
    </row>
    <row r="738" spans="1:32">
      <c r="A738" s="9">
        <v>44811</v>
      </c>
      <c r="B738" s="13">
        <v>9599.32</v>
      </c>
      <c r="C738" s="3">
        <v>3069.03</v>
      </c>
      <c r="D738" s="3">
        <v>4958.5003999999999</v>
      </c>
      <c r="E738" s="3">
        <v>292.37705599999998</v>
      </c>
      <c r="F738" s="3">
        <v>4291.3339483709997</v>
      </c>
      <c r="G738" s="3">
        <v>253</v>
      </c>
      <c r="H738" s="10">
        <v>839.78674999999998</v>
      </c>
      <c r="I738" s="32">
        <v>439.94089600000001</v>
      </c>
      <c r="J738" s="3">
        <v>399.84585399999997</v>
      </c>
      <c r="K738" s="3">
        <v>5.6</v>
      </c>
      <c r="L738" s="3">
        <v>1</v>
      </c>
      <c r="M738" s="3">
        <v>3.6</v>
      </c>
      <c r="N738" s="3">
        <v>152.04999999999927</v>
      </c>
      <c r="O738" s="3">
        <v>40872</v>
      </c>
      <c r="P738" s="3"/>
      <c r="AF738" s="3"/>
    </row>
    <row r="739" spans="1:32">
      <c r="A739" s="9">
        <v>44810</v>
      </c>
      <c r="B739" s="13">
        <v>9447.27</v>
      </c>
      <c r="C739" s="3">
        <v>3017.97</v>
      </c>
      <c r="D739" s="3">
        <v>6082.1596</v>
      </c>
      <c r="E739" s="3">
        <v>276.52713599999998</v>
      </c>
      <c r="F739" s="3">
        <v>4219.0543779870004</v>
      </c>
      <c r="G739" s="3">
        <v>260</v>
      </c>
      <c r="H739" s="10">
        <v>2397.8168300000002</v>
      </c>
      <c r="I739" s="32">
        <v>99.750568000000001</v>
      </c>
      <c r="J739" s="3">
        <v>2298.0662620000003</v>
      </c>
      <c r="K739" s="3">
        <v>5.5</v>
      </c>
      <c r="L739" s="3">
        <v>1</v>
      </c>
      <c r="M739" s="3">
        <v>3.7</v>
      </c>
      <c r="N739" s="3">
        <v>116.94000000000051</v>
      </c>
      <c r="O739" s="3"/>
      <c r="P739" s="3"/>
      <c r="AF739" s="3"/>
    </row>
    <row r="740" spans="1:32">
      <c r="A740" s="9">
        <v>44809</v>
      </c>
      <c r="B740" s="13">
        <v>9330.33</v>
      </c>
      <c r="C740" s="3">
        <v>2998.19</v>
      </c>
      <c r="D740" s="3">
        <v>4108.8634899999997</v>
      </c>
      <c r="E740" s="3">
        <v>129.24301600000001</v>
      </c>
      <c r="F740" s="3">
        <v>4175.0502567639996</v>
      </c>
      <c r="G740" s="3">
        <v>254</v>
      </c>
      <c r="H740" s="10">
        <v>93.998335999999995</v>
      </c>
      <c r="I740" s="32">
        <v>197.90844799999999</v>
      </c>
      <c r="J740" s="3">
        <v>-103.910112</v>
      </c>
      <c r="K740" s="3">
        <v>5.6</v>
      </c>
      <c r="L740" s="3">
        <v>1</v>
      </c>
      <c r="M740" s="3">
        <v>3.8</v>
      </c>
      <c r="N740" s="3">
        <v>-36.059999999999491</v>
      </c>
      <c r="O740" s="3"/>
      <c r="P740" s="3"/>
      <c r="AF740" s="3"/>
    </row>
    <row r="741" spans="1:32">
      <c r="A741" s="9">
        <v>44806</v>
      </c>
      <c r="B741" s="13">
        <v>9366.39</v>
      </c>
      <c r="C741" s="3">
        <v>3030.56</v>
      </c>
      <c r="D741" s="3">
        <v>4136.0156200000001</v>
      </c>
      <c r="E741" s="3">
        <v>203.397648</v>
      </c>
      <c r="F741" s="3">
        <v>4188.590148198</v>
      </c>
      <c r="G741" s="3">
        <v>259</v>
      </c>
      <c r="H741" s="10">
        <v>709.06541000000004</v>
      </c>
      <c r="I741" s="32">
        <v>61.155383999999998</v>
      </c>
      <c r="J741" s="3">
        <v>647.91002600000002</v>
      </c>
      <c r="K741" s="3">
        <v>5.7</v>
      </c>
      <c r="L741" s="3">
        <v>1</v>
      </c>
      <c r="M741" s="3">
        <v>3.8</v>
      </c>
      <c r="N741" s="3">
        <v>49.93999999999869</v>
      </c>
      <c r="O741" s="3"/>
      <c r="P741" s="3"/>
      <c r="AF741" s="3"/>
    </row>
    <row r="742" spans="1:32">
      <c r="A742" s="9">
        <v>44805</v>
      </c>
      <c r="B742" s="13">
        <v>9316.4500000000007</v>
      </c>
      <c r="C742" s="3">
        <v>3009.61</v>
      </c>
      <c r="D742" s="3">
        <v>4208.6983700000001</v>
      </c>
      <c r="E742" s="3">
        <v>144.56052800000001</v>
      </c>
      <c r="F742" s="3">
        <v>4106.0458149289998</v>
      </c>
      <c r="G742" s="3">
        <v>258</v>
      </c>
      <c r="H742" s="10">
        <v>807.15949000000001</v>
      </c>
      <c r="I742" s="32">
        <v>281.46355199999999</v>
      </c>
      <c r="J742" s="3">
        <v>525.69593800000007</v>
      </c>
      <c r="K742" s="3">
        <v>5.6</v>
      </c>
      <c r="L742" s="3">
        <v>1</v>
      </c>
      <c r="M742" s="3">
        <v>3.9</v>
      </c>
      <c r="N742" s="3">
        <v>61.640000000001237</v>
      </c>
      <c r="O742" s="3"/>
      <c r="P742" s="3"/>
      <c r="AF742" s="3"/>
    </row>
    <row r="743" spans="1:32">
      <c r="A743" s="9">
        <v>44804</v>
      </c>
      <c r="B743" s="13">
        <v>9254.81</v>
      </c>
      <c r="C743" s="3">
        <v>3005.32</v>
      </c>
      <c r="D743" s="3">
        <v>4087.8210600000002</v>
      </c>
      <c r="E743" s="3">
        <v>151.254704</v>
      </c>
      <c r="F743" s="3">
        <v>4035.7509050960002</v>
      </c>
      <c r="G743" s="3">
        <v>265</v>
      </c>
      <c r="H743" s="10">
        <v>421.46614399999999</v>
      </c>
      <c r="I743" s="32">
        <v>293.85795200000001</v>
      </c>
      <c r="J743" s="3">
        <v>127.60819199999997</v>
      </c>
      <c r="K743" s="3">
        <v>5.6</v>
      </c>
      <c r="L743" s="3">
        <v>1</v>
      </c>
      <c r="M743" s="3">
        <v>4</v>
      </c>
      <c r="N743" s="3">
        <v>183.48999999999978</v>
      </c>
      <c r="O743" s="3"/>
      <c r="P743" s="3"/>
      <c r="AF743" s="3"/>
    </row>
    <row r="744" spans="1:32">
      <c r="A744" s="9">
        <v>44803</v>
      </c>
      <c r="B744" s="13">
        <v>9071.32</v>
      </c>
      <c r="C744" s="3">
        <v>2928.97</v>
      </c>
      <c r="D744" s="3">
        <v>4256.4198399999996</v>
      </c>
      <c r="E744" s="3">
        <v>134.83201600000001</v>
      </c>
      <c r="F744" s="3">
        <v>3964.0439787639998</v>
      </c>
      <c r="G744" s="3">
        <v>260</v>
      </c>
      <c r="H744" s="10">
        <v>991.08159999999998</v>
      </c>
      <c r="I744" s="32">
        <v>293.68848000000003</v>
      </c>
      <c r="J744" s="3">
        <v>697.39311999999995</v>
      </c>
      <c r="K744" s="3">
        <v>5.5</v>
      </c>
      <c r="L744" s="3">
        <v>1</v>
      </c>
      <c r="M744" s="3">
        <v>4</v>
      </c>
      <c r="N744" s="3">
        <v>205.92000000000007</v>
      </c>
      <c r="O744" s="3">
        <v>28188</v>
      </c>
      <c r="P744" s="3"/>
      <c r="AF744" s="3"/>
    </row>
    <row r="745" spans="1:32">
      <c r="A745" s="9">
        <v>44802</v>
      </c>
      <c r="B745" s="13">
        <v>8865.4</v>
      </c>
      <c r="C745" s="3">
        <v>2862.75</v>
      </c>
      <c r="D745" s="3">
        <v>1812.3657000000001</v>
      </c>
      <c r="E745" s="3">
        <v>81.289416000000003</v>
      </c>
      <c r="F745" s="3">
        <v>3898.4978336280001</v>
      </c>
      <c r="G745" s="3">
        <v>250</v>
      </c>
      <c r="H745" s="10">
        <v>260.37979200000001</v>
      </c>
      <c r="I745" s="32">
        <v>22.770474</v>
      </c>
      <c r="J745" s="3">
        <v>237.609318</v>
      </c>
      <c r="K745" s="3">
        <v>5.4</v>
      </c>
      <c r="L745" s="3">
        <v>0.9</v>
      </c>
      <c r="M745" s="3">
        <v>4.0999999999999996</v>
      </c>
      <c r="N745" s="3">
        <v>132.93000000000029</v>
      </c>
      <c r="O745" s="3"/>
      <c r="P745" s="3"/>
      <c r="AF745" s="3"/>
    </row>
    <row r="746" spans="1:32">
      <c r="A746" s="9">
        <v>44799</v>
      </c>
      <c r="B746" s="13">
        <v>8732.4699999999993</v>
      </c>
      <c r="C746" s="3">
        <v>2830.67</v>
      </c>
      <c r="D746" s="3">
        <v>1248.3051499999999</v>
      </c>
      <c r="E746" s="3">
        <v>51.293264000000001</v>
      </c>
      <c r="F746" s="3">
        <v>3832.1510081930001</v>
      </c>
      <c r="G746" s="3">
        <v>242</v>
      </c>
      <c r="H746" s="10">
        <v>115.442792</v>
      </c>
      <c r="I746" s="32">
        <v>56.278951999999997</v>
      </c>
      <c r="J746" s="3">
        <v>59.16384</v>
      </c>
      <c r="K746" s="3">
        <v>5.3</v>
      </c>
      <c r="L746" s="3">
        <v>0.9</v>
      </c>
      <c r="M746" s="3">
        <v>4.2</v>
      </c>
      <c r="N746" s="3">
        <v>-60.920000000000073</v>
      </c>
      <c r="O746" s="3"/>
      <c r="P746" s="3"/>
      <c r="AF746" s="3"/>
    </row>
    <row r="747" spans="1:32">
      <c r="A747" s="9">
        <v>44798</v>
      </c>
      <c r="B747" s="13">
        <v>8793.39</v>
      </c>
      <c r="C747" s="3">
        <v>2863.75</v>
      </c>
      <c r="D747" s="3">
        <v>2287.6520999999998</v>
      </c>
      <c r="E747" s="3">
        <v>73.083135999999996</v>
      </c>
      <c r="F747" s="3">
        <v>3870.1876060700001</v>
      </c>
      <c r="G747" s="3">
        <v>252</v>
      </c>
      <c r="H747" s="10">
        <v>476.20326399999999</v>
      </c>
      <c r="I747" s="32">
        <v>70.754208000000006</v>
      </c>
      <c r="J747" s="3">
        <v>405.44905599999998</v>
      </c>
      <c r="K747" s="3">
        <v>5.4</v>
      </c>
      <c r="L747" s="3">
        <v>0.9</v>
      </c>
      <c r="M747" s="3">
        <v>4.0999999999999996</v>
      </c>
      <c r="N747" s="3">
        <v>-34.690000000000509</v>
      </c>
      <c r="O747" s="3"/>
      <c r="P747" s="3"/>
      <c r="AF747" s="3"/>
    </row>
    <row r="748" spans="1:32">
      <c r="A748" s="9">
        <v>44797</v>
      </c>
      <c r="B748" s="13">
        <v>8828.08</v>
      </c>
      <c r="C748" s="3">
        <v>2866.23</v>
      </c>
      <c r="D748" s="3">
        <v>2104.6919699999999</v>
      </c>
      <c r="E748" s="3">
        <v>104.148096</v>
      </c>
      <c r="F748" s="3">
        <v>3889.583140233</v>
      </c>
      <c r="G748" s="3">
        <v>249</v>
      </c>
      <c r="H748" s="10">
        <v>115.672112</v>
      </c>
      <c r="I748" s="32">
        <v>65.984268</v>
      </c>
      <c r="J748" s="3">
        <v>49.687843999999998</v>
      </c>
      <c r="K748" s="3">
        <v>5.3</v>
      </c>
      <c r="L748" s="3">
        <v>0.9</v>
      </c>
      <c r="M748" s="3">
        <v>4.0999999999999996</v>
      </c>
      <c r="N748" s="3">
        <v>-183.15999999999985</v>
      </c>
      <c r="O748" s="3"/>
      <c r="P748" s="3"/>
      <c r="AF748" s="3"/>
    </row>
    <row r="749" spans="1:32">
      <c r="A749" s="9">
        <v>44796</v>
      </c>
      <c r="B749" s="13">
        <v>9011.24</v>
      </c>
      <c r="C749" s="3">
        <v>2944.5</v>
      </c>
      <c r="D749" s="3">
        <v>2549.3739500000001</v>
      </c>
      <c r="E749" s="3">
        <v>115.99034399999999</v>
      </c>
      <c r="F749" s="3">
        <v>3968.782358513</v>
      </c>
      <c r="G749" s="3">
        <v>255</v>
      </c>
      <c r="H749" s="10">
        <v>94.778959999999998</v>
      </c>
      <c r="I749" s="32">
        <v>25.849188000000002</v>
      </c>
      <c r="J749" s="3">
        <v>68.929772</v>
      </c>
      <c r="K749" s="3">
        <v>5.4</v>
      </c>
      <c r="L749" s="3">
        <v>1</v>
      </c>
      <c r="M749" s="3">
        <v>4</v>
      </c>
      <c r="N749" s="3">
        <v>-60.290000000000873</v>
      </c>
      <c r="O749" s="3"/>
      <c r="P749" s="3"/>
      <c r="AF749" s="3"/>
    </row>
    <row r="750" spans="1:32">
      <c r="A750" s="9">
        <v>44795</v>
      </c>
      <c r="B750" s="13">
        <v>9071.5300000000007</v>
      </c>
      <c r="C750" s="3">
        <v>2989.78</v>
      </c>
      <c r="D750" s="3">
        <v>4933.8045000000002</v>
      </c>
      <c r="E750" s="3">
        <v>154.43976000000001</v>
      </c>
      <c r="F750" s="3">
        <v>4014.436789848</v>
      </c>
      <c r="G750" s="3">
        <v>257</v>
      </c>
      <c r="H750" s="10">
        <v>88.282303999999996</v>
      </c>
      <c r="I750" s="32">
        <v>71.784655999999998</v>
      </c>
      <c r="J750" s="3">
        <v>16.497647999999998</v>
      </c>
      <c r="K750" s="3">
        <v>5.5</v>
      </c>
      <c r="L750" s="3">
        <v>1</v>
      </c>
      <c r="M750" s="3">
        <v>4</v>
      </c>
      <c r="N750" s="3">
        <v>-16.059999999999491</v>
      </c>
      <c r="O750" s="3"/>
      <c r="P750" s="3"/>
      <c r="AF750" s="3"/>
    </row>
    <row r="751" spans="1:32">
      <c r="A751" s="9">
        <v>44792</v>
      </c>
      <c r="B751" s="13">
        <v>9087.59</v>
      </c>
      <c r="C751" s="3">
        <v>3007.7</v>
      </c>
      <c r="D751" s="3">
        <v>3137.2707799999998</v>
      </c>
      <c r="E751" s="3">
        <v>130.10432800000001</v>
      </c>
      <c r="F751" s="3">
        <v>4045.890689626</v>
      </c>
      <c r="G751" s="3">
        <v>258</v>
      </c>
      <c r="H751" s="10">
        <v>142.23713599999999</v>
      </c>
      <c r="I751" s="32">
        <v>75.872640000000004</v>
      </c>
      <c r="J751" s="3">
        <v>66.364495999999988</v>
      </c>
      <c r="K751" s="3">
        <v>5.6</v>
      </c>
      <c r="L751" s="3">
        <v>1</v>
      </c>
      <c r="M751" s="3">
        <v>4</v>
      </c>
      <c r="N751" s="3">
        <v>111.84000000000015</v>
      </c>
      <c r="O751" s="3"/>
      <c r="P751" s="3"/>
      <c r="AF751" s="3"/>
    </row>
    <row r="752" spans="1:32">
      <c r="A752" s="9">
        <v>44791</v>
      </c>
      <c r="B752" s="13">
        <v>8975.75</v>
      </c>
      <c r="C752" s="3">
        <v>2963.95</v>
      </c>
      <c r="D752" s="3">
        <v>3157.3921300000002</v>
      </c>
      <c r="E752" s="3">
        <v>145.39212800000001</v>
      </c>
      <c r="F752" s="3">
        <v>4015.8993990889999</v>
      </c>
      <c r="G752" s="3">
        <v>260</v>
      </c>
      <c r="H752" s="10">
        <v>89.485720000000001</v>
      </c>
      <c r="I752" s="32">
        <v>48.957459999999998</v>
      </c>
      <c r="J752" s="3">
        <v>40.528260000000003</v>
      </c>
      <c r="K752" s="3">
        <v>5.5</v>
      </c>
      <c r="L752" s="3">
        <v>1</v>
      </c>
      <c r="M752" s="3">
        <v>4</v>
      </c>
      <c r="N752" s="3">
        <v>65.180000000000291</v>
      </c>
      <c r="O752" s="3"/>
      <c r="P752" s="3"/>
      <c r="AF752" s="3"/>
    </row>
    <row r="753" spans="1:32">
      <c r="A753" s="9">
        <v>44790</v>
      </c>
      <c r="B753" s="13">
        <v>8910.57</v>
      </c>
      <c r="C753" s="3">
        <v>2962.33</v>
      </c>
      <c r="D753" s="3">
        <v>2721.3212199999998</v>
      </c>
      <c r="E753" s="3">
        <v>115.688424</v>
      </c>
      <c r="F753" s="3">
        <v>3966.7012768650002</v>
      </c>
      <c r="G753" s="3">
        <v>257</v>
      </c>
      <c r="H753" s="10">
        <v>147.83793600000001</v>
      </c>
      <c r="I753" s="32">
        <v>64.617599999999996</v>
      </c>
      <c r="J753" s="3">
        <v>83.220336000000017</v>
      </c>
      <c r="K753" s="3">
        <v>5.5</v>
      </c>
      <c r="L753" s="3">
        <v>1</v>
      </c>
      <c r="M753" s="3">
        <v>4</v>
      </c>
      <c r="N753" s="3">
        <v>3.2199999999993452</v>
      </c>
      <c r="O753" s="3"/>
      <c r="P753" s="3"/>
      <c r="AF753" s="3"/>
    </row>
    <row r="754" spans="1:32">
      <c r="A754" s="9">
        <v>44789</v>
      </c>
      <c r="B754" s="13">
        <v>8907.35</v>
      </c>
      <c r="C754" s="3">
        <v>2947</v>
      </c>
      <c r="D754" s="3">
        <v>3768.0908800000002</v>
      </c>
      <c r="E754" s="3">
        <v>129.13195200000001</v>
      </c>
      <c r="F754" s="3">
        <v>3911.6456058970002</v>
      </c>
      <c r="G754" s="3">
        <v>253</v>
      </c>
      <c r="H754" s="10">
        <v>119.79228000000001</v>
      </c>
      <c r="I754" s="32">
        <v>42.672711999999997</v>
      </c>
      <c r="J754" s="3">
        <v>77.119568000000015</v>
      </c>
      <c r="K754" s="3">
        <v>5.5</v>
      </c>
      <c r="L754" s="3">
        <v>1</v>
      </c>
      <c r="M754" s="3">
        <v>4.0999999999999996</v>
      </c>
      <c r="N754" s="3">
        <v>-178.88999999999942</v>
      </c>
      <c r="O754" s="3">
        <v>10068</v>
      </c>
      <c r="P754" s="3"/>
      <c r="AF754" s="3"/>
    </row>
    <row r="755" spans="1:32">
      <c r="A755" s="9">
        <v>44788</v>
      </c>
      <c r="B755" s="13">
        <v>9086.24</v>
      </c>
      <c r="C755" s="3">
        <v>3037.59</v>
      </c>
      <c r="D755" s="3">
        <v>5405.7512999999999</v>
      </c>
      <c r="E755" s="3">
        <v>222.925376</v>
      </c>
      <c r="F755" s="3">
        <v>4002.5008151309999</v>
      </c>
      <c r="G755" s="3">
        <v>257</v>
      </c>
      <c r="H755" s="10">
        <v>194.34910400000001</v>
      </c>
      <c r="I755" s="32">
        <v>57.577800000000003</v>
      </c>
      <c r="J755" s="3">
        <v>136.77130400000001</v>
      </c>
      <c r="K755" s="3">
        <v>5.6</v>
      </c>
      <c r="L755" s="3">
        <v>1</v>
      </c>
      <c r="M755" s="3">
        <v>4</v>
      </c>
      <c r="N755" s="3">
        <v>-105.28000000000065</v>
      </c>
      <c r="O755" s="3"/>
      <c r="P755" s="3"/>
      <c r="AF755" s="3"/>
    </row>
    <row r="756" spans="1:32">
      <c r="A756" s="9">
        <v>44785</v>
      </c>
      <c r="B756" s="13">
        <v>9191.52</v>
      </c>
      <c r="C756" s="3">
        <v>3097.3</v>
      </c>
      <c r="D756" s="3">
        <v>5829.973</v>
      </c>
      <c r="E756" s="3">
        <v>231.80364800000001</v>
      </c>
      <c r="F756" s="3">
        <v>4017.206509313</v>
      </c>
      <c r="G756" s="3">
        <v>261</v>
      </c>
      <c r="H756" s="10">
        <v>119.97819200000001</v>
      </c>
      <c r="I756" s="32">
        <v>237.813568</v>
      </c>
      <c r="J756" s="3">
        <v>-117.835376</v>
      </c>
      <c r="K756" s="3">
        <v>5.6</v>
      </c>
      <c r="L756" s="3">
        <v>1</v>
      </c>
      <c r="M756" s="3">
        <v>4</v>
      </c>
      <c r="N756" s="3">
        <v>164.04000000000087</v>
      </c>
      <c r="O756" s="105">
        <v>25129</v>
      </c>
      <c r="P756" s="3"/>
      <c r="AF756" s="3"/>
    </row>
    <row r="757" spans="1:32">
      <c r="A757" s="9">
        <v>44783</v>
      </c>
      <c r="B757" s="13">
        <v>9027.48</v>
      </c>
      <c r="C757" s="3">
        <v>3072.01</v>
      </c>
      <c r="D757" s="3">
        <v>6339.9849000000004</v>
      </c>
      <c r="E757" s="3">
        <v>209.91806399999999</v>
      </c>
      <c r="F757" s="3">
        <v>3945.2351989540002</v>
      </c>
      <c r="G757" s="3">
        <v>262</v>
      </c>
      <c r="H757" s="10">
        <v>414.98428799999999</v>
      </c>
      <c r="I757" s="32">
        <v>570.05580999999995</v>
      </c>
      <c r="J757" s="3">
        <v>-155.07152199999996</v>
      </c>
      <c r="K757" s="3">
        <v>5.5</v>
      </c>
      <c r="L757" s="3">
        <v>1</v>
      </c>
      <c r="M757" s="3">
        <v>4</v>
      </c>
      <c r="N757" s="3">
        <v>321.30999999999949</v>
      </c>
      <c r="O757" s="3"/>
      <c r="P757" s="3"/>
      <c r="AF757" s="3"/>
    </row>
    <row r="758" spans="1:32">
      <c r="A758" s="9">
        <v>44782</v>
      </c>
      <c r="B758" s="13">
        <v>8706.17</v>
      </c>
      <c r="C758" s="3">
        <v>2928.96</v>
      </c>
      <c r="D758" s="3">
        <v>4506.9157999999998</v>
      </c>
      <c r="E758" s="3">
        <v>115.79121600000001</v>
      </c>
      <c r="F758" s="3">
        <v>3804.6220476939998</v>
      </c>
      <c r="G758" s="3">
        <v>251</v>
      </c>
      <c r="H758" s="10">
        <v>112.32468799999999</v>
      </c>
      <c r="I758" s="32">
        <v>381.18963200000002</v>
      </c>
      <c r="J758" s="3">
        <v>-268.86494400000004</v>
      </c>
      <c r="K758" s="3">
        <v>5.4</v>
      </c>
      <c r="L758" s="3">
        <v>0.9</v>
      </c>
      <c r="M758" s="3">
        <v>4.2</v>
      </c>
      <c r="N758" s="3">
        <v>206.17000000000007</v>
      </c>
      <c r="O758" s="3"/>
      <c r="P758" s="3"/>
      <c r="AF758" s="3"/>
    </row>
    <row r="759" spans="1:32">
      <c r="A759" s="9">
        <v>44781</v>
      </c>
      <c r="B759" s="13">
        <v>8500</v>
      </c>
      <c r="C759" s="3">
        <v>2803.88</v>
      </c>
      <c r="D759" s="3">
        <v>5341.2239</v>
      </c>
      <c r="E759" s="3">
        <v>151.05846399999999</v>
      </c>
      <c r="F759" s="3">
        <v>3702.7730638869998</v>
      </c>
      <c r="G759" s="3">
        <v>255</v>
      </c>
      <c r="H759" s="10">
        <v>195.42265599999999</v>
      </c>
      <c r="I759" s="32">
        <v>121.171432</v>
      </c>
      <c r="J759" s="3">
        <v>74.251223999999993</v>
      </c>
      <c r="K759" s="3">
        <v>5.3</v>
      </c>
      <c r="L759" s="3">
        <v>0.9</v>
      </c>
      <c r="M759" s="3">
        <v>4.3</v>
      </c>
      <c r="N759" s="3">
        <v>77.030000000000655</v>
      </c>
      <c r="O759" s="3"/>
      <c r="P759" s="3"/>
      <c r="AF759" s="3"/>
    </row>
    <row r="760" spans="1:32">
      <c r="A760" s="9">
        <v>44778</v>
      </c>
      <c r="B760" s="13">
        <v>8422.9699999999993</v>
      </c>
      <c r="C760" s="3">
        <v>2794.15</v>
      </c>
      <c r="D760" s="3">
        <v>3334.2873599999998</v>
      </c>
      <c r="E760" s="3">
        <v>85.616240000000005</v>
      </c>
      <c r="F760" s="3">
        <v>3686.7589047729998</v>
      </c>
      <c r="G760" s="3">
        <v>253</v>
      </c>
      <c r="H760" s="10">
        <v>93.071504000000004</v>
      </c>
      <c r="I760" s="32">
        <v>155.4684</v>
      </c>
      <c r="J760" s="3">
        <v>-62.396895999999998</v>
      </c>
      <c r="K760" s="3">
        <v>5.2</v>
      </c>
      <c r="L760" s="3">
        <v>0.9</v>
      </c>
      <c r="M760" s="3">
        <v>4.3</v>
      </c>
      <c r="N760" s="3">
        <v>89.599999999998545</v>
      </c>
      <c r="O760" s="3">
        <v>6456</v>
      </c>
      <c r="P760" s="3"/>
      <c r="AF760" s="3"/>
    </row>
    <row r="761" spans="1:32">
      <c r="A761" s="9">
        <v>44777</v>
      </c>
      <c r="B761" s="13">
        <v>8333.3700000000008</v>
      </c>
      <c r="C761" s="3">
        <v>2728.14</v>
      </c>
      <c r="D761" s="3">
        <v>3748.32998</v>
      </c>
      <c r="E761" s="3">
        <v>101.937048</v>
      </c>
      <c r="F761" s="3">
        <v>3641.6337385840002</v>
      </c>
      <c r="G761" s="3">
        <v>240</v>
      </c>
      <c r="H761" s="10">
        <v>50.888620000000003</v>
      </c>
      <c r="I761" s="32">
        <v>316.32595199999997</v>
      </c>
      <c r="J761" s="3">
        <v>-265.43733199999997</v>
      </c>
      <c r="K761" s="3">
        <v>5.2</v>
      </c>
      <c r="L761" s="3">
        <v>0.9</v>
      </c>
      <c r="M761" s="3">
        <v>4.3</v>
      </c>
      <c r="N761" s="3">
        <v>104.23000000000138</v>
      </c>
      <c r="O761" s="3"/>
      <c r="P761" s="3"/>
      <c r="AF761" s="3"/>
    </row>
    <row r="762" spans="1:32">
      <c r="A762" s="9">
        <v>44776</v>
      </c>
      <c r="B762" s="13">
        <v>8229.14</v>
      </c>
      <c r="C762" s="3">
        <v>2677.67</v>
      </c>
      <c r="D762" s="3">
        <v>3799.5517399999999</v>
      </c>
      <c r="E762" s="3">
        <v>150.159808</v>
      </c>
      <c r="F762" s="3">
        <v>3622.3785734500002</v>
      </c>
      <c r="G762" s="3">
        <v>243</v>
      </c>
      <c r="H762" s="10">
        <v>262.42801600000001</v>
      </c>
      <c r="I762" s="32">
        <v>468.738336</v>
      </c>
      <c r="J762" s="3">
        <v>-206.31031999999999</v>
      </c>
      <c r="K762" s="3">
        <v>5.0999999999999996</v>
      </c>
      <c r="L762" s="3">
        <v>0.9</v>
      </c>
      <c r="M762" s="3">
        <v>4.3</v>
      </c>
      <c r="N762" s="3">
        <v>148.99999999999909</v>
      </c>
      <c r="O762" s="3"/>
      <c r="P762" s="3"/>
      <c r="AF762" s="3"/>
    </row>
    <row r="763" spans="1:32">
      <c r="A763" s="9">
        <v>44775</v>
      </c>
      <c r="B763" s="13">
        <v>8080.14</v>
      </c>
      <c r="C763" s="3">
        <v>2586.0500000000002</v>
      </c>
      <c r="D763" s="3">
        <v>2677.0938900000001</v>
      </c>
      <c r="E763" s="3">
        <v>123.467928</v>
      </c>
      <c r="F763" s="3">
        <v>3507.2498329629998</v>
      </c>
      <c r="G763" s="3">
        <v>247</v>
      </c>
      <c r="H763" s="10">
        <v>63.969811999999997</v>
      </c>
      <c r="I763" s="32">
        <v>68.116848000000005</v>
      </c>
      <c r="J763" s="3">
        <v>-4.147036000000007</v>
      </c>
      <c r="K763" s="3">
        <v>5</v>
      </c>
      <c r="L763" s="3">
        <v>0.9</v>
      </c>
      <c r="M763" s="3">
        <v>4.4000000000000004</v>
      </c>
      <c r="N763" s="3">
        <v>172.61999999999989</v>
      </c>
      <c r="O763" s="3"/>
      <c r="P763" s="3"/>
      <c r="AF763" s="3"/>
    </row>
    <row r="764" spans="1:32">
      <c r="A764" s="9">
        <v>44774</v>
      </c>
      <c r="B764" s="13">
        <v>7907.52</v>
      </c>
      <c r="C764" s="3">
        <v>2501.8000000000002</v>
      </c>
      <c r="D764" s="3">
        <v>2383.36051</v>
      </c>
      <c r="E764" s="3">
        <v>93.461920000000006</v>
      </c>
      <c r="F764" s="3">
        <v>3389.8165376789998</v>
      </c>
      <c r="G764" s="3">
        <v>251</v>
      </c>
      <c r="H764" s="10">
        <v>222.90793600000001</v>
      </c>
      <c r="I764" s="32">
        <v>239.01142400000001</v>
      </c>
      <c r="J764" s="3">
        <v>-16.103487999999999</v>
      </c>
      <c r="K764" s="3">
        <v>4.9000000000000004</v>
      </c>
      <c r="L764" s="3">
        <v>0.8</v>
      </c>
      <c r="M764" s="3">
        <v>4.2</v>
      </c>
      <c r="N764" s="3">
        <v>138.95000000000073</v>
      </c>
      <c r="O764" s="3"/>
      <c r="P764" s="3"/>
      <c r="AF764" s="3"/>
    </row>
    <row r="765" spans="1:32">
      <c r="A765" s="9">
        <v>44771</v>
      </c>
      <c r="B765" s="13">
        <v>7768.57</v>
      </c>
      <c r="C765" s="3">
        <v>2445.09</v>
      </c>
      <c r="D765" s="3">
        <v>1817.56314</v>
      </c>
      <c r="E765" s="3">
        <v>75.709311999999997</v>
      </c>
      <c r="F765" s="3">
        <v>3315.1583639589999</v>
      </c>
      <c r="G765" s="3">
        <v>239</v>
      </c>
      <c r="H765" s="10">
        <v>43.657912000000003</v>
      </c>
      <c r="I765" s="32">
        <v>26.569144000000001</v>
      </c>
      <c r="J765" s="3">
        <v>17.088768000000002</v>
      </c>
      <c r="K765" s="3">
        <v>4.8</v>
      </c>
      <c r="L765" s="3">
        <v>0.8</v>
      </c>
      <c r="M765" s="3">
        <v>4.3</v>
      </c>
      <c r="N765" s="3">
        <v>37.420000000000073</v>
      </c>
      <c r="O765" s="3"/>
      <c r="P765" s="3"/>
      <c r="AF765" s="3"/>
    </row>
    <row r="766" spans="1:32">
      <c r="A766" s="9">
        <v>44770</v>
      </c>
      <c r="B766" s="13">
        <v>7731.15</v>
      </c>
      <c r="C766" s="3">
        <v>2448.36</v>
      </c>
      <c r="D766" s="3">
        <v>1593.92768</v>
      </c>
      <c r="E766" s="3">
        <v>65.025508000000002</v>
      </c>
      <c r="F766" s="3">
        <v>3321.540892132</v>
      </c>
      <c r="G766" s="3">
        <v>246</v>
      </c>
      <c r="H766" s="10">
        <v>30.137546</v>
      </c>
      <c r="I766" s="32">
        <v>23.148972000000001</v>
      </c>
      <c r="J766" s="3">
        <v>6.9885739999999998</v>
      </c>
      <c r="K766" s="3">
        <v>4.9000000000000004</v>
      </c>
      <c r="L766" s="3">
        <v>0.8</v>
      </c>
      <c r="M766" s="3">
        <v>4.3</v>
      </c>
      <c r="N766" s="3">
        <v>51.509999999999309</v>
      </c>
      <c r="O766" s="3"/>
      <c r="P766" s="3"/>
      <c r="AF766" s="3"/>
    </row>
    <row r="767" spans="1:32">
      <c r="A767" s="9">
        <v>44769</v>
      </c>
      <c r="B767" s="13">
        <v>7679.64</v>
      </c>
      <c r="C767" s="3">
        <v>2429.88</v>
      </c>
      <c r="D767" s="3">
        <v>1047.3966700000001</v>
      </c>
      <c r="E767" s="3">
        <v>56.072324000000002</v>
      </c>
      <c r="F767" s="3">
        <v>3302.3468715220001</v>
      </c>
      <c r="G767" s="3">
        <v>240</v>
      </c>
      <c r="H767" s="10">
        <v>38.233600000000003</v>
      </c>
      <c r="I767" s="32">
        <v>15.306998999999999</v>
      </c>
      <c r="J767" s="3">
        <v>22.926601000000005</v>
      </c>
      <c r="K767" s="3">
        <v>4.9000000000000004</v>
      </c>
      <c r="L767" s="3">
        <v>0.8</v>
      </c>
      <c r="M767" s="3">
        <v>4.3</v>
      </c>
      <c r="N767" s="3">
        <v>52.950000000000728</v>
      </c>
      <c r="O767" s="3"/>
      <c r="P767" s="3"/>
      <c r="AF767" s="3"/>
    </row>
    <row r="768" spans="1:32">
      <c r="A768" s="9">
        <v>44768</v>
      </c>
      <c r="B768" s="13">
        <v>7626.69</v>
      </c>
      <c r="C768" s="3">
        <v>2409.12</v>
      </c>
      <c r="D768" s="3">
        <v>1014.6172800000001</v>
      </c>
      <c r="E768" s="3">
        <v>54.255800000000001</v>
      </c>
      <c r="F768" s="3">
        <v>3279.0693543070001</v>
      </c>
      <c r="G768" s="3">
        <v>245</v>
      </c>
      <c r="H768" s="10">
        <v>392.21308800000003</v>
      </c>
      <c r="I768" s="32">
        <v>109.88736</v>
      </c>
      <c r="J768" s="3">
        <v>282.32572800000003</v>
      </c>
      <c r="K768" s="3">
        <v>4.8</v>
      </c>
      <c r="L768" s="3">
        <v>0.8</v>
      </c>
      <c r="M768" s="3">
        <v>4.4000000000000004</v>
      </c>
      <c r="N768" s="3">
        <v>-3.4800000000004729</v>
      </c>
      <c r="O768" s="3">
        <v>6121</v>
      </c>
      <c r="P768" s="3"/>
      <c r="AF768" s="3"/>
    </row>
    <row r="769" spans="1:32">
      <c r="A769" s="9">
        <v>44767</v>
      </c>
      <c r="B769" s="13">
        <v>7630.17</v>
      </c>
      <c r="C769" s="3">
        <v>2418.71</v>
      </c>
      <c r="D769" s="3">
        <v>693.91301999999996</v>
      </c>
      <c r="E769" s="3">
        <v>37.300576</v>
      </c>
      <c r="F769" s="3">
        <v>3281.0088175740002</v>
      </c>
      <c r="G769" s="3">
        <v>243</v>
      </c>
      <c r="H769" s="10">
        <v>35.985872000000001</v>
      </c>
      <c r="I769" s="32">
        <v>56.922288000000002</v>
      </c>
      <c r="J769" s="3">
        <v>-20.936416000000001</v>
      </c>
      <c r="K769" s="3">
        <v>4.9000000000000004</v>
      </c>
      <c r="L769" s="3">
        <v>0.8</v>
      </c>
      <c r="M769" s="3">
        <v>4.4000000000000004</v>
      </c>
      <c r="N769" s="3">
        <v>-9.25</v>
      </c>
      <c r="O769" s="3"/>
      <c r="P769" s="3"/>
      <c r="AF769" s="3"/>
    </row>
    <row r="770" spans="1:32">
      <c r="A770" s="9">
        <v>44764</v>
      </c>
      <c r="B770" s="13">
        <v>7639.42</v>
      </c>
      <c r="C770" s="3">
        <v>2434.2800000000002</v>
      </c>
      <c r="D770" s="3">
        <v>744.85727999999995</v>
      </c>
      <c r="E770" s="3">
        <v>46.310415999999996</v>
      </c>
      <c r="F770" s="3">
        <v>3294.4834753489999</v>
      </c>
      <c r="G770" s="3">
        <v>234</v>
      </c>
      <c r="H770" s="10">
        <v>122.82928</v>
      </c>
      <c r="I770" s="32">
        <v>120.024248</v>
      </c>
      <c r="J770" s="3">
        <v>2.8050319999999971</v>
      </c>
      <c r="K770" s="3">
        <v>4.9000000000000004</v>
      </c>
      <c r="L770" s="3">
        <v>0.8</v>
      </c>
      <c r="M770" s="3">
        <v>4.4000000000000004</v>
      </c>
      <c r="N770" s="3">
        <v>-82.359999999999673</v>
      </c>
      <c r="O770" s="3"/>
      <c r="P770" s="3"/>
      <c r="AF770" s="3"/>
    </row>
    <row r="771" spans="1:32">
      <c r="A771" s="9">
        <v>44763</v>
      </c>
      <c r="B771" s="13">
        <v>7721.78</v>
      </c>
      <c r="C771" s="3">
        <v>2461.98</v>
      </c>
      <c r="D771" s="3">
        <v>866.63558</v>
      </c>
      <c r="E771" s="3">
        <v>52.795948000000003</v>
      </c>
      <c r="F771" s="3">
        <v>3339.5127452940001</v>
      </c>
      <c r="G771" s="3">
        <v>248</v>
      </c>
      <c r="H771" s="10">
        <v>142.633456</v>
      </c>
      <c r="I771" s="32">
        <v>19.471641999999999</v>
      </c>
      <c r="J771" s="3">
        <v>123.16181399999999</v>
      </c>
      <c r="K771" s="3">
        <v>5</v>
      </c>
      <c r="L771" s="3">
        <v>0.8</v>
      </c>
      <c r="M771" s="3">
        <v>4.3</v>
      </c>
      <c r="N771" s="3">
        <v>-14.590000000000146</v>
      </c>
      <c r="O771" s="3"/>
      <c r="P771" s="3"/>
      <c r="AF771" s="3"/>
    </row>
    <row r="772" spans="1:32">
      <c r="A772" s="9">
        <v>44762</v>
      </c>
      <c r="B772" s="13">
        <v>7736.37</v>
      </c>
      <c r="C772" s="3">
        <v>2477.67</v>
      </c>
      <c r="D772" s="3">
        <v>1289.4647</v>
      </c>
      <c r="E772" s="3">
        <v>71.128367999999995</v>
      </c>
      <c r="F772" s="3">
        <v>3343.629293642</v>
      </c>
      <c r="G772" s="3">
        <v>240</v>
      </c>
      <c r="H772" s="10">
        <v>21.467402</v>
      </c>
      <c r="I772" s="32">
        <v>20.465143999999999</v>
      </c>
      <c r="J772" s="3">
        <v>1.0022580000000012</v>
      </c>
      <c r="K772" s="3">
        <v>5</v>
      </c>
      <c r="L772" s="3">
        <v>0.8</v>
      </c>
      <c r="M772" s="3">
        <v>4.3</v>
      </c>
      <c r="N772" s="3">
        <v>24.289999999999964</v>
      </c>
      <c r="O772" s="3">
        <v>25612</v>
      </c>
      <c r="P772" s="3"/>
      <c r="AF772" s="3"/>
    </row>
    <row r="773" spans="1:32">
      <c r="A773" s="9">
        <v>44761</v>
      </c>
      <c r="B773" s="13">
        <v>7712.08</v>
      </c>
      <c r="C773" s="3">
        <v>2477.81</v>
      </c>
      <c r="D773" s="3">
        <v>1339.90029</v>
      </c>
      <c r="E773" s="3">
        <v>82.715847999999994</v>
      </c>
      <c r="F773" s="3">
        <v>3339.0789853669999</v>
      </c>
      <c r="G773" s="3">
        <v>238</v>
      </c>
      <c r="H773" s="10">
        <v>220.003232</v>
      </c>
      <c r="I773" s="32">
        <v>219.842432</v>
      </c>
      <c r="J773" s="3">
        <v>0.16079999999999472</v>
      </c>
      <c r="K773" s="3">
        <v>5</v>
      </c>
      <c r="L773" s="3">
        <v>0.8</v>
      </c>
      <c r="M773" s="3">
        <v>4.3</v>
      </c>
      <c r="N773" s="3">
        <v>67.960000000000036</v>
      </c>
      <c r="O773" s="3"/>
      <c r="P773" s="3"/>
      <c r="AF773" s="3"/>
    </row>
    <row r="774" spans="1:32">
      <c r="A774" s="9">
        <v>44760</v>
      </c>
      <c r="B774" s="13">
        <v>7644.12</v>
      </c>
      <c r="C774" s="3">
        <v>2459.4499999999998</v>
      </c>
      <c r="D774" s="3">
        <v>1116.14861</v>
      </c>
      <c r="E774" s="3">
        <v>66.779663999999997</v>
      </c>
      <c r="F774" s="3">
        <v>3310.7916584989998</v>
      </c>
      <c r="G774" s="3">
        <v>243</v>
      </c>
      <c r="H774" s="10">
        <v>138.87910400000001</v>
      </c>
      <c r="I774" s="32">
        <v>133.2594</v>
      </c>
      <c r="J774" s="3">
        <v>5.6197040000000129</v>
      </c>
      <c r="K774" s="3">
        <v>4.9000000000000004</v>
      </c>
      <c r="L774" s="3">
        <v>0.8</v>
      </c>
      <c r="M774" s="3">
        <v>4.4000000000000004</v>
      </c>
      <c r="N774" s="3">
        <v>107.51000000000022</v>
      </c>
      <c r="O774" s="3">
        <v>17008</v>
      </c>
      <c r="P774" s="3"/>
      <c r="AF774" s="3"/>
    </row>
    <row r="775" spans="1:32">
      <c r="A775" s="9">
        <v>44757</v>
      </c>
      <c r="B775" s="13">
        <v>7536.61</v>
      </c>
      <c r="C775" s="3">
        <v>2423.08</v>
      </c>
      <c r="D775" s="3">
        <v>1414.5238999999999</v>
      </c>
      <c r="E775" s="3">
        <v>64.992103999999998</v>
      </c>
      <c r="F775" s="3">
        <v>3272.7977051600001</v>
      </c>
      <c r="G775" s="3">
        <v>242</v>
      </c>
      <c r="H775" s="10">
        <v>140.02544</v>
      </c>
      <c r="I775" s="32">
        <v>16.774301999999999</v>
      </c>
      <c r="J775" s="3">
        <v>123.251138</v>
      </c>
      <c r="K775" s="3">
        <v>4.9000000000000004</v>
      </c>
      <c r="L775" s="3">
        <v>0.8</v>
      </c>
      <c r="M775" s="3">
        <v>4.4000000000000004</v>
      </c>
      <c r="N775" s="3">
        <v>68.789999999999964</v>
      </c>
      <c r="O775" s="3"/>
      <c r="P775" s="3"/>
      <c r="AF775" s="3"/>
    </row>
    <row r="776" spans="1:32">
      <c r="A776" s="9">
        <v>44756</v>
      </c>
      <c r="B776" s="13">
        <v>7467.82</v>
      </c>
      <c r="C776" s="3">
        <v>2400.17</v>
      </c>
      <c r="D776" s="3">
        <v>1112.0328999999999</v>
      </c>
      <c r="E776" s="3">
        <v>66.460868000000005</v>
      </c>
      <c r="F776" s="3">
        <v>3251.427735534</v>
      </c>
      <c r="G776" s="3">
        <v>235</v>
      </c>
      <c r="H776" s="10">
        <v>21.729645999999999</v>
      </c>
      <c r="I776" s="32">
        <v>14.938373</v>
      </c>
      <c r="J776" s="3">
        <v>6.7912729999999986</v>
      </c>
      <c r="K776" s="3">
        <v>4.8</v>
      </c>
      <c r="L776" s="3">
        <v>0.8</v>
      </c>
      <c r="M776" s="3">
        <v>4.5</v>
      </c>
      <c r="N776" s="3">
        <v>149.57999999999993</v>
      </c>
      <c r="O776" s="3"/>
      <c r="P776" s="3"/>
      <c r="AF776" s="3"/>
    </row>
    <row r="777" spans="1:32">
      <c r="A777" s="9">
        <v>44754</v>
      </c>
      <c r="B777" s="13">
        <v>7318.24</v>
      </c>
      <c r="C777" s="3">
        <v>2337.2199999999998</v>
      </c>
      <c r="D777" s="3">
        <v>625.75827000000004</v>
      </c>
      <c r="E777" s="3">
        <v>44.517299999999999</v>
      </c>
      <c r="F777" s="3">
        <v>3182.5020238930001</v>
      </c>
      <c r="G777" s="3">
        <v>226</v>
      </c>
      <c r="H777" s="10">
        <v>11.944552</v>
      </c>
      <c r="I777" s="32">
        <v>6.501169</v>
      </c>
      <c r="J777" s="3">
        <v>5.4433829999999999</v>
      </c>
      <c r="K777" s="3">
        <v>4.7</v>
      </c>
      <c r="L777" s="3">
        <v>0.8</v>
      </c>
      <c r="M777" s="3">
        <v>4.5999999999999996</v>
      </c>
      <c r="N777" s="3">
        <v>-47.430000000000291</v>
      </c>
      <c r="O777" s="3">
        <v>27929</v>
      </c>
      <c r="P777" s="3"/>
      <c r="AF777" s="3"/>
    </row>
    <row r="778" spans="1:32">
      <c r="A778" s="9">
        <v>44753</v>
      </c>
      <c r="B778" s="13">
        <v>7365.67</v>
      </c>
      <c r="C778" s="3">
        <v>2365.2199999999998</v>
      </c>
      <c r="D778" s="3">
        <v>1108.5143</v>
      </c>
      <c r="E778" s="3">
        <v>56.879876000000003</v>
      </c>
      <c r="F778" s="3">
        <v>3215.9661319930001</v>
      </c>
      <c r="G778" s="3">
        <v>235</v>
      </c>
      <c r="H778" s="10">
        <v>16.741236000000001</v>
      </c>
      <c r="I778" s="32">
        <v>31.534859999999998</v>
      </c>
      <c r="J778" s="3">
        <v>-14.793623999999998</v>
      </c>
      <c r="K778" s="3">
        <v>4.8</v>
      </c>
      <c r="L778" s="3">
        <v>0.8</v>
      </c>
      <c r="M778" s="3">
        <v>4.5</v>
      </c>
      <c r="N778" s="3">
        <v>63.520000000000437</v>
      </c>
      <c r="O778" s="3"/>
      <c r="P778" s="3"/>
      <c r="AF778" s="3"/>
    </row>
    <row r="779" spans="1:32">
      <c r="A779" s="9">
        <v>44750</v>
      </c>
      <c r="B779" s="13">
        <v>7302.15</v>
      </c>
      <c r="C779" s="3">
        <v>2337.67</v>
      </c>
      <c r="D779" s="3">
        <v>811.14592000000005</v>
      </c>
      <c r="E779" s="3">
        <v>52.919139999999999</v>
      </c>
      <c r="F779" s="3">
        <v>3184.773120026</v>
      </c>
      <c r="G779" s="3">
        <v>235</v>
      </c>
      <c r="H779" s="10">
        <v>11.322205</v>
      </c>
      <c r="I779" s="32">
        <v>7.9327909999999999</v>
      </c>
      <c r="J779" s="3">
        <v>3.3894140000000004</v>
      </c>
      <c r="K779" s="3">
        <v>4.7</v>
      </c>
      <c r="L779" s="3">
        <v>0.8</v>
      </c>
      <c r="M779" s="3">
        <v>4.5999999999999996</v>
      </c>
      <c r="N779" s="3">
        <v>221.46000000000004</v>
      </c>
      <c r="O779" s="3"/>
      <c r="P779" s="3"/>
      <c r="AF779" s="3"/>
    </row>
    <row r="780" spans="1:32">
      <c r="A780" s="9">
        <v>44749</v>
      </c>
      <c r="B780" s="13">
        <v>7080.69</v>
      </c>
      <c r="C780" s="3">
        <v>2244.83</v>
      </c>
      <c r="D780" s="3">
        <v>385.86720000000003</v>
      </c>
      <c r="E780" s="3">
        <v>22.936043999999999</v>
      </c>
      <c r="F780" s="3">
        <v>3075.9344993509999</v>
      </c>
      <c r="G780" s="3">
        <v>230</v>
      </c>
      <c r="H780" s="10">
        <v>5.1176219999999999</v>
      </c>
      <c r="I780" s="32">
        <v>20.767735999999999</v>
      </c>
      <c r="J780" s="3">
        <v>-15.650113999999999</v>
      </c>
      <c r="K780" s="3">
        <v>4.5999999999999996</v>
      </c>
      <c r="L780" s="3">
        <v>0.8</v>
      </c>
      <c r="M780" s="3">
        <v>4.7</v>
      </c>
      <c r="N780" s="3">
        <v>22.829999999999927</v>
      </c>
      <c r="O780" s="3">
        <v>14503</v>
      </c>
      <c r="P780" s="3"/>
      <c r="AF780" s="3"/>
    </row>
    <row r="781" spans="1:32">
      <c r="A781" s="9">
        <v>44748</v>
      </c>
      <c r="B781" s="13">
        <v>7057.86</v>
      </c>
      <c r="C781" s="3">
        <v>2228.9899999999998</v>
      </c>
      <c r="D781" s="3">
        <v>791.48045000000002</v>
      </c>
      <c r="E781" s="3">
        <v>42.873944000000002</v>
      </c>
      <c r="F781" s="3">
        <v>3056.4132181760001</v>
      </c>
      <c r="G781" s="3">
        <v>247</v>
      </c>
      <c r="H781" s="10">
        <v>190.14864</v>
      </c>
      <c r="I781" s="32">
        <v>8.7321919999999995</v>
      </c>
      <c r="J781" s="3">
        <v>181.416448</v>
      </c>
      <c r="K781" s="3">
        <v>4.5</v>
      </c>
      <c r="L781" s="3">
        <v>0.8</v>
      </c>
      <c r="M781" s="3">
        <v>4.8</v>
      </c>
      <c r="N781" s="3">
        <v>-59.490000000000691</v>
      </c>
      <c r="O781" s="3"/>
      <c r="P781" s="3"/>
      <c r="AF781" s="3"/>
    </row>
    <row r="782" spans="1:32">
      <c r="A782" s="9">
        <v>44747</v>
      </c>
      <c r="B782" s="13">
        <v>7117.35</v>
      </c>
      <c r="C782" s="3">
        <v>2247.04</v>
      </c>
      <c r="D782" s="3">
        <v>982.28070000000002</v>
      </c>
      <c r="E782" s="3">
        <v>51.471432</v>
      </c>
      <c r="F782" s="3">
        <v>3077.1579802770002</v>
      </c>
      <c r="G782" s="3">
        <v>242</v>
      </c>
      <c r="H782" s="10">
        <v>34.725727999999997</v>
      </c>
      <c r="I782" s="32">
        <v>6.7376389999999997</v>
      </c>
      <c r="J782" s="3">
        <v>27.988088999999995</v>
      </c>
      <c r="K782" s="3">
        <v>4.5999999999999996</v>
      </c>
      <c r="L782" s="3">
        <v>0.8</v>
      </c>
      <c r="M782" s="3">
        <v>4.7</v>
      </c>
      <c r="N782" s="3">
        <v>-121.23999999999978</v>
      </c>
      <c r="O782" s="3"/>
      <c r="P782" s="3"/>
      <c r="AF782" s="3"/>
    </row>
    <row r="783" spans="1:32">
      <c r="A783" s="9">
        <v>44746</v>
      </c>
      <c r="B783" s="13">
        <v>7238.59</v>
      </c>
      <c r="C783" s="3">
        <v>2293.2399999999998</v>
      </c>
      <c r="D783" s="3">
        <v>916.26835000000005</v>
      </c>
      <c r="E783" s="3">
        <v>52.560583999999999</v>
      </c>
      <c r="F783" s="3">
        <v>3134.3149641230002</v>
      </c>
      <c r="G783" s="3">
        <v>231</v>
      </c>
      <c r="H783" s="10">
        <v>40.582276</v>
      </c>
      <c r="I783" s="32">
        <v>19.951326000000002</v>
      </c>
      <c r="J783" s="3">
        <v>20.630949999999999</v>
      </c>
      <c r="K783" s="3">
        <v>4.7</v>
      </c>
      <c r="L783" s="3">
        <v>0.8</v>
      </c>
      <c r="M783" s="3">
        <v>4.5999999999999996</v>
      </c>
      <c r="N783" s="3">
        <v>-120.96000000000004</v>
      </c>
      <c r="O783" s="3"/>
      <c r="P783" s="3"/>
      <c r="AF783" s="3"/>
    </row>
    <row r="784" spans="1:32">
      <c r="A784" s="9">
        <v>44743</v>
      </c>
      <c r="B784" s="13">
        <v>7359.55</v>
      </c>
      <c r="C784" s="3">
        <v>2345.08</v>
      </c>
      <c r="D784" s="3">
        <v>1309.63123</v>
      </c>
      <c r="E784" s="3">
        <v>109.774592</v>
      </c>
      <c r="F784" s="3">
        <v>3188.4431014299998</v>
      </c>
      <c r="G784" s="3">
        <v>237</v>
      </c>
      <c r="H784" s="10">
        <v>38.115656000000001</v>
      </c>
      <c r="I784" s="32">
        <v>9.6579700000000006</v>
      </c>
      <c r="J784" s="3">
        <v>28.457686000000002</v>
      </c>
      <c r="K784" s="3">
        <v>4.7</v>
      </c>
      <c r="L784" s="3">
        <v>0.8</v>
      </c>
      <c r="M784" s="3">
        <v>4.5999999999999996</v>
      </c>
      <c r="N784" s="3">
        <v>-97.929999999999382</v>
      </c>
      <c r="O784" s="3"/>
      <c r="P784" s="3"/>
      <c r="AF784" s="3"/>
    </row>
    <row r="785" spans="1:32">
      <c r="A785" s="9">
        <v>44742</v>
      </c>
      <c r="B785" s="13">
        <v>7457.48</v>
      </c>
      <c r="C785" s="3">
        <v>2380.2600000000002</v>
      </c>
      <c r="D785" s="3">
        <v>1429.96019</v>
      </c>
      <c r="E785" s="3">
        <v>35.530132000000002</v>
      </c>
      <c r="F785" s="3">
        <v>3232.598386531</v>
      </c>
      <c r="G785" s="3">
        <v>226</v>
      </c>
      <c r="H785" s="10">
        <v>8.1727460000000001</v>
      </c>
      <c r="I785" s="32">
        <v>15.035693999999999</v>
      </c>
      <c r="J785" s="3">
        <v>-6.8629479999999994</v>
      </c>
      <c r="K785" s="3">
        <v>4.8</v>
      </c>
      <c r="L785" s="3">
        <v>0.8</v>
      </c>
      <c r="M785" s="3">
        <v>4.5</v>
      </c>
      <c r="N785" s="3">
        <v>115.14999999999964</v>
      </c>
      <c r="O785" s="3"/>
      <c r="P785" s="3"/>
      <c r="AF785" s="3"/>
    </row>
    <row r="786" spans="1:32">
      <c r="A786" s="9">
        <v>44741</v>
      </c>
      <c r="B786" s="13">
        <v>7342.33</v>
      </c>
      <c r="C786" s="3">
        <v>2334.36</v>
      </c>
      <c r="D786" s="3">
        <v>785.39558</v>
      </c>
      <c r="E786" s="3">
        <v>115.86595199999999</v>
      </c>
      <c r="F786" s="3">
        <v>3184.1615630450001</v>
      </c>
      <c r="G786" s="3">
        <v>232</v>
      </c>
      <c r="H786" s="10">
        <v>11.967872</v>
      </c>
      <c r="I786" s="32">
        <v>8.8832799999999992</v>
      </c>
      <c r="J786" s="3">
        <v>3.0845920000000007</v>
      </c>
      <c r="K786" s="3">
        <v>4.7</v>
      </c>
      <c r="L786" s="3">
        <v>0.8</v>
      </c>
      <c r="M786" s="3">
        <v>4.5999999999999996</v>
      </c>
      <c r="N786" s="3">
        <v>-23.590000000000146</v>
      </c>
      <c r="O786" s="3"/>
      <c r="P786" s="3"/>
      <c r="AF786" s="3"/>
    </row>
    <row r="787" spans="1:32">
      <c r="A787" s="9">
        <v>44740</v>
      </c>
      <c r="B787" s="13">
        <v>7365.92</v>
      </c>
      <c r="C787" s="3">
        <v>2350.2800000000002</v>
      </c>
      <c r="D787" s="3">
        <v>778.67071999999996</v>
      </c>
      <c r="E787" s="3">
        <v>34.687044</v>
      </c>
      <c r="F787" s="3">
        <v>3196.031325554</v>
      </c>
      <c r="G787" s="3">
        <v>233</v>
      </c>
      <c r="H787" s="10">
        <v>43.101135999999997</v>
      </c>
      <c r="I787" s="32">
        <v>8.0681390000000004</v>
      </c>
      <c r="J787" s="3">
        <v>35.032996999999995</v>
      </c>
      <c r="K787" s="3">
        <v>4.8</v>
      </c>
      <c r="L787" s="3">
        <v>0.8</v>
      </c>
      <c r="M787" s="3">
        <v>4.5</v>
      </c>
      <c r="N787" s="3">
        <v>53.260000000000218</v>
      </c>
      <c r="O787" s="3"/>
      <c r="P787" s="3"/>
      <c r="AF787" s="3"/>
    </row>
    <row r="788" spans="1:32">
      <c r="A788" s="9">
        <v>44739</v>
      </c>
      <c r="B788" s="13">
        <v>7312.66</v>
      </c>
      <c r="C788" s="3">
        <v>2336.44</v>
      </c>
      <c r="D788" s="3">
        <v>815.33280000000002</v>
      </c>
      <c r="E788" s="3">
        <v>43.853307999999998</v>
      </c>
      <c r="F788" s="3">
        <v>3163.2460524829999</v>
      </c>
      <c r="G788" s="3">
        <v>238</v>
      </c>
      <c r="H788" s="10">
        <v>27.744128</v>
      </c>
      <c r="I788" s="32">
        <v>7.2198539999999998</v>
      </c>
      <c r="J788" s="3">
        <v>20.524273999999998</v>
      </c>
      <c r="K788" s="3">
        <v>4.7</v>
      </c>
      <c r="L788" s="3">
        <v>0.8</v>
      </c>
      <c r="M788" s="3">
        <v>4.5999999999999996</v>
      </c>
      <c r="N788" s="3">
        <v>-139.25</v>
      </c>
      <c r="O788" s="3"/>
      <c r="P788" s="3"/>
      <c r="AF788" s="3"/>
    </row>
    <row r="789" spans="1:32">
      <c r="A789" s="9">
        <v>44736</v>
      </c>
      <c r="B789" s="13">
        <v>7451.91</v>
      </c>
      <c r="C789" s="3">
        <v>2381.09</v>
      </c>
      <c r="D789" s="3">
        <v>1423.3651199999999</v>
      </c>
      <c r="E789" s="3">
        <v>56.179707999999998</v>
      </c>
      <c r="F789" s="3">
        <v>3232.102921097</v>
      </c>
      <c r="G789" s="3">
        <v>237</v>
      </c>
      <c r="H789" s="10">
        <v>37.908464000000002</v>
      </c>
      <c r="I789" s="32">
        <v>15.383622000000001</v>
      </c>
      <c r="J789" s="3">
        <v>22.524842</v>
      </c>
      <c r="K789" s="3">
        <v>4.8</v>
      </c>
      <c r="L789" s="3">
        <v>0.8</v>
      </c>
      <c r="M789" s="3">
        <v>4.5</v>
      </c>
      <c r="N789" s="3">
        <v>-199.27999999999975</v>
      </c>
      <c r="O789" s="3"/>
      <c r="P789" s="3"/>
      <c r="AF789" s="3"/>
    </row>
    <row r="790" spans="1:32">
      <c r="A790" s="9">
        <v>44735</v>
      </c>
      <c r="B790" s="13">
        <v>7651.19</v>
      </c>
      <c r="C790" s="3">
        <v>2470.19</v>
      </c>
      <c r="D790" s="3">
        <v>1245.5497</v>
      </c>
      <c r="E790" s="3">
        <v>44.698695999999998</v>
      </c>
      <c r="F790" s="3">
        <v>3343.3977028899999</v>
      </c>
      <c r="G790" s="3">
        <v>233</v>
      </c>
      <c r="H790" s="10">
        <v>29.083594000000002</v>
      </c>
      <c r="I790" s="32">
        <v>68.565712000000005</v>
      </c>
      <c r="J790" s="3">
        <v>-39.482118</v>
      </c>
      <c r="K790" s="3">
        <v>5</v>
      </c>
      <c r="L790" s="3">
        <v>0.8</v>
      </c>
      <c r="M790" s="3">
        <v>4.3</v>
      </c>
      <c r="N790" s="3">
        <v>95.099999999999454</v>
      </c>
      <c r="O790" s="3"/>
      <c r="P790" s="3"/>
      <c r="AF790" s="3"/>
    </row>
    <row r="791" spans="1:32">
      <c r="A791" s="9">
        <v>44734</v>
      </c>
      <c r="B791" s="13">
        <v>7556.09</v>
      </c>
      <c r="C791" s="3">
        <v>2431.44</v>
      </c>
      <c r="D791" s="3">
        <v>1102.19264</v>
      </c>
      <c r="E791" s="3">
        <v>43.743392</v>
      </c>
      <c r="F791" s="3">
        <v>3286.4077190419998</v>
      </c>
      <c r="G791" s="3">
        <v>222</v>
      </c>
      <c r="H791" s="10">
        <v>7.4862739999999999</v>
      </c>
      <c r="I791" s="32">
        <v>171.40559999999999</v>
      </c>
      <c r="J791" s="3">
        <v>-163.91932599999998</v>
      </c>
      <c r="K791" s="3">
        <v>4.9000000000000004</v>
      </c>
      <c r="L791" s="3">
        <v>0.8</v>
      </c>
      <c r="M791" s="3">
        <v>4.4000000000000004</v>
      </c>
      <c r="N791" s="3">
        <v>43.940000000000509</v>
      </c>
      <c r="O791" s="3">
        <v>16239</v>
      </c>
      <c r="P791" s="3"/>
      <c r="AF791" s="3"/>
    </row>
    <row r="792" spans="1:32">
      <c r="A792" s="9">
        <v>44733</v>
      </c>
      <c r="B792" s="13">
        <v>7512.15</v>
      </c>
      <c r="C792" s="3">
        <v>2409.81</v>
      </c>
      <c r="D792" s="3">
        <v>690.48301000000004</v>
      </c>
      <c r="E792" s="3">
        <v>37.492843999999998</v>
      </c>
      <c r="F792" s="3">
        <v>3246.995262078</v>
      </c>
      <c r="G792" s="3">
        <v>225</v>
      </c>
      <c r="H792" s="10">
        <v>10.876846</v>
      </c>
      <c r="I792" s="32">
        <v>10.684238000000001</v>
      </c>
      <c r="J792" s="3">
        <v>0.19260799999999989</v>
      </c>
      <c r="K792" s="3">
        <v>4.8</v>
      </c>
      <c r="L792" s="3">
        <v>0.8</v>
      </c>
      <c r="M792" s="3">
        <v>4.5</v>
      </c>
      <c r="N792" s="3">
        <v>9.8699999999998909</v>
      </c>
      <c r="O792" s="3"/>
      <c r="P792" s="3"/>
      <c r="AF792" s="3"/>
    </row>
    <row r="793" spans="1:32">
      <c r="A793" s="9">
        <v>44732</v>
      </c>
      <c r="B793" s="13">
        <v>7502.28</v>
      </c>
      <c r="C793" s="3">
        <v>2400.5700000000002</v>
      </c>
      <c r="D793" s="3">
        <v>760.54848000000004</v>
      </c>
      <c r="E793" s="3">
        <v>30.850543999999999</v>
      </c>
      <c r="F793" s="3">
        <v>3244.3358184640001</v>
      </c>
      <c r="G793" s="3">
        <v>225</v>
      </c>
      <c r="H793" s="10">
        <v>20.642213999999999</v>
      </c>
      <c r="I793" s="32">
        <v>30.147532000000002</v>
      </c>
      <c r="J793" s="3">
        <v>-9.5053180000000026</v>
      </c>
      <c r="K793" s="3">
        <v>4.8</v>
      </c>
      <c r="L793" s="3">
        <v>0.8</v>
      </c>
      <c r="M793" s="3">
        <v>4.5</v>
      </c>
      <c r="N793" s="3">
        <v>77.719999999999345</v>
      </c>
      <c r="O793" s="3"/>
      <c r="P793" s="3"/>
      <c r="AF793" s="3"/>
    </row>
    <row r="794" spans="1:32">
      <c r="A794" s="9">
        <v>44729</v>
      </c>
      <c r="B794" s="13">
        <v>7424.56</v>
      </c>
      <c r="C794" s="3">
        <v>2364.92</v>
      </c>
      <c r="D794" s="3">
        <v>822.68</v>
      </c>
      <c r="E794" s="3">
        <v>38.597740000000002</v>
      </c>
      <c r="F794" s="3">
        <v>3206.606902303</v>
      </c>
      <c r="G794" s="3">
        <v>232</v>
      </c>
      <c r="H794" s="10">
        <v>24.335712000000001</v>
      </c>
      <c r="I794" s="32">
        <v>64.332679999999996</v>
      </c>
      <c r="J794" s="3">
        <v>-39.996967999999995</v>
      </c>
      <c r="K794" s="3">
        <v>4.8</v>
      </c>
      <c r="L794" s="3">
        <v>0.8</v>
      </c>
      <c r="M794" s="3">
        <v>4.5</v>
      </c>
      <c r="N794" s="3">
        <v>-47.829999999999927</v>
      </c>
      <c r="O794" s="3"/>
      <c r="P794" s="3"/>
      <c r="AF794" s="3"/>
    </row>
    <row r="795" spans="1:32">
      <c r="A795" s="9">
        <v>44728</v>
      </c>
      <c r="B795" s="13">
        <v>7472.39</v>
      </c>
      <c r="C795" s="3">
        <v>2368.65</v>
      </c>
      <c r="D795" s="3">
        <v>1237.64365</v>
      </c>
      <c r="E795" s="3">
        <v>62.595632000000002</v>
      </c>
      <c r="F795" s="3">
        <v>3221.303940365</v>
      </c>
      <c r="G795" s="3">
        <v>231</v>
      </c>
      <c r="H795" s="10">
        <v>44.506163999999998</v>
      </c>
      <c r="I795" s="32">
        <v>61.793464</v>
      </c>
      <c r="J795" s="3">
        <v>-17.287300000000002</v>
      </c>
      <c r="K795" s="3">
        <v>4.8</v>
      </c>
      <c r="L795" s="3">
        <v>0.8</v>
      </c>
      <c r="M795" s="3">
        <v>4.5</v>
      </c>
      <c r="N795" s="3">
        <v>-232.88000000000011</v>
      </c>
      <c r="O795" s="3">
        <v>8637</v>
      </c>
      <c r="P795" s="3"/>
      <c r="AF795" s="3"/>
    </row>
    <row r="796" spans="1:32">
      <c r="A796" s="9">
        <v>44727</v>
      </c>
      <c r="B796" s="13">
        <v>7705.27</v>
      </c>
      <c r="C796" s="3">
        <v>2463.09</v>
      </c>
      <c r="D796" s="3">
        <v>786.33669999999995</v>
      </c>
      <c r="E796" s="3">
        <v>41.726204000000003</v>
      </c>
      <c r="F796" s="3">
        <v>3342.201922366</v>
      </c>
      <c r="G796" s="3">
        <v>235</v>
      </c>
      <c r="H796" s="10">
        <v>33.488216000000001</v>
      </c>
      <c r="I796" s="32">
        <v>48.980747999999998</v>
      </c>
      <c r="J796" s="3">
        <v>-15.492531999999997</v>
      </c>
      <c r="K796" s="3">
        <v>5</v>
      </c>
      <c r="L796" s="3">
        <v>0.8</v>
      </c>
      <c r="M796" s="3">
        <v>4.3</v>
      </c>
      <c r="N796" s="3">
        <v>-66.809999999999491</v>
      </c>
      <c r="O796" s="3"/>
      <c r="P796" s="3"/>
      <c r="AF796" s="3"/>
    </row>
    <row r="797" spans="1:32">
      <c r="A797" s="9">
        <v>44725</v>
      </c>
      <c r="B797" s="13">
        <v>7772.08</v>
      </c>
      <c r="C797" s="3">
        <v>2485.21</v>
      </c>
      <c r="D797" s="3">
        <v>1120.66291</v>
      </c>
      <c r="E797" s="3">
        <v>50.646552</v>
      </c>
      <c r="F797" s="3">
        <v>3378.6832033569999</v>
      </c>
      <c r="G797" s="3">
        <v>234</v>
      </c>
      <c r="H797" s="10">
        <v>155.42049600000001</v>
      </c>
      <c r="I797" s="32">
        <v>161.177888</v>
      </c>
      <c r="J797" s="3">
        <v>-5.7573919999999816</v>
      </c>
      <c r="K797" s="3">
        <v>5</v>
      </c>
      <c r="L797" s="3">
        <v>0.8</v>
      </c>
      <c r="M797" s="3">
        <v>4.3</v>
      </c>
      <c r="N797" s="3">
        <v>-116.60999999999967</v>
      </c>
      <c r="O797" s="3"/>
      <c r="P797" s="3"/>
      <c r="AF797" s="3"/>
    </row>
    <row r="798" spans="1:32">
      <c r="A798" s="9">
        <v>44722</v>
      </c>
      <c r="B798" s="13">
        <v>7888.69</v>
      </c>
      <c r="C798" s="3">
        <v>2545.75</v>
      </c>
      <c r="D798" s="3">
        <v>777.10041999999999</v>
      </c>
      <c r="E798" s="3">
        <v>43.130476000000002</v>
      </c>
      <c r="F798" s="3">
        <v>3435.5251714450001</v>
      </c>
      <c r="G798" s="3">
        <v>234</v>
      </c>
      <c r="H798" s="10">
        <v>8.1423039999999993</v>
      </c>
      <c r="I798" s="32">
        <v>14.238829000000001</v>
      </c>
      <c r="J798" s="3">
        <v>-6.0965250000000015</v>
      </c>
      <c r="K798" s="3">
        <v>5.0999999999999996</v>
      </c>
      <c r="L798" s="3">
        <v>0.9</v>
      </c>
      <c r="M798" s="3">
        <v>4.2</v>
      </c>
      <c r="N798" s="3">
        <v>-10.100000000000364</v>
      </c>
      <c r="O798" s="3"/>
      <c r="P798" s="3"/>
      <c r="AF798" s="3"/>
    </row>
    <row r="799" spans="1:32">
      <c r="A799" s="9">
        <v>44721</v>
      </c>
      <c r="B799" s="13">
        <v>7898.79</v>
      </c>
      <c r="C799" s="3">
        <v>2560.5700000000002</v>
      </c>
      <c r="D799" s="3">
        <v>1326.2323200000001</v>
      </c>
      <c r="E799" s="3">
        <v>60.217315999999997</v>
      </c>
      <c r="F799" s="3">
        <v>3461.5004196220002</v>
      </c>
      <c r="G799" s="3">
        <v>235</v>
      </c>
      <c r="H799" s="10">
        <v>28.598136</v>
      </c>
      <c r="I799" s="32">
        <v>23.753294</v>
      </c>
      <c r="J799" s="3">
        <v>4.8448419999999999</v>
      </c>
      <c r="K799" s="3">
        <v>5.2</v>
      </c>
      <c r="L799" s="3">
        <v>0.9</v>
      </c>
      <c r="M799" s="3">
        <v>4.2</v>
      </c>
      <c r="N799" s="3">
        <v>17.659999999999854</v>
      </c>
      <c r="O799" s="3">
        <v>15356</v>
      </c>
      <c r="P799" s="3"/>
      <c r="AF799" s="3"/>
    </row>
    <row r="800" spans="1:32">
      <c r="A800" s="9">
        <v>44720</v>
      </c>
      <c r="B800" s="13">
        <v>7881.13</v>
      </c>
      <c r="C800" s="3">
        <v>2567.7399999999998</v>
      </c>
      <c r="D800" s="3">
        <v>917.27814000000001</v>
      </c>
      <c r="E800" s="3">
        <v>46.929264000000003</v>
      </c>
      <c r="F800" s="3">
        <v>3457.9916094250002</v>
      </c>
      <c r="G800" s="3">
        <v>236</v>
      </c>
      <c r="H800" s="10">
        <v>12.943581999999999</v>
      </c>
      <c r="I800" s="32">
        <v>10.374528</v>
      </c>
      <c r="J800" s="3">
        <v>2.5690539999999995</v>
      </c>
      <c r="K800" s="3">
        <v>5.9</v>
      </c>
      <c r="L800" s="3">
        <v>0.9</v>
      </c>
      <c r="M800" s="3">
        <v>4.2</v>
      </c>
      <c r="N800" s="3">
        <v>108.44000000000051</v>
      </c>
      <c r="O800" s="3">
        <v>11695</v>
      </c>
      <c r="P800" s="3"/>
      <c r="AF800" s="3"/>
    </row>
    <row r="801" spans="1:32">
      <c r="A801" s="9">
        <v>44719</v>
      </c>
      <c r="B801" s="13">
        <v>7772.69</v>
      </c>
      <c r="C801" s="3">
        <v>2529.09</v>
      </c>
      <c r="D801" s="3">
        <v>1022.96576</v>
      </c>
      <c r="E801" s="3">
        <v>45.740836000000002</v>
      </c>
      <c r="F801" s="3">
        <v>3412.906939036</v>
      </c>
      <c r="G801" s="3">
        <v>229</v>
      </c>
      <c r="H801" s="10">
        <v>87.282207999999997</v>
      </c>
      <c r="I801" s="32">
        <v>20.622160000000001</v>
      </c>
      <c r="J801" s="3">
        <v>66.660047999999989</v>
      </c>
      <c r="K801" s="3">
        <v>5.8</v>
      </c>
      <c r="L801" s="3">
        <v>0.9</v>
      </c>
      <c r="M801" s="3">
        <v>4.2</v>
      </c>
      <c r="N801" s="3">
        <v>141.55999999999949</v>
      </c>
      <c r="O801" s="3">
        <v>9960</v>
      </c>
      <c r="P801" s="3"/>
      <c r="AF801" s="3"/>
    </row>
    <row r="802" spans="1:32">
      <c r="A802" s="9">
        <v>44718</v>
      </c>
      <c r="B802" s="13">
        <v>7631.13</v>
      </c>
      <c r="C802" s="3">
        <v>2454.48</v>
      </c>
      <c r="D802" s="3">
        <v>1904.5090600000001</v>
      </c>
      <c r="E802" s="3">
        <v>95.821759999999998</v>
      </c>
      <c r="F802" s="3">
        <v>3322.455180727</v>
      </c>
      <c r="G802" s="3">
        <v>239</v>
      </c>
      <c r="H802" s="10">
        <v>171.894656</v>
      </c>
      <c r="I802" s="32">
        <v>284.51939199999998</v>
      </c>
      <c r="J802" s="3">
        <v>-112.62473599999998</v>
      </c>
      <c r="K802" s="3">
        <v>5.7</v>
      </c>
      <c r="L802" s="3">
        <v>0.9</v>
      </c>
      <c r="M802" s="3">
        <v>4.4000000000000004</v>
      </c>
      <c r="N802" s="3">
        <v>-172.47999999999956</v>
      </c>
      <c r="O802" s="3"/>
      <c r="P802" s="3"/>
      <c r="AF802" s="3"/>
    </row>
    <row r="803" spans="1:32">
      <c r="A803" s="9">
        <v>44715</v>
      </c>
      <c r="B803" s="13">
        <v>7803.61</v>
      </c>
      <c r="C803" s="3">
        <v>2539.06</v>
      </c>
      <c r="D803" s="3">
        <v>1461.0715259999999</v>
      </c>
      <c r="E803" s="3">
        <v>73.155636999999999</v>
      </c>
      <c r="F803" s="3">
        <v>3425.9294897250002</v>
      </c>
      <c r="G803" s="3">
        <v>235</v>
      </c>
      <c r="H803" s="10">
        <v>57.793813999999998</v>
      </c>
      <c r="I803" s="32">
        <v>8.3023939999999996</v>
      </c>
      <c r="J803" s="3">
        <v>49.491419999999998</v>
      </c>
      <c r="K803" s="3">
        <v>5.8651</v>
      </c>
      <c r="L803" s="3">
        <v>1</v>
      </c>
      <c r="M803" s="3">
        <v>4.2</v>
      </c>
      <c r="N803" s="3">
        <v>-251.16000000000076</v>
      </c>
      <c r="O803" s="3"/>
      <c r="P803" s="3"/>
      <c r="AF803" s="3"/>
    </row>
    <row r="804" spans="1:32">
      <c r="A804" s="9">
        <v>44714</v>
      </c>
      <c r="B804" s="13">
        <v>8054.77</v>
      </c>
      <c r="C804" s="3">
        <v>2647.67</v>
      </c>
      <c r="D804" s="3">
        <v>1310.58304</v>
      </c>
      <c r="E804" s="3">
        <v>80.729495999999997</v>
      </c>
      <c r="F804" s="3">
        <v>3573.4175030329998</v>
      </c>
      <c r="G804" s="3">
        <v>236</v>
      </c>
      <c r="H804" s="10">
        <v>11.011899</v>
      </c>
      <c r="I804" s="32">
        <v>16.269915000000001</v>
      </c>
      <c r="J804" s="3">
        <v>-5.2580160000000014</v>
      </c>
      <c r="K804" s="3">
        <v>6.1</v>
      </c>
      <c r="L804" s="3">
        <v>1</v>
      </c>
      <c r="M804" s="3">
        <v>4</v>
      </c>
      <c r="N804" s="3">
        <v>-44.739999999999782</v>
      </c>
      <c r="O804" s="3">
        <v>6723</v>
      </c>
      <c r="P804" s="3"/>
      <c r="AF804" s="3"/>
    </row>
    <row r="805" spans="1:32">
      <c r="A805" s="9">
        <v>44713</v>
      </c>
      <c r="B805" s="13">
        <v>8099.51</v>
      </c>
      <c r="C805" s="3">
        <v>2671.72</v>
      </c>
      <c r="D805" s="3">
        <v>1440.780117</v>
      </c>
      <c r="E805" s="3">
        <v>69.731066999999996</v>
      </c>
      <c r="F805" s="3">
        <v>3603.1354640109998</v>
      </c>
      <c r="G805" s="3">
        <v>234</v>
      </c>
      <c r="H805" s="10">
        <v>390.19070199999999</v>
      </c>
      <c r="I805" s="32">
        <v>204.23773800000001</v>
      </c>
      <c r="J805" s="3">
        <v>185.95296399999998</v>
      </c>
      <c r="K805" s="3">
        <v>6.1311</v>
      </c>
      <c r="L805" s="3">
        <v>1</v>
      </c>
      <c r="M805" s="3">
        <v>3.9</v>
      </c>
      <c r="N805" s="3">
        <v>34.820000000000618</v>
      </c>
      <c r="O805" s="3"/>
      <c r="P805" s="3"/>
      <c r="AF805" s="3"/>
    </row>
    <row r="806" spans="1:32">
      <c r="A806" s="9">
        <v>44712</v>
      </c>
      <c r="B806" s="10">
        <v>8064.69</v>
      </c>
      <c r="C806" s="3">
        <v>2655.38</v>
      </c>
      <c r="D806" s="3">
        <v>1214.79693</v>
      </c>
      <c r="E806" s="3">
        <v>77.271816000000001</v>
      </c>
      <c r="F806" s="3">
        <v>3587.4827325219999</v>
      </c>
      <c r="G806" s="3">
        <v>234</v>
      </c>
      <c r="H806" s="37">
        <v>92.72296</v>
      </c>
      <c r="I806" s="3">
        <v>72.391632000000001</v>
      </c>
      <c r="J806" s="3">
        <v>20.331327999999999</v>
      </c>
      <c r="K806" s="3">
        <v>6.1</v>
      </c>
      <c r="L806" s="3">
        <v>1</v>
      </c>
      <c r="M806" s="3">
        <v>3.9</v>
      </c>
      <c r="N806" s="3">
        <v>-43.400000000000546</v>
      </c>
      <c r="O806" s="3">
        <v>23134</v>
      </c>
      <c r="P806" s="3"/>
      <c r="AF806" s="3"/>
    </row>
    <row r="807" spans="1:32">
      <c r="A807" s="9">
        <v>44711</v>
      </c>
      <c r="B807" s="13">
        <v>8108.09</v>
      </c>
      <c r="C807" s="3">
        <v>2679.33</v>
      </c>
      <c r="D807" s="3">
        <v>1622.58061</v>
      </c>
      <c r="E807" s="3">
        <v>105.310896</v>
      </c>
      <c r="F807" s="3">
        <v>3611.1859426279998</v>
      </c>
      <c r="G807" s="3">
        <v>237</v>
      </c>
      <c r="H807" s="10">
        <v>153.30694399999999</v>
      </c>
      <c r="I807" s="32">
        <v>86.682488000000006</v>
      </c>
      <c r="J807" s="3">
        <v>66.624455999999981</v>
      </c>
      <c r="K807" s="3">
        <v>6.3</v>
      </c>
      <c r="L807" s="3">
        <v>1</v>
      </c>
      <c r="M807" s="3">
        <v>3.8</v>
      </c>
      <c r="N807" s="3">
        <v>-123.23999999999978</v>
      </c>
      <c r="O807" s="3"/>
      <c r="P807" s="3"/>
      <c r="AF807" s="3"/>
    </row>
    <row r="808" spans="1:32">
      <c r="A808" s="9">
        <v>44708</v>
      </c>
      <c r="B808" s="13">
        <v>8231.33</v>
      </c>
      <c r="C808" s="3">
        <v>2719.08</v>
      </c>
      <c r="D808" s="3">
        <v>1394.6019799999999</v>
      </c>
      <c r="E808" s="3">
        <v>133.97690399999999</v>
      </c>
      <c r="F808" s="3">
        <v>3683.234769613</v>
      </c>
      <c r="G808" s="3">
        <v>239</v>
      </c>
      <c r="H808" s="10">
        <v>152.50329600000001</v>
      </c>
      <c r="I808" s="32">
        <v>60.581696000000001</v>
      </c>
      <c r="J808" s="3">
        <v>91.921600000000012</v>
      </c>
      <c r="K808" s="3">
        <v>6.4</v>
      </c>
      <c r="L808" s="3">
        <v>1</v>
      </c>
      <c r="M808" s="3">
        <v>3.7</v>
      </c>
      <c r="N808" s="3">
        <v>-84.219999999999345</v>
      </c>
      <c r="O808" s="3"/>
      <c r="P808" s="3"/>
      <c r="AF808" s="3"/>
    </row>
    <row r="809" spans="1:32">
      <c r="A809" s="9">
        <v>44707</v>
      </c>
      <c r="B809" s="13">
        <v>8315.5499999999993</v>
      </c>
      <c r="C809" s="3">
        <v>2733.04</v>
      </c>
      <c r="D809" s="3">
        <v>1567.2785899999999</v>
      </c>
      <c r="E809" s="3">
        <v>103.239288</v>
      </c>
      <c r="F809" s="3">
        <v>3710.4019079</v>
      </c>
      <c r="G809" s="3">
        <v>247</v>
      </c>
      <c r="H809" s="10">
        <v>22.453199999999999</v>
      </c>
      <c r="I809" s="32">
        <v>63.865231999999999</v>
      </c>
      <c r="J809" s="3">
        <v>-41.412031999999996</v>
      </c>
      <c r="K809" s="3">
        <v>7.3</v>
      </c>
      <c r="L809" s="3">
        <v>1</v>
      </c>
      <c r="M809" s="3">
        <v>3.7</v>
      </c>
      <c r="N809" s="3">
        <v>-4.0300000000006548</v>
      </c>
      <c r="O809" s="3"/>
      <c r="P809" s="3"/>
      <c r="AF809" s="3"/>
    </row>
    <row r="810" spans="1:32">
      <c r="A810" s="9">
        <v>44706</v>
      </c>
      <c r="B810" s="13">
        <v>8319.58</v>
      </c>
      <c r="C810" s="3">
        <v>2744.54</v>
      </c>
      <c r="D810" s="3">
        <v>1620.353687</v>
      </c>
      <c r="E810" s="3">
        <v>103.762809</v>
      </c>
      <c r="F810" s="3">
        <v>3700.683040118</v>
      </c>
      <c r="G810" s="3">
        <v>241</v>
      </c>
      <c r="H810" s="10">
        <v>9.1291119999999992</v>
      </c>
      <c r="I810" s="32">
        <v>56.250309000000001</v>
      </c>
      <c r="J810" s="3">
        <v>-47.121197000000002</v>
      </c>
      <c r="K810" s="3">
        <v>7.2564000000000002</v>
      </c>
      <c r="L810" s="3">
        <v>1</v>
      </c>
      <c r="M810" s="3">
        <v>3.7</v>
      </c>
      <c r="N810" s="3">
        <v>-50.579999999999927</v>
      </c>
      <c r="O810" s="3"/>
      <c r="P810" s="3"/>
      <c r="AF810" s="3"/>
    </row>
    <row r="811" spans="1:32">
      <c r="A811" s="9">
        <v>44705</v>
      </c>
      <c r="B811" s="13">
        <v>8370.16</v>
      </c>
      <c r="C811" s="3">
        <v>2780.03</v>
      </c>
      <c r="D811" s="3">
        <v>1659.9817</v>
      </c>
      <c r="E811" s="3">
        <v>72.152984000000004</v>
      </c>
      <c r="F811" s="3">
        <v>3713.6724089579998</v>
      </c>
      <c r="G811" s="3">
        <v>245</v>
      </c>
      <c r="H811" s="10">
        <v>115.257296</v>
      </c>
      <c r="I811" s="32">
        <v>126.86021599999999</v>
      </c>
      <c r="J811" s="3">
        <v>-11.602919999999997</v>
      </c>
      <c r="K811" s="3">
        <v>7.3</v>
      </c>
      <c r="L811" s="3">
        <v>1</v>
      </c>
      <c r="M811" s="3">
        <v>3.7</v>
      </c>
      <c r="N811" s="3">
        <v>-23.309999999999491</v>
      </c>
      <c r="O811" s="3"/>
      <c r="P811" s="3"/>
      <c r="AF811" s="3"/>
    </row>
    <row r="812" spans="1:32">
      <c r="A812" s="9">
        <v>44704</v>
      </c>
      <c r="B812" s="13">
        <v>8393.4699999999993</v>
      </c>
      <c r="C812" s="3">
        <v>2816.45</v>
      </c>
      <c r="D812" s="3">
        <v>2319.6392999999998</v>
      </c>
      <c r="E812" s="3">
        <v>307.99212799999998</v>
      </c>
      <c r="F812" s="3">
        <v>3726.7681837720002</v>
      </c>
      <c r="G812" s="3">
        <v>242</v>
      </c>
      <c r="H812" s="10">
        <v>49.153948</v>
      </c>
      <c r="I812" s="32">
        <v>27.48752</v>
      </c>
      <c r="J812" s="3">
        <v>21.666428</v>
      </c>
      <c r="K812" s="3">
        <v>7.5</v>
      </c>
      <c r="L812" s="3">
        <v>1.1000000000000001</v>
      </c>
      <c r="M812" s="3">
        <v>3.6</v>
      </c>
      <c r="N812" s="3">
        <v>-81.020000000000437</v>
      </c>
      <c r="O812" s="3">
        <v>49513</v>
      </c>
      <c r="P812" s="3"/>
      <c r="AF812" s="3"/>
    </row>
    <row r="813" spans="1:32">
      <c r="A813" s="9">
        <v>44701</v>
      </c>
      <c r="B813" s="13">
        <v>8474.49</v>
      </c>
      <c r="C813" s="3">
        <v>2844.97</v>
      </c>
      <c r="D813" s="3">
        <v>2730.7624999999998</v>
      </c>
      <c r="E813" s="3">
        <v>153.29417599999999</v>
      </c>
      <c r="F813" s="3">
        <v>3773.2217749689999</v>
      </c>
      <c r="G813" s="3">
        <v>239</v>
      </c>
      <c r="H813" s="10">
        <v>42.819687999999999</v>
      </c>
      <c r="I813" s="32">
        <v>68.505944</v>
      </c>
      <c r="J813" s="3">
        <v>-25.686256</v>
      </c>
      <c r="K813" s="3">
        <v>7.6</v>
      </c>
      <c r="L813" s="3">
        <v>1.1000000000000001</v>
      </c>
      <c r="M813" s="3">
        <v>3.6</v>
      </c>
      <c r="N813" s="3">
        <v>208.8799999999992</v>
      </c>
      <c r="O813" s="3">
        <v>20789</v>
      </c>
      <c r="P813" s="3"/>
      <c r="AF813" s="3"/>
    </row>
    <row r="814" spans="1:32">
      <c r="A814" s="9">
        <v>44700</v>
      </c>
      <c r="B814" s="13">
        <v>8265.61</v>
      </c>
      <c r="C814" s="3">
        <v>2750.91</v>
      </c>
      <c r="D814" s="3">
        <v>1978.3020799999999</v>
      </c>
      <c r="E814" s="3">
        <v>65.130644000000004</v>
      </c>
      <c r="F814" s="3">
        <v>3635.3956646299998</v>
      </c>
      <c r="G814" s="3">
        <v>241</v>
      </c>
      <c r="H814" s="10">
        <v>184.395264</v>
      </c>
      <c r="I814" s="32">
        <v>304.64086400000002</v>
      </c>
      <c r="J814" s="3">
        <v>-120.24560000000002</v>
      </c>
      <c r="K814" s="3">
        <v>7.3</v>
      </c>
      <c r="L814" s="3">
        <v>1</v>
      </c>
      <c r="M814" s="3">
        <v>3.9</v>
      </c>
      <c r="N814" s="3">
        <v>91.750000000000909</v>
      </c>
      <c r="O814" s="3"/>
      <c r="P814" s="3"/>
      <c r="AF814" s="3"/>
    </row>
    <row r="815" spans="1:32">
      <c r="A815" s="9">
        <v>44699</v>
      </c>
      <c r="B815" s="13">
        <v>8173.86</v>
      </c>
      <c r="C815" s="3">
        <v>2703.7</v>
      </c>
      <c r="D815" s="3">
        <v>1597.2358400000001</v>
      </c>
      <c r="E815" s="3">
        <v>69.203968000000003</v>
      </c>
      <c r="F815" s="3">
        <v>3563.4058616409998</v>
      </c>
      <c r="G815" s="3">
        <v>230</v>
      </c>
      <c r="H815" s="10">
        <v>33.650123999999998</v>
      </c>
      <c r="I815" s="32">
        <v>42.400855999999997</v>
      </c>
      <c r="J815" s="3">
        <v>-8.7507319999999993</v>
      </c>
      <c r="K815" s="3">
        <v>7.2</v>
      </c>
      <c r="L815" s="3">
        <v>1</v>
      </c>
      <c r="M815" s="3">
        <v>3.9</v>
      </c>
      <c r="N815" s="3">
        <v>-243.34999999999945</v>
      </c>
      <c r="O815" s="3"/>
      <c r="P815" s="3"/>
      <c r="AF815" s="3"/>
    </row>
    <row r="816" spans="1:32">
      <c r="A816" s="9">
        <v>44698</v>
      </c>
      <c r="B816" s="13">
        <v>8417.2099999999991</v>
      </c>
      <c r="C816" s="3">
        <v>2795.53</v>
      </c>
      <c r="D816" s="3">
        <v>3496.0025599999999</v>
      </c>
      <c r="E816" s="3">
        <v>268.04339199999998</v>
      </c>
      <c r="F816" s="3">
        <v>3694.1512797760001</v>
      </c>
      <c r="G816" s="3">
        <v>247</v>
      </c>
      <c r="H816" s="10">
        <v>58.450263999999997</v>
      </c>
      <c r="I816" s="32">
        <v>49.984183999999999</v>
      </c>
      <c r="J816" s="3">
        <v>8.4660799999999981</v>
      </c>
      <c r="K816" s="3">
        <v>7.4</v>
      </c>
      <c r="L816" s="3">
        <v>1.1000000000000001</v>
      </c>
      <c r="M816" s="3">
        <v>3.8</v>
      </c>
      <c r="N816" s="3">
        <v>-40.440000000000509</v>
      </c>
      <c r="O816" s="3"/>
      <c r="P816" s="3"/>
      <c r="AF816" s="3"/>
    </row>
    <row r="817" spans="1:32">
      <c r="A817" s="9">
        <v>44694</v>
      </c>
      <c r="B817" s="13">
        <v>8457.65</v>
      </c>
      <c r="C817" s="3">
        <v>2809.81</v>
      </c>
      <c r="D817" s="3">
        <v>2754.6058200000002</v>
      </c>
      <c r="E817" s="3">
        <v>177.84857600000001</v>
      </c>
      <c r="F817" s="3">
        <v>3702.565788115</v>
      </c>
      <c r="G817" s="3">
        <v>242</v>
      </c>
      <c r="H817" s="10">
        <v>74.061000000000007</v>
      </c>
      <c r="I817" s="32">
        <v>129.96556799999999</v>
      </c>
      <c r="J817" s="3">
        <v>-55.904567999999983</v>
      </c>
      <c r="K817" s="3">
        <v>7.2</v>
      </c>
      <c r="L817" s="3">
        <v>1.1000000000000001</v>
      </c>
      <c r="M817" s="3">
        <v>3.5</v>
      </c>
      <c r="N817" s="3">
        <v>359.23999999999978</v>
      </c>
      <c r="O817" s="3"/>
      <c r="P817" s="3"/>
      <c r="AF817" s="3"/>
    </row>
    <row r="818" spans="1:32">
      <c r="A818" s="9">
        <v>44693</v>
      </c>
      <c r="B818" s="13">
        <v>8098.41</v>
      </c>
      <c r="C818" s="3">
        <v>2662.31</v>
      </c>
      <c r="D818" s="3">
        <v>2180.7585300000001</v>
      </c>
      <c r="E818" s="3">
        <v>117.464416</v>
      </c>
      <c r="F818" s="3">
        <v>3469.8234878070002</v>
      </c>
      <c r="G818" s="3">
        <v>250</v>
      </c>
      <c r="H818" s="10">
        <v>55.174543999999997</v>
      </c>
      <c r="I818" s="32">
        <v>45.992240000000002</v>
      </c>
      <c r="J818" s="3">
        <v>9.1823039999999949</v>
      </c>
      <c r="K818" s="3">
        <v>6.8</v>
      </c>
      <c r="L818" s="3">
        <v>1</v>
      </c>
      <c r="M818" s="3">
        <v>3.7</v>
      </c>
      <c r="N818" s="3">
        <v>343.78999999999996</v>
      </c>
      <c r="O818" s="3"/>
      <c r="P818" s="3"/>
      <c r="AF818" s="3"/>
    </row>
    <row r="819" spans="1:32">
      <c r="A819" s="9">
        <v>44690</v>
      </c>
      <c r="B819" s="13">
        <v>7754.62</v>
      </c>
      <c r="C819" s="3">
        <v>2530.17</v>
      </c>
      <c r="D819" s="3">
        <v>1193.0686700000001</v>
      </c>
      <c r="E819" s="3">
        <v>59.337232</v>
      </c>
      <c r="F819" s="3">
        <v>3291.1459688230002</v>
      </c>
      <c r="G819" s="3">
        <v>243</v>
      </c>
      <c r="H819" s="10">
        <v>21.723568</v>
      </c>
      <c r="I819" s="32">
        <v>71.344703999999993</v>
      </c>
      <c r="J819" s="3">
        <v>-49.621135999999993</v>
      </c>
      <c r="K819" s="3">
        <v>6.4</v>
      </c>
      <c r="L819" s="3">
        <v>0.9</v>
      </c>
      <c r="M819" s="3">
        <v>3.9</v>
      </c>
      <c r="N819" s="3">
        <v>237.98999999999978</v>
      </c>
      <c r="O819" s="3"/>
      <c r="P819" s="3"/>
      <c r="AF819" s="3"/>
    </row>
    <row r="820" spans="1:32">
      <c r="A820" s="9">
        <v>44687</v>
      </c>
      <c r="B820" s="13">
        <v>7516.63</v>
      </c>
      <c r="C820" s="3">
        <v>2443.0500000000002</v>
      </c>
      <c r="D820" s="3">
        <v>981.32178999999996</v>
      </c>
      <c r="E820" s="3">
        <v>47.688904000000001</v>
      </c>
      <c r="F820" s="3">
        <v>3166.7046491310002</v>
      </c>
      <c r="G820" s="3">
        <v>234</v>
      </c>
      <c r="H820" s="10">
        <v>9.9222929999999998</v>
      </c>
      <c r="I820" s="32">
        <v>17.022086000000002</v>
      </c>
      <c r="J820" s="3">
        <v>-7.0997930000000018</v>
      </c>
      <c r="K820" s="3">
        <v>6.2</v>
      </c>
      <c r="L820" s="3">
        <v>0.9</v>
      </c>
      <c r="M820" s="3">
        <v>4</v>
      </c>
      <c r="N820" s="3">
        <v>89.150000000000546</v>
      </c>
      <c r="O820" s="3"/>
      <c r="P820" s="3"/>
      <c r="AF820" s="3"/>
    </row>
    <row r="821" spans="1:32">
      <c r="A821" s="9">
        <v>44686</v>
      </c>
      <c r="B821" s="13">
        <v>7427.48</v>
      </c>
      <c r="C821" s="3">
        <v>2401.21</v>
      </c>
      <c r="D821" s="3">
        <v>973.90572999999995</v>
      </c>
      <c r="E821" s="3">
        <v>40.789456000000001</v>
      </c>
      <c r="F821" s="3">
        <v>3089.5988135120001</v>
      </c>
      <c r="G821" s="3">
        <v>234</v>
      </c>
      <c r="H821" s="10">
        <v>185.091712</v>
      </c>
      <c r="I821" s="32">
        <v>50.065171999999997</v>
      </c>
      <c r="J821" s="3">
        <v>135.02654000000001</v>
      </c>
      <c r="K821" s="3">
        <v>6.1</v>
      </c>
      <c r="L821" s="3">
        <v>0.9</v>
      </c>
      <c r="M821" s="3">
        <v>4.0999999999999996</v>
      </c>
      <c r="N821" s="3">
        <v>-140.07000000000062</v>
      </c>
      <c r="O821" s="3"/>
      <c r="P821" s="3"/>
      <c r="AF821" s="3"/>
    </row>
    <row r="822" spans="1:32">
      <c r="A822" s="9">
        <v>44685</v>
      </c>
      <c r="B822" s="13">
        <v>7567.55</v>
      </c>
      <c r="C822" s="3">
        <v>2479.5100000000002</v>
      </c>
      <c r="D822" s="3">
        <v>822.74189000000001</v>
      </c>
      <c r="E822" s="3">
        <v>73.993808000000001</v>
      </c>
      <c r="F822" s="3">
        <v>3176.2582453340001</v>
      </c>
      <c r="G822" s="3">
        <v>236</v>
      </c>
      <c r="H822" s="10">
        <v>172.893936</v>
      </c>
      <c r="I822" s="32">
        <v>24.982524000000002</v>
      </c>
      <c r="J822" s="3">
        <v>147.91141199999998</v>
      </c>
      <c r="K822" s="3">
        <v>6.3</v>
      </c>
      <c r="L822" s="3">
        <v>0.9</v>
      </c>
      <c r="M822" s="3">
        <v>4</v>
      </c>
      <c r="N822" s="3">
        <v>-30.489999999999782</v>
      </c>
      <c r="O822" s="3"/>
      <c r="P822" s="3"/>
      <c r="AF822" s="3"/>
    </row>
    <row r="823" spans="1:32">
      <c r="A823" s="9">
        <v>44680</v>
      </c>
      <c r="B823" s="13">
        <v>7598.04</v>
      </c>
      <c r="C823" s="3">
        <v>2510.9899999999998</v>
      </c>
      <c r="D823" s="3">
        <v>1063.29856</v>
      </c>
      <c r="E823" s="3">
        <v>46.893312000000002</v>
      </c>
      <c r="F823" s="3">
        <v>3214.2375867989999</v>
      </c>
      <c r="G823" s="3">
        <v>241</v>
      </c>
      <c r="H823" s="10">
        <v>62.982543999999997</v>
      </c>
      <c r="I823" s="32">
        <v>26.298886</v>
      </c>
      <c r="J823" s="3">
        <v>36.683657999999994</v>
      </c>
      <c r="K823" s="3">
        <v>6.4</v>
      </c>
      <c r="L823" s="3">
        <v>0.9</v>
      </c>
      <c r="M823" s="3">
        <v>4</v>
      </c>
      <c r="N823" s="3">
        <v>-26.220000000000255</v>
      </c>
      <c r="O823" s="3"/>
      <c r="P823" s="3"/>
      <c r="AF823" s="3"/>
    </row>
    <row r="824" spans="1:32">
      <c r="A824" s="9">
        <v>44679</v>
      </c>
      <c r="B824" s="13">
        <v>7624.26</v>
      </c>
      <c r="C824" s="3">
        <v>2509.2399999999998</v>
      </c>
      <c r="D824" s="3">
        <v>2488.44416</v>
      </c>
      <c r="E824" s="3">
        <v>120.49552799999999</v>
      </c>
      <c r="F824" s="3">
        <v>3226.426049273</v>
      </c>
      <c r="G824" s="3">
        <v>242</v>
      </c>
      <c r="H824" s="10">
        <v>82.309448000000003</v>
      </c>
      <c r="I824" s="32">
        <v>19.51859</v>
      </c>
      <c r="J824" s="3">
        <v>62.790858</v>
      </c>
      <c r="K824" s="3">
        <v>6.4</v>
      </c>
      <c r="L824" s="3">
        <v>0.9</v>
      </c>
      <c r="M824" s="3">
        <v>4</v>
      </c>
      <c r="N824" s="3">
        <v>12.829999999999927</v>
      </c>
      <c r="O824" s="3"/>
      <c r="P824" s="3"/>
      <c r="AF824" s="3"/>
    </row>
    <row r="825" spans="1:32">
      <c r="A825" s="9">
        <v>44678</v>
      </c>
      <c r="B825" s="13">
        <v>7611.43</v>
      </c>
      <c r="C825" s="3">
        <v>2503.73</v>
      </c>
      <c r="D825" s="3">
        <v>2984.6471700000002</v>
      </c>
      <c r="E825" s="3">
        <v>140.22241600000001</v>
      </c>
      <c r="F825" s="3">
        <v>3210.2741572730001</v>
      </c>
      <c r="G825" s="3">
        <v>245</v>
      </c>
      <c r="H825" s="10">
        <v>105.054832</v>
      </c>
      <c r="I825" s="32">
        <v>107.951928</v>
      </c>
      <c r="J825" s="3">
        <v>-2.8970959999999906</v>
      </c>
      <c r="K825" s="3">
        <v>6.8</v>
      </c>
      <c r="L825" s="3">
        <v>0.9</v>
      </c>
      <c r="M825" s="3">
        <v>3.9</v>
      </c>
      <c r="N825" s="3">
        <v>330.90999999999985</v>
      </c>
      <c r="O825" s="3"/>
      <c r="P825" s="3"/>
      <c r="AF825" s="3"/>
    </row>
    <row r="826" spans="1:32">
      <c r="A826" s="9">
        <v>44677</v>
      </c>
      <c r="B826" s="13">
        <v>7280.52</v>
      </c>
      <c r="C826" s="3">
        <v>2356.71</v>
      </c>
      <c r="D826" s="3">
        <v>2184.7738899999999</v>
      </c>
      <c r="E826" s="3">
        <v>144.74956800000001</v>
      </c>
      <c r="F826" s="3">
        <v>3189.169125121</v>
      </c>
      <c r="G826" s="3">
        <v>258</v>
      </c>
      <c r="H826" s="10">
        <v>82.243127999999999</v>
      </c>
      <c r="I826" s="32">
        <v>45.097287999999999</v>
      </c>
      <c r="J826" s="3">
        <v>37.14584</v>
      </c>
      <c r="K826" s="3">
        <v>6.6</v>
      </c>
      <c r="L826" s="3">
        <v>0.9</v>
      </c>
      <c r="M826" s="3">
        <v>4</v>
      </c>
      <c r="N826" s="3">
        <v>375.15000000000055</v>
      </c>
      <c r="O826" s="3"/>
      <c r="P826" s="3"/>
      <c r="AF826" s="3"/>
    </row>
    <row r="827" spans="1:32">
      <c r="A827" s="9">
        <v>44676</v>
      </c>
      <c r="B827" s="13">
        <v>6905.37</v>
      </c>
      <c r="C827" s="3">
        <v>2125.96</v>
      </c>
      <c r="D827" s="3">
        <v>800.41510000000005</v>
      </c>
      <c r="E827" s="3">
        <v>91.784695999999997</v>
      </c>
      <c r="F827" s="3">
        <v>2938.8211766999998</v>
      </c>
      <c r="G827" s="3">
        <v>228</v>
      </c>
      <c r="H827" s="10">
        <v>43.963963999999997</v>
      </c>
      <c r="I827" s="32">
        <v>3.3050169999999999</v>
      </c>
      <c r="J827" s="3">
        <v>40.658946999999998</v>
      </c>
      <c r="K827" s="3">
        <v>6.1</v>
      </c>
      <c r="L827" s="3">
        <v>0.8</v>
      </c>
      <c r="M827" s="3">
        <v>4.3</v>
      </c>
      <c r="N827" s="3">
        <v>-608.48000000000047</v>
      </c>
      <c r="O827" s="3"/>
      <c r="P827" s="3"/>
      <c r="AF827" s="3"/>
    </row>
    <row r="828" spans="1:32">
      <c r="A828" s="9">
        <v>44659</v>
      </c>
      <c r="B828" s="13">
        <v>7513.85</v>
      </c>
      <c r="C828" s="3">
        <v>2355.54</v>
      </c>
      <c r="D828" s="3">
        <v>265.38769600000001</v>
      </c>
      <c r="E828" s="3">
        <v>30.220587999999999</v>
      </c>
      <c r="F828" s="3">
        <v>3244.8069079729999</v>
      </c>
      <c r="G828" s="3">
        <v>215</v>
      </c>
      <c r="H828" s="10">
        <v>16.970468</v>
      </c>
      <c r="I828" s="32">
        <v>1.7945120000000001</v>
      </c>
      <c r="J828" s="3">
        <v>15.175955999999999</v>
      </c>
      <c r="K828" s="3">
        <v>6.8</v>
      </c>
      <c r="L828" s="3">
        <v>0.9</v>
      </c>
      <c r="M828" s="3">
        <v>4</v>
      </c>
      <c r="N828" s="3">
        <v>-621.39999999999964</v>
      </c>
      <c r="O828" s="3"/>
      <c r="P828" s="3"/>
      <c r="AF828" s="3"/>
    </row>
    <row r="829" spans="1:32">
      <c r="A829" s="9">
        <v>44658</v>
      </c>
      <c r="B829" s="13">
        <v>8135.25</v>
      </c>
      <c r="C829" s="3">
        <v>2623.9</v>
      </c>
      <c r="D829" s="3">
        <v>1249.84627</v>
      </c>
      <c r="E829" s="3">
        <v>58.447575999999998</v>
      </c>
      <c r="F829" s="3">
        <v>3538.0628344649999</v>
      </c>
      <c r="G829" s="3">
        <v>230</v>
      </c>
      <c r="H829" s="10">
        <v>53.653064000000001</v>
      </c>
      <c r="I829" s="32">
        <v>22.884267999999999</v>
      </c>
      <c r="J829" s="3">
        <v>30.768796000000002</v>
      </c>
      <c r="K829" s="3">
        <v>8</v>
      </c>
      <c r="L829" s="3">
        <v>1.1000000000000001</v>
      </c>
      <c r="M829" s="3">
        <v>3.5</v>
      </c>
      <c r="N829" s="3">
        <v>-114.45000000000073</v>
      </c>
      <c r="O829" s="3"/>
      <c r="P829" s="3"/>
      <c r="AF829" s="3"/>
    </row>
    <row r="830" spans="1:32">
      <c r="A830" s="9">
        <v>44657</v>
      </c>
      <c r="B830" s="13">
        <v>8249.7000000000007</v>
      </c>
      <c r="C830" s="3">
        <v>2668.37</v>
      </c>
      <c r="D830" s="3">
        <v>1463.9436800000001</v>
      </c>
      <c r="E830" s="3">
        <v>72.599127999999993</v>
      </c>
      <c r="F830" s="3">
        <v>3571.4258660360001</v>
      </c>
      <c r="G830" s="3">
        <v>242</v>
      </c>
      <c r="H830" s="10">
        <v>111.545416</v>
      </c>
      <c r="I830" s="32">
        <v>52.088560000000001</v>
      </c>
      <c r="J830" s="3">
        <v>59.456856000000002</v>
      </c>
      <c r="K830" s="3">
        <v>8.1</v>
      </c>
      <c r="L830" s="3">
        <v>1.1000000000000001</v>
      </c>
      <c r="M830" s="3">
        <v>3.5</v>
      </c>
      <c r="N830" s="3">
        <v>-331.22999999999956</v>
      </c>
      <c r="O830" s="3"/>
      <c r="P830" s="3"/>
      <c r="AF830" s="3"/>
    </row>
    <row r="831" spans="1:32">
      <c r="A831" s="9">
        <v>44656</v>
      </c>
      <c r="B831" s="13">
        <v>8580.93</v>
      </c>
      <c r="C831" s="3">
        <v>2797.52</v>
      </c>
      <c r="D831" s="3">
        <v>1944.67507</v>
      </c>
      <c r="E831" s="3">
        <v>69.994399999999999</v>
      </c>
      <c r="F831" s="3">
        <v>3765.2752715370002</v>
      </c>
      <c r="G831" s="3">
        <v>231</v>
      </c>
      <c r="H831" s="30">
        <v>240.89259200000001</v>
      </c>
      <c r="I831" s="32">
        <v>94.118511999999996</v>
      </c>
      <c r="J831" s="3">
        <v>146.77408000000003</v>
      </c>
      <c r="K831" s="3">
        <v>8.6</v>
      </c>
      <c r="L831" s="3">
        <v>1.1000000000000001</v>
      </c>
      <c r="M831" s="3">
        <v>3.3</v>
      </c>
      <c r="N831" s="3">
        <v>-157.14999999999964</v>
      </c>
      <c r="O831" s="3">
        <v>43530</v>
      </c>
      <c r="P831" s="3"/>
      <c r="AF831" s="3"/>
    </row>
    <row r="832" spans="1:32">
      <c r="A832" s="9">
        <v>44655</v>
      </c>
      <c r="B832" s="13">
        <v>8738.08</v>
      </c>
      <c r="C832" s="3">
        <v>2872.26</v>
      </c>
      <c r="D832" s="3">
        <v>1139.2913900000001</v>
      </c>
      <c r="E832" s="3">
        <v>61.836796</v>
      </c>
      <c r="F832" s="3">
        <v>3697.8093574479999</v>
      </c>
      <c r="G832" s="3">
        <v>246</v>
      </c>
      <c r="H832" s="10">
        <v>70.388103999999998</v>
      </c>
      <c r="I832" s="32">
        <v>34.790480000000002</v>
      </c>
      <c r="J832" s="3">
        <v>35.597623999999996</v>
      </c>
      <c r="K832" s="3">
        <v>8.4</v>
      </c>
      <c r="L832" s="3">
        <v>1.1000000000000001</v>
      </c>
      <c r="M832" s="3">
        <v>3.4</v>
      </c>
      <c r="N832" s="3">
        <v>493.53000000000065</v>
      </c>
      <c r="O832" s="3"/>
      <c r="P832" s="3"/>
      <c r="AF832" s="3"/>
    </row>
    <row r="833" spans="1:32">
      <c r="A833" s="9">
        <v>44652</v>
      </c>
      <c r="B833" s="13">
        <v>8244.5499999999993</v>
      </c>
      <c r="C833" s="3">
        <v>2684.82</v>
      </c>
      <c r="D833" s="3">
        <v>1966.5815</v>
      </c>
      <c r="E833" s="3">
        <v>98.258415999999997</v>
      </c>
      <c r="F833" s="3">
        <v>3475.4470790129999</v>
      </c>
      <c r="G833" s="3">
        <v>255</v>
      </c>
      <c r="H833" s="10">
        <v>121.252416</v>
      </c>
      <c r="I833" s="32">
        <v>18.563634</v>
      </c>
      <c r="J833" s="3">
        <v>102.688782</v>
      </c>
      <c r="K833" s="3">
        <v>7.9</v>
      </c>
      <c r="L833" s="3">
        <v>1</v>
      </c>
      <c r="M833" s="3">
        <v>3.6</v>
      </c>
      <c r="N833" s="3">
        <v>-226.88000000000102</v>
      </c>
      <c r="O833" s="3"/>
      <c r="P833" s="3"/>
      <c r="AF833" s="3"/>
    </row>
    <row r="834" spans="1:32">
      <c r="A834" s="9">
        <v>44651</v>
      </c>
      <c r="B834" s="13">
        <v>8471.43</v>
      </c>
      <c r="C834" s="3">
        <v>2830.93</v>
      </c>
      <c r="D834" s="3">
        <v>1252.39795</v>
      </c>
      <c r="E834" s="3">
        <v>25.507408000000002</v>
      </c>
      <c r="F834" s="3">
        <v>3598.9807651010001</v>
      </c>
      <c r="G834" s="3">
        <v>158</v>
      </c>
      <c r="H834" s="10">
        <v>412.67785600000002</v>
      </c>
      <c r="I834" s="32">
        <v>556.55724999999995</v>
      </c>
      <c r="J834" s="3">
        <v>-143.87939399999993</v>
      </c>
      <c r="K834" s="3">
        <v>8.1999999999999993</v>
      </c>
      <c r="L834" s="3">
        <v>1.1000000000000001</v>
      </c>
      <c r="M834" s="3">
        <v>3.5</v>
      </c>
      <c r="N834" s="3">
        <v>-432.44000000000051</v>
      </c>
      <c r="O834" s="3"/>
      <c r="P834" s="3"/>
      <c r="AF834" s="3"/>
    </row>
    <row r="835" spans="1:32">
      <c r="A835" s="9">
        <v>44650</v>
      </c>
      <c r="B835" s="13">
        <v>8903.8700000000008</v>
      </c>
      <c r="C835" s="3">
        <v>3031.16</v>
      </c>
      <c r="D835" s="3">
        <v>2322.1176300000002</v>
      </c>
      <c r="E835" s="3">
        <v>110.818968</v>
      </c>
      <c r="F835" s="3">
        <v>3826.498456281</v>
      </c>
      <c r="G835" s="3">
        <v>238</v>
      </c>
      <c r="H835" s="10">
        <v>389.05840000000001</v>
      </c>
      <c r="I835" s="32">
        <v>426.61126400000001</v>
      </c>
      <c r="J835" s="3">
        <v>-37.552864</v>
      </c>
      <c r="K835" s="3">
        <v>8.8000000000000007</v>
      </c>
      <c r="L835" s="3">
        <v>1.1000000000000001</v>
      </c>
      <c r="M835" s="3">
        <v>3.3</v>
      </c>
      <c r="N835" s="3">
        <v>-391.01999999999862</v>
      </c>
      <c r="O835" s="3"/>
      <c r="P835" s="3"/>
      <c r="AF835" s="3"/>
    </row>
    <row r="836" spans="1:32">
      <c r="A836" s="9">
        <v>44649</v>
      </c>
      <c r="B836" s="13">
        <v>9294.89</v>
      </c>
      <c r="C836" s="3">
        <v>3196.19</v>
      </c>
      <c r="D836" s="3">
        <v>3296.5775400000002</v>
      </c>
      <c r="E836" s="3">
        <v>164.83907199999999</v>
      </c>
      <c r="F836" s="3">
        <v>3974.9505619689999</v>
      </c>
      <c r="G836" s="3">
        <v>255</v>
      </c>
      <c r="H836" s="10">
        <v>419.16963199999998</v>
      </c>
      <c r="I836" s="32">
        <v>51.207540000000002</v>
      </c>
      <c r="J836" s="3">
        <v>367.96209199999998</v>
      </c>
      <c r="K836" s="3">
        <v>9.1</v>
      </c>
      <c r="L836" s="3">
        <v>1.2</v>
      </c>
      <c r="M836" s="3">
        <v>3.1</v>
      </c>
      <c r="N836" s="3">
        <v>-352.65999999999985</v>
      </c>
      <c r="O836" s="3"/>
      <c r="P836" s="3"/>
      <c r="AF836" s="3"/>
    </row>
    <row r="837" spans="1:32">
      <c r="A837" s="9">
        <v>44648</v>
      </c>
      <c r="B837" s="13">
        <v>9647.5499999999993</v>
      </c>
      <c r="C837" s="3">
        <v>3338.03</v>
      </c>
      <c r="D837" s="3">
        <v>2702.0088300000002</v>
      </c>
      <c r="E837" s="3">
        <v>265.21312</v>
      </c>
      <c r="F837" s="3">
        <v>4166.0250098209999</v>
      </c>
      <c r="G837" s="3">
        <v>256</v>
      </c>
      <c r="H837" s="10">
        <v>231.52486400000001</v>
      </c>
      <c r="I837" s="32">
        <v>83.831776000000005</v>
      </c>
      <c r="J837" s="3">
        <v>147.69308799999999</v>
      </c>
      <c r="K837" s="3">
        <v>9.5</v>
      </c>
      <c r="L837" s="3">
        <v>1.2</v>
      </c>
      <c r="M837" s="3">
        <v>3</v>
      </c>
      <c r="N837" s="3">
        <v>-494.7400000000016</v>
      </c>
      <c r="O837" s="3"/>
      <c r="P837" s="3"/>
      <c r="AF837" s="3"/>
    </row>
    <row r="838" spans="1:32">
      <c r="A838" s="9">
        <v>44645</v>
      </c>
      <c r="B838" s="13">
        <v>10142.290000000001</v>
      </c>
      <c r="C838" s="3">
        <v>3505.15</v>
      </c>
      <c r="D838" s="3">
        <v>2125.5249899999999</v>
      </c>
      <c r="E838" s="3">
        <v>97.052679999999995</v>
      </c>
      <c r="F838" s="3">
        <v>4406.6807204659999</v>
      </c>
      <c r="G838" s="3">
        <v>254</v>
      </c>
      <c r="H838" s="10">
        <v>155.65689599999999</v>
      </c>
      <c r="I838" s="32">
        <v>21.044761999999999</v>
      </c>
      <c r="J838" s="3">
        <v>134.612134</v>
      </c>
      <c r="K838" s="3">
        <v>10.1</v>
      </c>
      <c r="L838" s="3">
        <v>1.3</v>
      </c>
      <c r="M838" s="3">
        <v>2.8</v>
      </c>
      <c r="N838" s="3">
        <v>-313.02999999999884</v>
      </c>
      <c r="O838" s="3"/>
      <c r="P838" s="3"/>
      <c r="AF838" s="3"/>
    </row>
    <row r="839" spans="1:32">
      <c r="A839" s="9">
        <v>44644</v>
      </c>
      <c r="B839" s="13">
        <v>10455.32</v>
      </c>
      <c r="C839" s="3">
        <v>3639.12</v>
      </c>
      <c r="D839" s="3">
        <v>4526.1548000000003</v>
      </c>
      <c r="E839" s="3">
        <v>95.332880000000003</v>
      </c>
      <c r="F839" s="3">
        <v>4552.7034989610002</v>
      </c>
      <c r="G839" s="3">
        <v>249</v>
      </c>
      <c r="H839" s="10">
        <v>66.873688000000001</v>
      </c>
      <c r="I839" s="32">
        <v>99.620424</v>
      </c>
      <c r="J839" s="3">
        <v>-32.746735999999999</v>
      </c>
      <c r="K839" s="3">
        <v>10.4</v>
      </c>
      <c r="L839" s="3">
        <v>1.4</v>
      </c>
      <c r="M839" s="3">
        <v>2.7</v>
      </c>
      <c r="N839" s="3">
        <v>3.6100000000005821</v>
      </c>
      <c r="O839" s="3"/>
      <c r="P839" s="3"/>
      <c r="AF839" s="3"/>
    </row>
    <row r="840" spans="1:32">
      <c r="A840" s="9">
        <v>44643</v>
      </c>
      <c r="B840" s="13">
        <v>10451.709999999999</v>
      </c>
      <c r="C840" s="3">
        <v>3611.71</v>
      </c>
      <c r="D840" s="3">
        <v>1744.3279399999999</v>
      </c>
      <c r="E840" s="3">
        <v>50.896172</v>
      </c>
      <c r="F840" s="3">
        <v>4542.7042392679996</v>
      </c>
      <c r="G840" s="3">
        <v>245</v>
      </c>
      <c r="H840" s="10">
        <v>171.737888</v>
      </c>
      <c r="I840" s="32">
        <v>22.431052000000001</v>
      </c>
      <c r="J840" s="3">
        <v>149.306836</v>
      </c>
      <c r="K840" s="3">
        <v>10.4</v>
      </c>
      <c r="L840" s="3">
        <v>1.4</v>
      </c>
      <c r="M840" s="3">
        <v>2.7</v>
      </c>
      <c r="N840" s="3">
        <v>-6.1000000000003638</v>
      </c>
      <c r="O840" s="3"/>
      <c r="P840" s="3"/>
      <c r="AF840" s="3"/>
    </row>
    <row r="841" spans="1:32">
      <c r="A841" s="9">
        <v>44642</v>
      </c>
      <c r="B841" s="13">
        <v>10457.81</v>
      </c>
      <c r="C841" s="3">
        <v>3593.95</v>
      </c>
      <c r="D841" s="3">
        <v>1369.02234</v>
      </c>
      <c r="E841" s="3">
        <v>88.351839999999996</v>
      </c>
      <c r="F841" s="3">
        <v>4537.9534455940002</v>
      </c>
      <c r="G841" s="3">
        <v>232</v>
      </c>
      <c r="H841" s="10">
        <v>26.705207999999999</v>
      </c>
      <c r="I841" s="32">
        <v>5.6463939999999999</v>
      </c>
      <c r="J841" s="3">
        <v>21.058813999999998</v>
      </c>
      <c r="K841" s="3">
        <v>10.4</v>
      </c>
      <c r="L841" s="3">
        <v>1.4</v>
      </c>
      <c r="M841" s="3">
        <v>2.7</v>
      </c>
      <c r="N841" s="3">
        <v>-32.930000000000291</v>
      </c>
      <c r="O841" s="3"/>
      <c r="P841" s="3"/>
      <c r="AF841" s="3"/>
    </row>
    <row r="842" spans="1:32">
      <c r="A842" s="9">
        <v>44641</v>
      </c>
      <c r="B842" s="13">
        <v>10490.74</v>
      </c>
      <c r="C842" s="3">
        <v>3593.31</v>
      </c>
      <c r="D842" s="3">
        <v>1331.36934</v>
      </c>
      <c r="E842" s="3">
        <v>55.143276</v>
      </c>
      <c r="F842" s="3">
        <v>4565.3045802730003</v>
      </c>
      <c r="G842" s="3">
        <v>242</v>
      </c>
      <c r="H842" s="10">
        <v>34.165351999999999</v>
      </c>
      <c r="I842" s="32">
        <v>19.456160000000001</v>
      </c>
      <c r="J842" s="3">
        <v>14.709191999999998</v>
      </c>
      <c r="K842" s="3">
        <v>10.5</v>
      </c>
      <c r="L842" s="3">
        <v>1.4</v>
      </c>
      <c r="M842" s="3">
        <v>2.7</v>
      </c>
      <c r="N842" s="3">
        <v>69</v>
      </c>
      <c r="O842" s="3"/>
      <c r="P842" s="3"/>
      <c r="AF842" s="3"/>
    </row>
    <row r="843" spans="1:32">
      <c r="A843" s="9">
        <v>44638</v>
      </c>
      <c r="B843" s="13">
        <v>10421.74</v>
      </c>
      <c r="C843" s="3">
        <v>3617.86</v>
      </c>
      <c r="D843" s="3">
        <v>1112.20902</v>
      </c>
      <c r="E843" s="3">
        <v>51.647275999999998</v>
      </c>
      <c r="F843" s="3">
        <v>4583.1447515629998</v>
      </c>
      <c r="G843" s="3">
        <v>240</v>
      </c>
      <c r="H843" s="10">
        <v>53.289504000000001</v>
      </c>
      <c r="I843" s="32">
        <v>11.859849000000001</v>
      </c>
      <c r="J843" s="3">
        <v>41.429654999999997</v>
      </c>
      <c r="K843" s="3">
        <v>10.5</v>
      </c>
      <c r="L843" s="3">
        <v>1.4</v>
      </c>
      <c r="M843" s="3">
        <v>2.7</v>
      </c>
      <c r="N843" s="3">
        <v>67.909999999999854</v>
      </c>
      <c r="O843" s="3"/>
      <c r="P843" s="3"/>
      <c r="AF843" s="3"/>
    </row>
    <row r="844" spans="1:32">
      <c r="A844" s="9">
        <v>44636</v>
      </c>
      <c r="B844" s="13">
        <v>10353.83</v>
      </c>
      <c r="C844" s="3">
        <v>3585.47</v>
      </c>
      <c r="D844" s="3">
        <v>1417.56186</v>
      </c>
      <c r="E844" s="3">
        <v>72.277727999999996</v>
      </c>
      <c r="F844" s="3">
        <v>4553.04680594</v>
      </c>
      <c r="G844" s="3">
        <v>246</v>
      </c>
      <c r="H844" s="10">
        <v>87.665567999999993</v>
      </c>
      <c r="I844" s="32">
        <v>21.775072000000002</v>
      </c>
      <c r="J844" s="3">
        <v>65.890495999999985</v>
      </c>
      <c r="K844" s="3">
        <v>10.4</v>
      </c>
      <c r="L844" s="3">
        <v>1.4</v>
      </c>
      <c r="M844" s="3">
        <v>2.7</v>
      </c>
      <c r="N844" s="3">
        <v>131.28000000000065</v>
      </c>
      <c r="O844" s="3"/>
      <c r="P844" s="3"/>
      <c r="AF844" s="3"/>
    </row>
    <row r="845" spans="1:32">
      <c r="A845" s="9">
        <v>44635</v>
      </c>
      <c r="B845" s="13">
        <v>10222.549999999999</v>
      </c>
      <c r="C845" s="3">
        <v>3524.06</v>
      </c>
      <c r="D845" s="3">
        <v>2921.0785299999998</v>
      </c>
      <c r="E845" s="3">
        <v>117.34195200000001</v>
      </c>
      <c r="F845" s="3">
        <v>4456.8142913390002</v>
      </c>
      <c r="G845" s="3">
        <v>250</v>
      </c>
      <c r="H845" s="10">
        <v>37.695996000000001</v>
      </c>
      <c r="I845" s="32">
        <v>2.0821519999999998</v>
      </c>
      <c r="J845" s="3">
        <v>35.613844</v>
      </c>
      <c r="K845" s="3">
        <v>10.199999999999999</v>
      </c>
      <c r="L845" s="3">
        <v>1.3</v>
      </c>
      <c r="M845" s="3">
        <v>2.8</v>
      </c>
      <c r="N845" s="3">
        <v>-61.75</v>
      </c>
      <c r="O845" s="3">
        <v>17514</v>
      </c>
      <c r="P845" s="3"/>
      <c r="AF845" s="3"/>
    </row>
    <row r="846" spans="1:32">
      <c r="A846" s="9">
        <v>44634</v>
      </c>
      <c r="B846" s="13">
        <v>10284.299999999999</v>
      </c>
      <c r="C846" s="3">
        <v>3514.83</v>
      </c>
      <c r="D846" s="3">
        <v>1666.09843</v>
      </c>
      <c r="E846" s="3">
        <v>90.121663999999996</v>
      </c>
      <c r="F846" s="3">
        <v>4492.8363976350001</v>
      </c>
      <c r="G846" s="3">
        <v>249</v>
      </c>
      <c r="H846" s="10">
        <v>135.522864</v>
      </c>
      <c r="I846" s="32">
        <v>40.151739999999997</v>
      </c>
      <c r="J846" s="3">
        <v>95.371124000000009</v>
      </c>
      <c r="K846" s="3">
        <v>10.3</v>
      </c>
      <c r="L846" s="3">
        <v>1.3</v>
      </c>
      <c r="M846" s="3">
        <v>2.8</v>
      </c>
      <c r="N846" s="3">
        <v>-280.96000000000095</v>
      </c>
      <c r="O846" s="3"/>
      <c r="P846" s="3"/>
      <c r="AF846" s="3"/>
    </row>
    <row r="847" spans="1:32">
      <c r="A847" s="9">
        <v>44631</v>
      </c>
      <c r="B847" s="13">
        <v>10565.26</v>
      </c>
      <c r="C847" s="3">
        <v>3616.78</v>
      </c>
      <c r="D847" s="3">
        <v>1307.53242</v>
      </c>
      <c r="E847" s="3">
        <v>51.353639999999999</v>
      </c>
      <c r="F847" s="3">
        <v>4638.6077061870001</v>
      </c>
      <c r="G847" s="3">
        <v>260</v>
      </c>
      <c r="H847" s="10">
        <v>56.325248000000002</v>
      </c>
      <c r="I847" s="32">
        <v>24.738735999999999</v>
      </c>
      <c r="J847" s="3">
        <v>31.586512000000003</v>
      </c>
      <c r="K847" s="3">
        <v>10.6</v>
      </c>
      <c r="L847" s="3">
        <v>1.4</v>
      </c>
      <c r="M847" s="3">
        <v>2.7</v>
      </c>
      <c r="N847" s="3">
        <v>-112.19999999999891</v>
      </c>
      <c r="O847" s="3"/>
      <c r="P847" s="3"/>
      <c r="AF847" s="3"/>
    </row>
    <row r="848" spans="1:32">
      <c r="A848" s="9">
        <v>44630</v>
      </c>
      <c r="B848" s="13">
        <v>10677.46</v>
      </c>
      <c r="C848" s="3">
        <v>3655.18</v>
      </c>
      <c r="D848" s="3">
        <v>3054.52979</v>
      </c>
      <c r="E848" s="3">
        <v>143.151376</v>
      </c>
      <c r="F848" s="3">
        <v>4700.2415472780003</v>
      </c>
      <c r="G848" s="3">
        <v>252</v>
      </c>
      <c r="H848" s="10">
        <v>82.165183999999996</v>
      </c>
      <c r="I848" s="32">
        <v>98.421104</v>
      </c>
      <c r="J848" s="3">
        <v>-16.255920000000003</v>
      </c>
      <c r="K848" s="3">
        <v>10.8</v>
      </c>
      <c r="L848" s="3">
        <v>1.4</v>
      </c>
      <c r="M848" s="3">
        <v>2.6</v>
      </c>
      <c r="N848" s="3">
        <v>-178.61000000000058</v>
      </c>
      <c r="O848" s="22">
        <v>18600</v>
      </c>
      <c r="P848" s="3"/>
      <c r="AF848" s="3"/>
    </row>
    <row r="849" spans="1:32">
      <c r="A849" s="9">
        <v>44629</v>
      </c>
      <c r="B849" s="13">
        <v>10856.07</v>
      </c>
      <c r="C849" s="3">
        <v>3731.14</v>
      </c>
      <c r="D849" s="3">
        <v>3577.3654999999999</v>
      </c>
      <c r="E849" s="3">
        <v>121.87508</v>
      </c>
      <c r="F849" s="3">
        <v>4812.8211736120002</v>
      </c>
      <c r="G849" s="3">
        <v>264</v>
      </c>
      <c r="H849" s="10">
        <v>41.076791999999998</v>
      </c>
      <c r="I849" s="32">
        <v>19.758976000000001</v>
      </c>
      <c r="J849" s="3">
        <v>21.317815999999997</v>
      </c>
      <c r="K849" s="3">
        <v>11</v>
      </c>
      <c r="L849" s="3">
        <v>1.4</v>
      </c>
      <c r="M849" s="3">
        <v>2.6</v>
      </c>
      <c r="N849" s="3">
        <v>692.35000000000036</v>
      </c>
      <c r="O849" s="3"/>
      <c r="P849" s="3"/>
      <c r="AF849" s="3"/>
    </row>
    <row r="850" spans="1:32">
      <c r="A850" s="9">
        <v>44628</v>
      </c>
      <c r="B850" s="13">
        <v>10163.719999999999</v>
      </c>
      <c r="C850" s="3">
        <v>3438.25</v>
      </c>
      <c r="D850" s="3">
        <v>2500.00128</v>
      </c>
      <c r="E850" s="3">
        <v>137.99273600000001</v>
      </c>
      <c r="F850" s="3">
        <v>4402.5796624559998</v>
      </c>
      <c r="G850" s="3">
        <v>256</v>
      </c>
      <c r="H850" s="10">
        <v>101.953976</v>
      </c>
      <c r="I850" s="32">
        <v>34.315987999999997</v>
      </c>
      <c r="J850" s="3">
        <v>67.637988000000007</v>
      </c>
      <c r="K850" s="3">
        <v>10.1</v>
      </c>
      <c r="L850" s="3">
        <v>1.3</v>
      </c>
      <c r="M850" s="3">
        <v>2.8</v>
      </c>
      <c r="N850" s="3">
        <v>-359.31000000000131</v>
      </c>
      <c r="O850" s="3"/>
      <c r="P850" s="3"/>
      <c r="AF850" s="3"/>
    </row>
    <row r="851" spans="1:32">
      <c r="A851" s="9">
        <v>44627</v>
      </c>
      <c r="B851" s="13">
        <v>10523.03</v>
      </c>
      <c r="C851" s="3">
        <v>3586.93</v>
      </c>
      <c r="D851" s="3">
        <v>3483.5110399999999</v>
      </c>
      <c r="E851" s="3">
        <v>305.44988799999999</v>
      </c>
      <c r="F851" s="3">
        <v>4639.9844891920002</v>
      </c>
      <c r="G851" s="3">
        <v>261</v>
      </c>
      <c r="H851" s="10">
        <v>104.23468800000001</v>
      </c>
      <c r="I851" s="32">
        <v>23.508421999999999</v>
      </c>
      <c r="J851" s="3">
        <v>80.72626600000001</v>
      </c>
      <c r="K851" s="3">
        <v>10.6</v>
      </c>
      <c r="L851" s="3">
        <v>1.4</v>
      </c>
      <c r="M851" s="3">
        <v>2.7</v>
      </c>
      <c r="N851" s="3">
        <v>-437.45999999999913</v>
      </c>
      <c r="O851" s="3"/>
      <c r="P851" s="3"/>
      <c r="AF851" s="3"/>
    </row>
    <row r="852" spans="1:32">
      <c r="A852" s="28">
        <v>44624</v>
      </c>
      <c r="B852" s="29">
        <v>10960.49</v>
      </c>
      <c r="C852" s="3">
        <v>3714.28</v>
      </c>
      <c r="D852" s="3">
        <v>3515.86483</v>
      </c>
      <c r="E852" s="3">
        <v>102.87778400000001</v>
      </c>
      <c r="F852" s="3">
        <v>4924.9960117410001</v>
      </c>
      <c r="G852" s="3">
        <v>252</v>
      </c>
      <c r="H852" s="10">
        <v>234.67648</v>
      </c>
      <c r="I852" s="32">
        <v>84.430679999999995</v>
      </c>
      <c r="J852" s="3">
        <v>150.2458</v>
      </c>
      <c r="K852" s="3">
        <v>11.3</v>
      </c>
      <c r="L852" s="3">
        <v>1.5</v>
      </c>
      <c r="M852" s="3">
        <v>2.5</v>
      </c>
      <c r="N852" s="3">
        <v>-283</v>
      </c>
      <c r="O852" s="3"/>
      <c r="P852" s="3"/>
      <c r="AF852" s="3"/>
    </row>
    <row r="853" spans="1:32">
      <c r="A853" s="9">
        <v>44623</v>
      </c>
      <c r="B853" s="13">
        <v>11243.49</v>
      </c>
      <c r="C853" s="3">
        <v>3819.44</v>
      </c>
      <c r="D853" s="3">
        <v>3022.4688599999999</v>
      </c>
      <c r="E853" s="3">
        <v>77.645679999999999</v>
      </c>
      <c r="F853" s="3">
        <v>5078.8274719439996</v>
      </c>
      <c r="G853" s="3">
        <v>256</v>
      </c>
      <c r="H853" s="10">
        <v>111.53806400000001</v>
      </c>
      <c r="I853" s="32">
        <v>43.629959999999997</v>
      </c>
      <c r="J853" s="3">
        <v>67.908104000000009</v>
      </c>
      <c r="K853" s="3">
        <v>11.6</v>
      </c>
      <c r="L853" s="3">
        <v>1.5</v>
      </c>
      <c r="M853" s="3">
        <v>2.5</v>
      </c>
      <c r="N853" s="3">
        <v>80.829999999999927</v>
      </c>
      <c r="O853" s="3"/>
      <c r="P853" s="3"/>
      <c r="AF853" s="3"/>
    </row>
    <row r="854" spans="1:32">
      <c r="A854" s="9">
        <v>44622</v>
      </c>
      <c r="B854" s="13">
        <v>11162.66</v>
      </c>
      <c r="C854" s="3">
        <v>3765</v>
      </c>
      <c r="D854" s="3">
        <v>2071.4869800000001</v>
      </c>
      <c r="E854" s="3">
        <v>73.043936000000002</v>
      </c>
      <c r="F854" s="3">
        <v>5019.0468159169995</v>
      </c>
      <c r="G854" s="3">
        <v>245</v>
      </c>
      <c r="H854" s="10">
        <v>73.604256000000007</v>
      </c>
      <c r="I854" s="32">
        <v>18.923404000000001</v>
      </c>
      <c r="J854" s="3">
        <v>54.680852000000002</v>
      </c>
      <c r="K854" s="3">
        <v>11.5</v>
      </c>
      <c r="L854" s="3">
        <v>1.5</v>
      </c>
      <c r="M854" s="3">
        <v>2.5</v>
      </c>
      <c r="N854" s="3">
        <v>-243.68000000000029</v>
      </c>
      <c r="O854" s="3">
        <v>56856</v>
      </c>
      <c r="P854" s="3"/>
      <c r="AF854" s="3"/>
    </row>
    <row r="855" spans="1:32">
      <c r="A855" s="28">
        <v>44620</v>
      </c>
      <c r="B855" s="106">
        <v>11406.34</v>
      </c>
      <c r="C855" s="3">
        <v>3860.24</v>
      </c>
      <c r="D855" s="3">
        <v>3074.1752299999998</v>
      </c>
      <c r="E855" s="3">
        <v>132.798104</v>
      </c>
      <c r="F855" s="3">
        <v>5155.6827117390003</v>
      </c>
      <c r="G855" s="3">
        <v>256</v>
      </c>
      <c r="H855" s="10">
        <v>54.168256</v>
      </c>
      <c r="I855" s="32">
        <v>95.083168000000001</v>
      </c>
      <c r="J855" s="3">
        <v>-40.914912000000001</v>
      </c>
      <c r="K855" s="3">
        <v>11.8</v>
      </c>
      <c r="L855" s="3">
        <v>1.5</v>
      </c>
      <c r="M855" s="3">
        <v>2.4</v>
      </c>
      <c r="N855" s="3">
        <v>-171.60000000000036</v>
      </c>
      <c r="O855" s="3"/>
      <c r="P855" s="3"/>
      <c r="AF855" s="3"/>
    </row>
    <row r="856" spans="1:32">
      <c r="A856" s="9">
        <v>44617</v>
      </c>
      <c r="B856" s="13">
        <v>11577.94</v>
      </c>
      <c r="C856" s="3">
        <v>3936.81</v>
      </c>
      <c r="D856" s="3">
        <v>4289.6002600000002</v>
      </c>
      <c r="E856" s="3">
        <v>212.28048000000001</v>
      </c>
      <c r="F856" s="3">
        <v>5251.7479677170004</v>
      </c>
      <c r="G856" s="3">
        <v>256</v>
      </c>
      <c r="H856" s="10">
        <v>302.721024</v>
      </c>
      <c r="I856" s="32">
        <v>121.907832</v>
      </c>
      <c r="J856" s="3">
        <v>180.81319200000002</v>
      </c>
      <c r="K856" s="3">
        <v>12</v>
      </c>
      <c r="L856" s="3">
        <v>1.6</v>
      </c>
      <c r="M856" s="3">
        <v>2.4</v>
      </c>
      <c r="N856" s="3">
        <v>470.04000000000087</v>
      </c>
      <c r="O856" s="3"/>
      <c r="P856" s="3"/>
      <c r="AF856" s="3"/>
    </row>
    <row r="857" spans="1:32">
      <c r="A857" s="9">
        <v>44616</v>
      </c>
      <c r="B857" s="13">
        <v>11107.9</v>
      </c>
      <c r="C857" s="3">
        <v>3742.33</v>
      </c>
      <c r="D857" s="3">
        <v>4207.9744000000001</v>
      </c>
      <c r="E857" s="3">
        <v>165.41771199999999</v>
      </c>
      <c r="F857" s="3">
        <v>4967.336257295</v>
      </c>
      <c r="G857" s="3">
        <v>263</v>
      </c>
      <c r="H857" s="10">
        <v>124.31800800000001</v>
      </c>
      <c r="I857" s="32">
        <v>285.576032</v>
      </c>
      <c r="J857" s="3">
        <v>-161.25802399999998</v>
      </c>
      <c r="K857" s="3">
        <v>11.4</v>
      </c>
      <c r="L857" s="3">
        <v>1.5</v>
      </c>
      <c r="M857" s="3">
        <v>2.5</v>
      </c>
      <c r="N857" s="3">
        <v>450.85000000000036</v>
      </c>
      <c r="O857" s="3"/>
      <c r="P857" s="3"/>
      <c r="AF857" s="3"/>
    </row>
    <row r="858" spans="1:32">
      <c r="A858" s="9">
        <v>44615</v>
      </c>
      <c r="B858" s="13">
        <v>10657.05</v>
      </c>
      <c r="C858" s="3">
        <v>3584.58</v>
      </c>
      <c r="D858" s="3">
        <v>3710.41408</v>
      </c>
      <c r="E858" s="3">
        <v>163.995024</v>
      </c>
      <c r="F858" s="3">
        <v>4690.5599120690003</v>
      </c>
      <c r="G858" s="3">
        <v>261</v>
      </c>
      <c r="H858" s="10">
        <v>117.135976</v>
      </c>
      <c r="I858" s="32">
        <v>53.626804</v>
      </c>
      <c r="J858" s="3">
        <v>63.509172</v>
      </c>
      <c r="K858" s="3">
        <v>10.8</v>
      </c>
      <c r="L858" s="3">
        <v>1.4</v>
      </c>
      <c r="M858" s="3">
        <v>2.7</v>
      </c>
      <c r="N858" s="3">
        <v>-560.71000000000095</v>
      </c>
      <c r="O858" s="3"/>
      <c r="P858" s="3"/>
      <c r="AF858" s="3"/>
    </row>
    <row r="859" spans="1:32">
      <c r="A859" s="9">
        <v>44614</v>
      </c>
      <c r="B859" s="13">
        <v>11217.76</v>
      </c>
      <c r="C859" s="3">
        <v>3791.57</v>
      </c>
      <c r="D859" s="3">
        <v>4523.6208999999999</v>
      </c>
      <c r="E859" s="3">
        <v>188.53612799999999</v>
      </c>
      <c r="F859" s="3">
        <v>4990.5706399990004</v>
      </c>
      <c r="G859" s="3">
        <v>264</v>
      </c>
      <c r="H859" s="10">
        <v>169.713088</v>
      </c>
      <c r="I859" s="32">
        <v>102.84952800000001</v>
      </c>
      <c r="J859" s="3">
        <v>66.863559999999993</v>
      </c>
      <c r="K859" s="3">
        <v>11.4</v>
      </c>
      <c r="L859" s="3">
        <v>1.5</v>
      </c>
      <c r="M859" s="3">
        <v>2.5</v>
      </c>
      <c r="N859" s="3">
        <v>-374.53999999999905</v>
      </c>
      <c r="O859" s="3"/>
      <c r="P859" s="3"/>
      <c r="AF859" s="3"/>
    </row>
    <row r="860" spans="1:32">
      <c r="A860" s="9">
        <v>44613</v>
      </c>
      <c r="B860" s="13">
        <v>11592.3</v>
      </c>
      <c r="C860" s="3">
        <v>3936.96</v>
      </c>
      <c r="D860" s="3">
        <v>2806.58176</v>
      </c>
      <c r="E860" s="3">
        <v>103.5086</v>
      </c>
      <c r="F860" s="3">
        <v>5220.601771441</v>
      </c>
      <c r="G860" s="3">
        <v>260</v>
      </c>
      <c r="H860" s="10">
        <v>104.402664</v>
      </c>
      <c r="I860" s="32">
        <v>22.764462000000002</v>
      </c>
      <c r="J860" s="3">
        <v>81.638202000000007</v>
      </c>
      <c r="K860" s="3">
        <v>12</v>
      </c>
      <c r="L860" s="3">
        <v>1.6</v>
      </c>
      <c r="M860" s="3">
        <v>2.4</v>
      </c>
      <c r="N860" s="3">
        <v>0.92999999999847205</v>
      </c>
      <c r="O860" s="3"/>
      <c r="P860" s="3"/>
      <c r="AF860" s="3"/>
    </row>
    <row r="861" spans="1:32">
      <c r="A861" s="9">
        <v>44610</v>
      </c>
      <c r="B861" s="13">
        <v>11591.37</v>
      </c>
      <c r="C861" s="3">
        <v>3932.78</v>
      </c>
      <c r="D861" s="3">
        <v>4225.0946599999997</v>
      </c>
      <c r="E861" s="3">
        <v>221.820832</v>
      </c>
      <c r="F861" s="3">
        <v>5218.3157633290002</v>
      </c>
      <c r="G861" s="3">
        <v>267</v>
      </c>
      <c r="H861" s="10">
        <v>102.26540799999999</v>
      </c>
      <c r="I861" s="32">
        <v>22.345952</v>
      </c>
      <c r="J861" s="3">
        <v>79.919455999999997</v>
      </c>
      <c r="K861" s="3">
        <v>12</v>
      </c>
      <c r="L861" s="3">
        <v>1.6</v>
      </c>
      <c r="M861" s="3">
        <v>2.4</v>
      </c>
      <c r="N861" s="3">
        <v>-542.67000000000007</v>
      </c>
      <c r="O861" s="3"/>
      <c r="P861" s="3"/>
      <c r="AF861" s="3"/>
    </row>
    <row r="862" spans="1:32">
      <c r="A862" s="9">
        <v>44609</v>
      </c>
      <c r="B862" s="13">
        <v>12134.04</v>
      </c>
      <c r="C862" s="3">
        <v>4140.6499999999996</v>
      </c>
      <c r="D862" s="3">
        <v>5145.8774999999996</v>
      </c>
      <c r="E862" s="3">
        <v>219.858656</v>
      </c>
      <c r="F862" s="3">
        <v>5533.42841486</v>
      </c>
      <c r="G862" s="3">
        <v>258</v>
      </c>
      <c r="H862" s="10">
        <v>53.741816</v>
      </c>
      <c r="I862" s="32">
        <v>42.546824000000001</v>
      </c>
      <c r="J862" s="3">
        <v>11.194991999999999</v>
      </c>
      <c r="K862" s="3">
        <v>12.7</v>
      </c>
      <c r="L862" s="3">
        <v>1.7</v>
      </c>
      <c r="M862" s="3">
        <v>2.2999999999999998</v>
      </c>
      <c r="N862" s="3">
        <v>-218.33999999999833</v>
      </c>
      <c r="O862" s="3"/>
      <c r="P862" s="3"/>
      <c r="AF862" s="3"/>
    </row>
    <row r="863" spans="1:32">
      <c r="A863" s="9">
        <v>44607</v>
      </c>
      <c r="B863" s="13">
        <v>12352.38</v>
      </c>
      <c r="C863" s="3">
        <v>4224.63</v>
      </c>
      <c r="D863" s="3">
        <v>3816.2201599999999</v>
      </c>
      <c r="E863" s="3">
        <v>133.16267199999999</v>
      </c>
      <c r="F863" s="3">
        <v>5656.4047523409999</v>
      </c>
      <c r="G863" s="3">
        <v>259</v>
      </c>
      <c r="H863" s="10">
        <v>22.523208</v>
      </c>
      <c r="I863" s="32">
        <v>38.703831999999998</v>
      </c>
      <c r="J863" s="3">
        <v>-16.180623999999998</v>
      </c>
      <c r="K863" s="3">
        <v>13</v>
      </c>
      <c r="L863" s="3">
        <v>1.7</v>
      </c>
      <c r="M863" s="3">
        <v>2.2000000000000002</v>
      </c>
      <c r="N863" s="3">
        <v>-12.420000000000073</v>
      </c>
      <c r="O863" s="3">
        <v>12885</v>
      </c>
      <c r="P863" s="3"/>
      <c r="AF863" s="3"/>
    </row>
    <row r="864" spans="1:32">
      <c r="A864" s="9">
        <v>44606</v>
      </c>
      <c r="B864" s="13">
        <v>12364.8</v>
      </c>
      <c r="C864" s="3">
        <v>4217.2299999999996</v>
      </c>
      <c r="D864" s="3">
        <v>3232.22</v>
      </c>
      <c r="E864" s="3">
        <v>108.1</v>
      </c>
      <c r="F864" s="3">
        <v>5665.01</v>
      </c>
      <c r="G864" s="3">
        <v>262</v>
      </c>
      <c r="H864" s="10">
        <v>47.3</v>
      </c>
      <c r="I864" s="32">
        <v>72.59</v>
      </c>
      <c r="J864" s="3">
        <v>-25.29</v>
      </c>
      <c r="K864" s="3">
        <v>13</v>
      </c>
      <c r="L864" s="3">
        <v>1.7</v>
      </c>
      <c r="M864" s="3">
        <v>2.2000000000000002</v>
      </c>
      <c r="N864" s="3">
        <v>-106</v>
      </c>
      <c r="O864" s="3"/>
      <c r="P864" s="3"/>
      <c r="AF864" s="3"/>
    </row>
    <row r="865" spans="1:32">
      <c r="A865" s="9">
        <v>44603</v>
      </c>
      <c r="B865" s="13">
        <v>12470.81</v>
      </c>
      <c r="C865" s="3">
        <v>4235.3500000000004</v>
      </c>
      <c r="D865" s="3">
        <v>2254.7084799999998</v>
      </c>
      <c r="E865" s="3">
        <v>72.963104000000001</v>
      </c>
      <c r="F865" s="3">
        <v>5671.2075533090001</v>
      </c>
      <c r="G865" s="3">
        <v>264</v>
      </c>
      <c r="H865" s="10">
        <v>39.063256000000003</v>
      </c>
      <c r="I865" s="32">
        <v>80.939511999999993</v>
      </c>
      <c r="J865" s="3">
        <v>-41.876255999999991</v>
      </c>
      <c r="K865" s="3">
        <v>13</v>
      </c>
      <c r="L865" s="3">
        <v>1.7</v>
      </c>
      <c r="M865" s="3">
        <v>2.2000000000000002</v>
      </c>
      <c r="N865" s="3">
        <v>11.010000000000218</v>
      </c>
      <c r="O865" s="3"/>
      <c r="P865" s="3"/>
      <c r="AF865" s="3"/>
    </row>
    <row r="866" spans="1:32">
      <c r="A866" s="9">
        <v>44602</v>
      </c>
      <c r="B866" s="13">
        <v>12459.8</v>
      </c>
      <c r="C866" s="3">
        <v>4219.42</v>
      </c>
      <c r="D866" s="3">
        <v>2986.2745599999998</v>
      </c>
      <c r="E866" s="3">
        <v>95.152416000000002</v>
      </c>
      <c r="F866" s="3">
        <v>5665.5902378569999</v>
      </c>
      <c r="G866" s="3">
        <v>266</v>
      </c>
      <c r="H866" s="10">
        <v>48.093204</v>
      </c>
      <c r="I866" s="32">
        <v>87.235568000000001</v>
      </c>
      <c r="J866" s="3">
        <v>-39.142364000000001</v>
      </c>
      <c r="K866" s="3">
        <v>13.1</v>
      </c>
      <c r="L866" s="3">
        <v>1.7</v>
      </c>
      <c r="M866" s="3">
        <v>2.1</v>
      </c>
      <c r="N866" s="3">
        <v>252.34000000000015</v>
      </c>
      <c r="O866" s="3">
        <v>9790</v>
      </c>
      <c r="P866" s="3"/>
      <c r="AF866" s="3"/>
    </row>
    <row r="867" spans="1:32">
      <c r="A867" s="9">
        <v>44601</v>
      </c>
      <c r="B867" s="13">
        <v>12207.46</v>
      </c>
      <c r="C867" s="3">
        <v>4114.71</v>
      </c>
      <c r="D867" s="3">
        <v>3565.8135000000002</v>
      </c>
      <c r="E867" s="3">
        <v>130.64256</v>
      </c>
      <c r="F867" s="3">
        <v>5531.222394032</v>
      </c>
      <c r="G867" s="3">
        <v>264</v>
      </c>
      <c r="H867" s="10">
        <v>75.109880000000004</v>
      </c>
      <c r="I867" s="32">
        <v>70.053120000000007</v>
      </c>
      <c r="J867" s="3">
        <v>5.056759999999997</v>
      </c>
      <c r="K867" s="3">
        <v>12.8</v>
      </c>
      <c r="L867" s="3">
        <v>1.7</v>
      </c>
      <c r="M867" s="3">
        <v>2.2000000000000002</v>
      </c>
      <c r="N867" s="3">
        <v>125.76999999999862</v>
      </c>
      <c r="O867" s="3"/>
      <c r="P867" s="3"/>
      <c r="AF867" s="3"/>
    </row>
    <row r="868" spans="1:32">
      <c r="A868" s="9">
        <v>44600</v>
      </c>
      <c r="B868" s="13">
        <v>12081.69</v>
      </c>
      <c r="C868" s="3">
        <v>4052.58</v>
      </c>
      <c r="D868" s="3">
        <v>5288.4070000000002</v>
      </c>
      <c r="E868" s="3">
        <v>207.18467200000001</v>
      </c>
      <c r="F868" s="3">
        <v>5466.9987764730004</v>
      </c>
      <c r="G868" s="3">
        <v>269</v>
      </c>
      <c r="H868" s="10">
        <v>150.366816</v>
      </c>
      <c r="I868" s="32">
        <v>123.471312</v>
      </c>
      <c r="J868" s="3">
        <v>26.895504000000003</v>
      </c>
      <c r="K868" s="3">
        <v>12.8</v>
      </c>
      <c r="L868" s="3">
        <v>1.6</v>
      </c>
      <c r="M868" s="3">
        <v>2.2000000000000002</v>
      </c>
      <c r="N868" s="3">
        <v>-300.77999999999884</v>
      </c>
      <c r="O868" s="3"/>
      <c r="P868" s="3"/>
      <c r="AF868" s="3"/>
    </row>
    <row r="869" spans="1:32">
      <c r="A869" s="9">
        <v>44599</v>
      </c>
      <c r="B869" s="13">
        <v>12382.47</v>
      </c>
      <c r="C869" s="3">
        <v>4165.6000000000004</v>
      </c>
      <c r="D869" s="3">
        <v>5374.8424000000005</v>
      </c>
      <c r="E869" s="3">
        <v>188.106224</v>
      </c>
      <c r="F869" s="3">
        <v>5629.812796831</v>
      </c>
      <c r="G869" s="3">
        <v>268</v>
      </c>
      <c r="H869" s="10">
        <v>124.393344</v>
      </c>
      <c r="I869" s="32">
        <v>64.928216000000006</v>
      </c>
      <c r="J869" s="3">
        <v>59.465127999999993</v>
      </c>
      <c r="K869" s="3">
        <v>14</v>
      </c>
      <c r="L869" s="3">
        <v>1.7</v>
      </c>
      <c r="M869" s="3">
        <v>2.1</v>
      </c>
      <c r="N869" s="3">
        <v>-249.22000000000116</v>
      </c>
      <c r="O869" s="3">
        <v>10261</v>
      </c>
      <c r="P869" s="3"/>
      <c r="AF869" s="3"/>
    </row>
    <row r="870" spans="1:32">
      <c r="A870" s="9">
        <v>44595</v>
      </c>
      <c r="B870" s="13">
        <v>12631.69</v>
      </c>
      <c r="C870" s="3">
        <v>4277.12</v>
      </c>
      <c r="D870" s="3">
        <v>6049.7464</v>
      </c>
      <c r="E870" s="3">
        <v>193.14953600000001</v>
      </c>
      <c r="F870" s="3">
        <v>5737.4800345109998</v>
      </c>
      <c r="G870" s="3">
        <v>264</v>
      </c>
      <c r="H870" s="10">
        <v>83.084744000000001</v>
      </c>
      <c r="I870" s="32">
        <v>540.26106000000004</v>
      </c>
      <c r="J870" s="3">
        <v>-457.17631600000004</v>
      </c>
      <c r="K870" s="3">
        <v>14.3</v>
      </c>
      <c r="L870" s="3">
        <v>1.7</v>
      </c>
      <c r="M870" s="3">
        <v>2.1</v>
      </c>
      <c r="N870" s="3">
        <v>-130.90999999999985</v>
      </c>
      <c r="O870" s="3">
        <v>25757</v>
      </c>
      <c r="P870" s="3"/>
      <c r="AF870" s="3"/>
    </row>
    <row r="871" spans="1:32">
      <c r="A871" s="9">
        <v>44594</v>
      </c>
      <c r="B871" s="13">
        <v>12762.6</v>
      </c>
      <c r="C871" s="3">
        <v>4333.76</v>
      </c>
      <c r="D871" s="3">
        <v>6468.1333999999997</v>
      </c>
      <c r="E871" s="3">
        <v>182.809168</v>
      </c>
      <c r="F871" s="3">
        <v>5738.2961475909997</v>
      </c>
      <c r="G871" s="3">
        <v>260</v>
      </c>
      <c r="H871" s="10">
        <v>81.055335999999997</v>
      </c>
      <c r="I871" s="32">
        <v>169.71559999999999</v>
      </c>
      <c r="J871" s="3">
        <v>-88.660263999999998</v>
      </c>
      <c r="K871" s="3">
        <v>14.3</v>
      </c>
      <c r="L871" s="3">
        <v>1.7</v>
      </c>
      <c r="M871" s="3">
        <v>2.1</v>
      </c>
      <c r="N871" s="3">
        <v>178.57999999999993</v>
      </c>
      <c r="O871" s="3"/>
      <c r="P871" s="3"/>
      <c r="AF871" s="3"/>
    </row>
    <row r="872" spans="1:32">
      <c r="A872" s="9">
        <v>44593</v>
      </c>
      <c r="B872" s="13">
        <v>12584.02</v>
      </c>
      <c r="C872" s="3">
        <v>4221.16</v>
      </c>
      <c r="D872" s="3">
        <v>8930.0674999999992</v>
      </c>
      <c r="E872" s="3">
        <v>262.39329600000002</v>
      </c>
      <c r="F872" s="3">
        <v>5598.197937594</v>
      </c>
      <c r="G872" s="3">
        <v>267</v>
      </c>
      <c r="H872" s="30">
        <v>113.452624</v>
      </c>
      <c r="I872" s="32">
        <v>161.32936000000001</v>
      </c>
      <c r="J872" s="3">
        <v>-47.876736000000008</v>
      </c>
      <c r="K872" s="3">
        <v>13.9</v>
      </c>
      <c r="L872" s="3">
        <v>1.7</v>
      </c>
      <c r="M872" s="3">
        <v>2.1</v>
      </c>
      <c r="N872" s="3">
        <v>-338.10000000000036</v>
      </c>
      <c r="O872" s="3"/>
      <c r="P872" s="3"/>
      <c r="AF872" s="3"/>
    </row>
    <row r="873" spans="1:32">
      <c r="A873" s="9">
        <v>44592</v>
      </c>
      <c r="B873" s="13">
        <v>12922.12</v>
      </c>
      <c r="C873" s="3">
        <v>4344.42</v>
      </c>
      <c r="D873" s="3">
        <v>9706.5113999999994</v>
      </c>
      <c r="E873" s="3">
        <v>399.80739199999999</v>
      </c>
      <c r="F873" s="3">
        <v>5763.8820297849998</v>
      </c>
      <c r="G873" s="3">
        <v>266</v>
      </c>
      <c r="H873" s="10">
        <v>76.369535999999997</v>
      </c>
      <c r="I873" s="32">
        <v>164.22651200000001</v>
      </c>
      <c r="J873" s="3">
        <v>-87.856976000000017</v>
      </c>
      <c r="K873" s="3">
        <v>14.3</v>
      </c>
      <c r="L873" s="3">
        <v>1.8</v>
      </c>
      <c r="M873" s="3">
        <v>2.1</v>
      </c>
      <c r="N873" s="3">
        <v>-87.3799999999992</v>
      </c>
      <c r="O873" s="3"/>
      <c r="P873" s="3"/>
      <c r="AF873" s="3"/>
    </row>
    <row r="874" spans="1:32">
      <c r="A874" s="9">
        <v>44589</v>
      </c>
      <c r="B874" s="13">
        <v>13009.5</v>
      </c>
      <c r="C874" s="3">
        <v>4397.57</v>
      </c>
      <c r="D874" s="3">
        <v>6934.2458999999999</v>
      </c>
      <c r="E874" s="3">
        <v>317.24521600000003</v>
      </c>
      <c r="F874" s="3">
        <v>5815.4623731800002</v>
      </c>
      <c r="G874" s="3">
        <v>267</v>
      </c>
      <c r="H874" s="10">
        <v>87.675920000000005</v>
      </c>
      <c r="I874" s="32">
        <v>290.55094400000002</v>
      </c>
      <c r="J874" s="3">
        <v>-202.875024</v>
      </c>
      <c r="K874" s="3">
        <v>14.4</v>
      </c>
      <c r="L874" s="3">
        <v>1.8</v>
      </c>
      <c r="M874" s="3">
        <v>2</v>
      </c>
      <c r="N874" s="3">
        <v>146.36000000000058</v>
      </c>
      <c r="O874" s="3"/>
      <c r="P874" s="3"/>
      <c r="AF874" s="3"/>
    </row>
    <row r="875" spans="1:32">
      <c r="A875" s="9">
        <v>44588</v>
      </c>
      <c r="B875" s="13">
        <v>12863.14</v>
      </c>
      <c r="C875" s="3">
        <v>4380.55</v>
      </c>
      <c r="D875" s="3">
        <v>6387.7687999999998</v>
      </c>
      <c r="E875" s="3">
        <v>239.462704</v>
      </c>
      <c r="F875" s="3">
        <v>5730.3565063530004</v>
      </c>
      <c r="G875" s="3">
        <v>268</v>
      </c>
      <c r="H875" s="10">
        <v>126.60632</v>
      </c>
      <c r="I875" s="32">
        <v>172.019792</v>
      </c>
      <c r="J875" s="3">
        <v>-45.413471999999999</v>
      </c>
      <c r="K875" s="3">
        <v>14.2</v>
      </c>
      <c r="L875" s="3">
        <v>1.7</v>
      </c>
      <c r="M875" s="3">
        <v>2.1</v>
      </c>
      <c r="N875" s="3">
        <v>-22.56000000000131</v>
      </c>
      <c r="O875" s="3"/>
      <c r="P875" s="3"/>
      <c r="AF875" s="3"/>
    </row>
    <row r="876" spans="1:32">
      <c r="A876" s="9">
        <v>44587</v>
      </c>
      <c r="B876" s="13">
        <v>12885.7</v>
      </c>
      <c r="C876" s="3">
        <v>4400.91</v>
      </c>
      <c r="D876" s="3">
        <v>7595.4364999999998</v>
      </c>
      <c r="E876" s="3">
        <v>232.83257599999999</v>
      </c>
      <c r="F876" s="3">
        <v>5732.9376856259996</v>
      </c>
      <c r="G876" s="3">
        <v>269</v>
      </c>
      <c r="H876" s="10">
        <v>284.03484800000001</v>
      </c>
      <c r="I876" s="32">
        <v>165.44208</v>
      </c>
      <c r="J876" s="3">
        <v>118.59276800000001</v>
      </c>
      <c r="K876" s="3">
        <v>14.2</v>
      </c>
      <c r="L876" s="3">
        <v>1.7</v>
      </c>
      <c r="M876" s="3">
        <v>2.1</v>
      </c>
      <c r="N876" s="3">
        <v>-180.04999999999927</v>
      </c>
      <c r="O876" s="3"/>
      <c r="P876" s="3"/>
      <c r="AF876" s="3"/>
    </row>
    <row r="877" spans="1:32">
      <c r="A877" s="9">
        <v>44586</v>
      </c>
      <c r="B877" s="13">
        <v>13065.75</v>
      </c>
      <c r="C877" s="3">
        <v>4478.34</v>
      </c>
      <c r="D877" s="3">
        <v>5340.6135999999997</v>
      </c>
      <c r="E877" s="3">
        <v>160.33758399999999</v>
      </c>
      <c r="F877" s="3">
        <v>5861.9121153010001</v>
      </c>
      <c r="G877" s="3">
        <v>270</v>
      </c>
      <c r="H877" s="10">
        <v>63.293928000000001</v>
      </c>
      <c r="I877" s="32">
        <v>130.730672</v>
      </c>
      <c r="J877" s="3">
        <v>-67.436744000000004</v>
      </c>
      <c r="K877" s="3">
        <v>14.6</v>
      </c>
      <c r="L877" s="3">
        <v>1.8</v>
      </c>
      <c r="M877" s="3">
        <v>2</v>
      </c>
      <c r="N877" s="3">
        <v>-144.42000000000007</v>
      </c>
      <c r="O877" s="3"/>
      <c r="P877" s="3"/>
      <c r="AF877" s="3"/>
    </row>
    <row r="878" spans="1:32">
      <c r="A878" s="9">
        <v>44585</v>
      </c>
      <c r="B878" s="29">
        <v>13210.17</v>
      </c>
      <c r="C878" s="3">
        <v>4534.9399999999996</v>
      </c>
      <c r="D878" s="3">
        <v>6099.6956</v>
      </c>
      <c r="E878" s="3">
        <v>151.786</v>
      </c>
      <c r="F878" s="3">
        <v>5923.4744028599998</v>
      </c>
      <c r="G878" s="3">
        <v>271</v>
      </c>
      <c r="H878" s="10">
        <v>63.337536</v>
      </c>
      <c r="I878" s="32">
        <v>233.41239999999999</v>
      </c>
      <c r="J878" s="3">
        <v>-170.07486399999999</v>
      </c>
      <c r="K878" s="3">
        <v>14.7</v>
      </c>
      <c r="L878" s="3">
        <v>1.8</v>
      </c>
      <c r="M878" s="3">
        <v>2</v>
      </c>
      <c r="N878" s="3">
        <v>-173.94000000000051</v>
      </c>
      <c r="O878" s="3"/>
      <c r="P878" s="3"/>
      <c r="AF878" s="3"/>
    </row>
    <row r="879" spans="1:32">
      <c r="A879" s="28">
        <v>44582</v>
      </c>
      <c r="B879" s="29">
        <v>13384.11</v>
      </c>
      <c r="C879" s="22">
        <v>4627.03</v>
      </c>
      <c r="D879" s="22">
        <v>18423.459800000001</v>
      </c>
      <c r="E879" s="3">
        <v>207.199296</v>
      </c>
      <c r="F879" s="3">
        <v>6016.4661544620003</v>
      </c>
      <c r="G879" s="3">
        <v>264</v>
      </c>
      <c r="H879" s="10">
        <v>12915.757100000001</v>
      </c>
      <c r="I879" s="32">
        <v>12958.8388</v>
      </c>
      <c r="J879" s="3">
        <v>-43.081699999998818</v>
      </c>
      <c r="K879" s="3">
        <v>14.9</v>
      </c>
      <c r="L879" s="3">
        <v>1.8</v>
      </c>
      <c r="M879" s="3">
        <v>2</v>
      </c>
      <c r="N879" s="3">
        <v>12.5</v>
      </c>
      <c r="O879" s="3"/>
      <c r="P879" s="3"/>
      <c r="AF879" s="3"/>
    </row>
    <row r="880" spans="1:32">
      <c r="A880" s="9">
        <v>44581</v>
      </c>
      <c r="B880" s="10">
        <v>13371.61</v>
      </c>
      <c r="C880" s="3">
        <v>4604.99</v>
      </c>
      <c r="D880" s="22">
        <v>4952.4449000000004</v>
      </c>
      <c r="E880" s="3">
        <v>154.92665600000001</v>
      </c>
      <c r="F880" s="3">
        <v>6017.4351802909996</v>
      </c>
      <c r="G880" s="3">
        <v>266</v>
      </c>
      <c r="H880" s="37">
        <v>72.803616000000005</v>
      </c>
      <c r="I880" s="3">
        <v>119.16983999999999</v>
      </c>
      <c r="J880" s="3">
        <v>-46.366223999999988</v>
      </c>
      <c r="K880" s="3">
        <v>14.9</v>
      </c>
      <c r="L880" s="3">
        <v>1.8</v>
      </c>
      <c r="M880" s="3">
        <v>2</v>
      </c>
      <c r="N880" s="3">
        <v>10.440000000000509</v>
      </c>
      <c r="O880" s="3"/>
      <c r="P880" s="3"/>
      <c r="AF880" s="3"/>
    </row>
    <row r="881" spans="1:32">
      <c r="A881" s="9">
        <v>44580</v>
      </c>
      <c r="B881" s="13">
        <v>13361.17</v>
      </c>
      <c r="C881" s="3">
        <v>4604.8</v>
      </c>
      <c r="D881" s="3">
        <v>7077.7143999999998</v>
      </c>
      <c r="E881" s="3">
        <v>255.636416</v>
      </c>
      <c r="F881" s="3">
        <v>6002.197240474</v>
      </c>
      <c r="G881" s="3">
        <v>265</v>
      </c>
      <c r="H881" s="10">
        <v>98.332400000000007</v>
      </c>
      <c r="I881" s="32">
        <v>214.03233599999999</v>
      </c>
      <c r="J881" s="3">
        <v>-115.69993599999998</v>
      </c>
      <c r="K881" s="3">
        <v>14.9</v>
      </c>
      <c r="L881" s="3">
        <v>1.8</v>
      </c>
      <c r="M881" s="3">
        <v>2</v>
      </c>
      <c r="N881" s="3">
        <v>-101.21999999999935</v>
      </c>
      <c r="O881" s="3"/>
      <c r="P881" s="3"/>
      <c r="AF881" s="3"/>
    </row>
    <row r="882" spans="1:32">
      <c r="A882" s="9">
        <v>44579</v>
      </c>
      <c r="B882" s="29">
        <v>13462.39</v>
      </c>
      <c r="C882" s="3">
        <v>4623.95</v>
      </c>
      <c r="D882" s="3">
        <v>5566.5423000000001</v>
      </c>
      <c r="E882" s="3">
        <v>205.859328</v>
      </c>
      <c r="F882" s="3">
        <v>6047.6696366770002</v>
      </c>
      <c r="G882" s="3">
        <v>271</v>
      </c>
      <c r="H882" s="10">
        <v>96.392392000000001</v>
      </c>
      <c r="I882" s="32">
        <v>213.82128</v>
      </c>
      <c r="J882" s="3">
        <v>-117.428888</v>
      </c>
      <c r="K882" s="3">
        <v>15</v>
      </c>
      <c r="L882" s="3">
        <v>1.8</v>
      </c>
      <c r="M882" s="3">
        <v>2</v>
      </c>
      <c r="N882" s="3">
        <v>5.1899999999986903</v>
      </c>
      <c r="O882" s="3"/>
      <c r="P882" s="3"/>
      <c r="AF882" s="3"/>
    </row>
    <row r="883" spans="1:32">
      <c r="A883" s="9">
        <v>44574</v>
      </c>
      <c r="B883" s="13">
        <v>13457.2</v>
      </c>
      <c r="C883" s="3">
        <v>4618.26</v>
      </c>
      <c r="D883" s="3">
        <v>7110.9089000000004</v>
      </c>
      <c r="E883" s="3">
        <v>256.70723199999998</v>
      </c>
      <c r="F883" s="3">
        <v>6045.3366386609996</v>
      </c>
      <c r="G883" s="3">
        <v>265</v>
      </c>
      <c r="H883" s="10">
        <v>198.12470400000001</v>
      </c>
      <c r="I883" s="32">
        <v>183.55625599999999</v>
      </c>
      <c r="J883" s="3">
        <v>14.568448000000018</v>
      </c>
      <c r="K883" s="3">
        <v>15</v>
      </c>
      <c r="L883" s="3">
        <v>1.8</v>
      </c>
      <c r="M883" s="3">
        <v>2</v>
      </c>
      <c r="N883" s="3">
        <v>118.71000000000095</v>
      </c>
      <c r="O883" s="3"/>
      <c r="P883" s="3"/>
      <c r="AF883" s="3"/>
    </row>
    <row r="884" spans="1:32">
      <c r="A884" s="9">
        <v>44573</v>
      </c>
      <c r="B884" s="13">
        <v>13338.49</v>
      </c>
      <c r="C884" s="3">
        <v>4554.9399999999996</v>
      </c>
      <c r="D884" s="3">
        <v>7069.6504000000004</v>
      </c>
      <c r="E884" s="3">
        <v>252.59852799999999</v>
      </c>
      <c r="F884" s="3">
        <v>5991.2064028590003</v>
      </c>
      <c r="G884" s="3">
        <v>267</v>
      </c>
      <c r="H884" s="10">
        <v>152.13414399999999</v>
      </c>
      <c r="I884" s="32">
        <v>340.869888</v>
      </c>
      <c r="J884" s="3">
        <v>-188.73574400000001</v>
      </c>
      <c r="K884" s="3">
        <v>14.9</v>
      </c>
      <c r="L884" s="3">
        <v>1.8</v>
      </c>
      <c r="M884" s="3">
        <v>2</v>
      </c>
      <c r="N884" s="3">
        <v>215.53999999999905</v>
      </c>
      <c r="O884" s="3">
        <v>16835</v>
      </c>
      <c r="P884" s="3"/>
      <c r="AF884" s="3"/>
    </row>
    <row r="885" spans="1:32">
      <c r="A885" s="9">
        <v>44572</v>
      </c>
      <c r="B885" s="13">
        <v>13122.95</v>
      </c>
      <c r="C885" s="3">
        <v>4490.83</v>
      </c>
      <c r="D885" s="3">
        <v>7771.0074999999997</v>
      </c>
      <c r="E885" s="3">
        <v>317.30636800000002</v>
      </c>
      <c r="F885" s="3">
        <v>5894.3929008470004</v>
      </c>
      <c r="G885" s="3">
        <v>266</v>
      </c>
      <c r="H885" s="10">
        <v>105.34956</v>
      </c>
      <c r="I885" s="32">
        <v>223.15111999999999</v>
      </c>
      <c r="J885" s="3">
        <v>-117.80155999999999</v>
      </c>
      <c r="K885" s="3">
        <v>14.6</v>
      </c>
      <c r="L885" s="3">
        <v>1.8</v>
      </c>
      <c r="M885" s="3">
        <v>2</v>
      </c>
      <c r="N885" s="3">
        <v>43.300000000001091</v>
      </c>
      <c r="O885" s="3"/>
      <c r="P885" s="3"/>
      <c r="AF885" s="3"/>
    </row>
    <row r="886" spans="1:32">
      <c r="A886" s="9">
        <v>44571</v>
      </c>
      <c r="B886" s="13">
        <v>13079.65</v>
      </c>
      <c r="C886" s="3">
        <v>4518.9399999999996</v>
      </c>
      <c r="D886" s="3">
        <v>7938.9337999999998</v>
      </c>
      <c r="E886" s="3">
        <v>357.48937599999999</v>
      </c>
      <c r="F886" s="3">
        <v>5874.9430157079996</v>
      </c>
      <c r="G886" s="3">
        <v>260</v>
      </c>
      <c r="H886" s="10">
        <v>87.096568000000005</v>
      </c>
      <c r="I886" s="32">
        <v>130.932208</v>
      </c>
      <c r="J886" s="3">
        <v>-43.835639999999998</v>
      </c>
      <c r="K886" s="3">
        <v>14.6</v>
      </c>
      <c r="L886" s="3">
        <v>1.8</v>
      </c>
      <c r="M886" s="3">
        <v>2</v>
      </c>
      <c r="N886" s="3">
        <v>-37.420000000000073</v>
      </c>
      <c r="O886" s="3">
        <v>14515</v>
      </c>
      <c r="P886" s="3"/>
      <c r="AF886" s="3"/>
    </row>
    <row r="887" spans="1:32">
      <c r="A887" s="9">
        <v>44568</v>
      </c>
      <c r="B887" s="13">
        <v>13117.07</v>
      </c>
      <c r="C887" s="3">
        <v>4544.43</v>
      </c>
      <c r="D887" s="3">
        <v>8811.2731999999996</v>
      </c>
      <c r="E887" s="3">
        <v>362.63376</v>
      </c>
      <c r="F887" s="3">
        <v>5891.7525549519996</v>
      </c>
      <c r="G887" s="3">
        <v>270</v>
      </c>
      <c r="H887" s="10">
        <v>198.70975999999999</v>
      </c>
      <c r="I887" s="32">
        <v>215.62612799999999</v>
      </c>
      <c r="J887" s="3">
        <v>-16.916368000000006</v>
      </c>
      <c r="K887" s="3">
        <v>14.6</v>
      </c>
      <c r="L887" s="3">
        <v>1.8</v>
      </c>
      <c r="M887" s="3">
        <v>2</v>
      </c>
      <c r="N887" s="3">
        <v>-163.8700000000008</v>
      </c>
      <c r="O887" s="3"/>
      <c r="P887" s="3"/>
      <c r="AF887" s="3"/>
    </row>
    <row r="888" spans="1:32">
      <c r="A888" s="9">
        <v>44567</v>
      </c>
      <c r="B888" s="13">
        <v>13280.94</v>
      </c>
      <c r="C888" s="3">
        <v>4554.99</v>
      </c>
      <c r="D888" s="3">
        <v>11644.363799999999</v>
      </c>
      <c r="E888" s="3">
        <v>622.30431999999996</v>
      </c>
      <c r="F888" s="3">
        <v>5965.3559534899996</v>
      </c>
      <c r="G888" s="3">
        <v>271</v>
      </c>
      <c r="H888" s="10">
        <v>165.089168</v>
      </c>
      <c r="I888" s="32">
        <v>1177.37229</v>
      </c>
      <c r="J888" s="3">
        <v>-1012.283122</v>
      </c>
      <c r="K888" s="3">
        <v>14.8</v>
      </c>
      <c r="L888" s="3">
        <v>1.8</v>
      </c>
      <c r="M888" s="3">
        <v>2</v>
      </c>
      <c r="N888" s="3">
        <v>111.54000000000087</v>
      </c>
      <c r="O888" s="3"/>
      <c r="P888" s="3"/>
      <c r="AF888" s="3"/>
    </row>
    <row r="889" spans="1:32">
      <c r="A889" s="9">
        <v>44566</v>
      </c>
      <c r="B889" s="13">
        <v>13169.4</v>
      </c>
      <c r="C889" s="3">
        <v>4515.09</v>
      </c>
      <c r="D889" s="3">
        <v>9464.6353999999992</v>
      </c>
      <c r="E889" s="3">
        <v>418.98214400000001</v>
      </c>
      <c r="F889" s="3">
        <v>5912.7269983059996</v>
      </c>
      <c r="G889" s="3">
        <v>270</v>
      </c>
      <c r="H889" s="10">
        <v>90.116935999999995</v>
      </c>
      <c r="I889" s="32">
        <v>201.811072</v>
      </c>
      <c r="J889" s="3">
        <v>-111.694136</v>
      </c>
      <c r="K889" s="3">
        <v>14.7</v>
      </c>
      <c r="L889" s="3">
        <v>1.8</v>
      </c>
      <c r="M889" s="3">
        <v>2</v>
      </c>
      <c r="N889" s="3">
        <v>92.489999999999782</v>
      </c>
      <c r="O889" s="3"/>
      <c r="P889" s="3"/>
      <c r="AF889" s="3"/>
    </row>
    <row r="890" spans="1:32">
      <c r="A890" s="9">
        <v>44565</v>
      </c>
      <c r="B890" s="13">
        <v>13076.91</v>
      </c>
      <c r="C890" s="3">
        <v>4480.1499999999996</v>
      </c>
      <c r="D890" s="3">
        <v>15560.6139</v>
      </c>
      <c r="E890" s="3">
        <v>951.65932999999995</v>
      </c>
      <c r="F890" s="3">
        <v>5871.2034251260002</v>
      </c>
      <c r="G890" s="3">
        <v>265</v>
      </c>
      <c r="H890" s="10">
        <v>295.03791999999999</v>
      </c>
      <c r="I890" s="32">
        <v>273.820224</v>
      </c>
      <c r="J890" s="3">
        <v>21.217695999999989</v>
      </c>
      <c r="K890" s="3">
        <v>14.6</v>
      </c>
      <c r="L890" s="3">
        <v>1.8</v>
      </c>
      <c r="M890" s="3">
        <v>2</v>
      </c>
      <c r="N890" s="3">
        <v>276.36999999999898</v>
      </c>
      <c r="O890" s="3"/>
      <c r="P890" s="3"/>
      <c r="AF890" s="3"/>
    </row>
    <row r="891" spans="1:32">
      <c r="A891" s="9">
        <v>44564</v>
      </c>
      <c r="B891" s="13">
        <v>12800.54</v>
      </c>
      <c r="C891" s="3">
        <v>4377.0600000000004</v>
      </c>
      <c r="D891" s="3">
        <v>10813.7011</v>
      </c>
      <c r="E891" s="3">
        <v>806.36666000000002</v>
      </c>
      <c r="F891" s="3">
        <v>5747.1180132199997</v>
      </c>
      <c r="G891" s="3">
        <v>266</v>
      </c>
      <c r="H891" s="10">
        <v>113.179232</v>
      </c>
      <c r="I891" s="32">
        <v>709.32767999999999</v>
      </c>
      <c r="J891" s="3">
        <v>-596.14844800000003</v>
      </c>
      <c r="K891" s="3">
        <v>14.3</v>
      </c>
      <c r="L891" s="3">
        <v>1.7</v>
      </c>
      <c r="M891" s="3">
        <v>2.1</v>
      </c>
      <c r="N891" s="3">
        <v>174.72000000000116</v>
      </c>
      <c r="O891" s="3">
        <v>63641</v>
      </c>
      <c r="P891" s="3"/>
      <c r="AF891" s="3"/>
    </row>
    <row r="892" spans="1:32">
      <c r="A892" s="9">
        <v>44561</v>
      </c>
      <c r="B892" s="13">
        <v>12625.82</v>
      </c>
      <c r="C892" s="3">
        <v>4343.3500000000004</v>
      </c>
      <c r="D892" s="3">
        <v>9639.7896000000001</v>
      </c>
      <c r="E892" s="3">
        <v>773.92940999999996</v>
      </c>
      <c r="F892" s="3">
        <v>5668.6739634180003</v>
      </c>
      <c r="G892" s="3">
        <v>263</v>
      </c>
      <c r="H892" s="30">
        <v>119.20847999999999</v>
      </c>
      <c r="I892" s="32">
        <v>106.298136</v>
      </c>
      <c r="J892" s="3">
        <v>12.910343999999995</v>
      </c>
      <c r="K892" s="3">
        <v>14.1</v>
      </c>
      <c r="L892" s="3">
        <v>1.7</v>
      </c>
      <c r="M892" s="3">
        <v>2.1</v>
      </c>
      <c r="N892" s="3">
        <v>399.80999999999949</v>
      </c>
      <c r="O892" s="3"/>
      <c r="P892" s="3"/>
      <c r="AF892" s="3"/>
    </row>
    <row r="893" spans="1:32">
      <c r="A893" s="9">
        <v>44560</v>
      </c>
      <c r="B893" s="13">
        <v>12226.01</v>
      </c>
      <c r="C893" s="3">
        <v>4233.25</v>
      </c>
      <c r="D893" s="3">
        <v>8238.4230000000007</v>
      </c>
      <c r="E893" s="3">
        <v>858.00589000000002</v>
      </c>
      <c r="F893" s="3">
        <v>5489.168333312</v>
      </c>
      <c r="G893" s="3">
        <v>267</v>
      </c>
      <c r="H893" s="10">
        <v>82.165775999999994</v>
      </c>
      <c r="I893" s="32">
        <v>77.606583999999998</v>
      </c>
      <c r="J893" s="3">
        <v>4.5591919999999959</v>
      </c>
      <c r="K893" s="3">
        <v>13.6</v>
      </c>
      <c r="L893" s="3">
        <v>1.7</v>
      </c>
      <c r="M893" s="3">
        <v>2.2000000000000002</v>
      </c>
      <c r="N893" s="3">
        <v>206.26000000000022</v>
      </c>
      <c r="O893" s="3"/>
      <c r="P893" s="3"/>
      <c r="AF893" s="3"/>
    </row>
    <row r="894" spans="1:32">
      <c r="A894" s="9">
        <v>44559</v>
      </c>
      <c r="B894" s="13">
        <v>12019.75</v>
      </c>
      <c r="C894" s="3">
        <v>4209.99</v>
      </c>
      <c r="D894" s="3">
        <v>6459.1436999999996</v>
      </c>
      <c r="E894" s="3">
        <v>509.46067199999999</v>
      </c>
      <c r="F894" s="3">
        <v>5387.0863323800004</v>
      </c>
      <c r="G894" s="3">
        <v>259</v>
      </c>
      <c r="H894" s="10">
        <v>44.307008000000003</v>
      </c>
      <c r="I894" s="32">
        <v>245.28908799999999</v>
      </c>
      <c r="J894" s="3">
        <v>-200.98208</v>
      </c>
      <c r="K894" s="3">
        <v>13.4</v>
      </c>
      <c r="L894" s="3">
        <v>1.6</v>
      </c>
      <c r="M894" s="3">
        <v>2.2000000000000002</v>
      </c>
      <c r="N894" s="3">
        <v>104.56999999999971</v>
      </c>
      <c r="O894" s="3"/>
      <c r="P894" s="3"/>
      <c r="AF894" s="3"/>
    </row>
    <row r="895" spans="1:32">
      <c r="A895" s="9">
        <v>44558</v>
      </c>
      <c r="B895" s="13">
        <v>11915.18</v>
      </c>
      <c r="C895" s="3">
        <v>4201.55</v>
      </c>
      <c r="D895" s="3">
        <v>5845.0775000000003</v>
      </c>
      <c r="E895" s="3">
        <v>809.40992000000006</v>
      </c>
      <c r="F895" s="3">
        <v>5334.2707233729998</v>
      </c>
      <c r="G895" s="3">
        <v>260</v>
      </c>
      <c r="H895" s="10">
        <v>126.618728</v>
      </c>
      <c r="I895" s="32">
        <v>511.11766399999999</v>
      </c>
      <c r="J895" s="3">
        <v>-384.49893599999996</v>
      </c>
      <c r="K895" s="3">
        <v>13.3</v>
      </c>
      <c r="L895" s="3">
        <v>1.6</v>
      </c>
      <c r="M895" s="3">
        <v>2.2000000000000002</v>
      </c>
      <c r="N895" s="3">
        <v>7.4799999999995634</v>
      </c>
      <c r="O895" s="3"/>
      <c r="P895" s="3"/>
      <c r="AF895" s="3"/>
    </row>
    <row r="896" spans="1:32">
      <c r="A896" s="9">
        <v>44557</v>
      </c>
      <c r="B896" s="13">
        <v>11907.7</v>
      </c>
      <c r="C896" s="3">
        <v>4202.6400000000003</v>
      </c>
      <c r="D896" s="3">
        <v>5674.2897000000003</v>
      </c>
      <c r="E896" s="3">
        <v>317.41049600000002</v>
      </c>
      <c r="F896" s="3">
        <v>5330.922145943</v>
      </c>
      <c r="G896" s="3">
        <v>255</v>
      </c>
      <c r="H896" s="10">
        <v>77.040031999999997</v>
      </c>
      <c r="I896" s="32">
        <v>713.98541</v>
      </c>
      <c r="J896" s="3">
        <v>-636.94537800000001</v>
      </c>
      <c r="K896" s="3">
        <v>13.2</v>
      </c>
      <c r="L896" s="3">
        <v>1.6</v>
      </c>
      <c r="M896" s="3">
        <v>2.2000000000000002</v>
      </c>
      <c r="N896" s="3">
        <v>-100.78999999999905</v>
      </c>
      <c r="O896" s="3">
        <v>7499</v>
      </c>
      <c r="P896" s="3"/>
      <c r="AF896" s="3"/>
    </row>
    <row r="897" spans="1:32">
      <c r="A897" s="9">
        <v>44554</v>
      </c>
      <c r="B897" s="13">
        <v>12008.49</v>
      </c>
      <c r="C897" s="3">
        <v>4217.43</v>
      </c>
      <c r="D897" s="3">
        <v>7320.2181</v>
      </c>
      <c r="E897" s="3">
        <v>635.17357000000004</v>
      </c>
      <c r="F897" s="3">
        <v>5375.6084980610003</v>
      </c>
      <c r="G897" s="3">
        <v>261</v>
      </c>
      <c r="H897" s="10">
        <v>84.228039999999993</v>
      </c>
      <c r="I897" s="32">
        <v>542.86041999999998</v>
      </c>
      <c r="J897" s="3">
        <v>-458.63238000000001</v>
      </c>
      <c r="K897" s="3">
        <v>13.5</v>
      </c>
      <c r="L897" s="3">
        <v>1.6</v>
      </c>
      <c r="M897" s="3">
        <v>2.2000000000000002</v>
      </c>
      <c r="N897" s="3">
        <v>-62.190000000000509</v>
      </c>
      <c r="O897" s="3">
        <v>9663</v>
      </c>
      <c r="P897" s="3"/>
      <c r="AF897" s="3"/>
    </row>
    <row r="898" spans="1:32">
      <c r="A898" s="9">
        <v>44553</v>
      </c>
      <c r="B898" s="13">
        <v>12070.68</v>
      </c>
      <c r="C898" s="3">
        <v>4253.83</v>
      </c>
      <c r="D898" s="22">
        <v>2840.8860199999999</v>
      </c>
      <c r="E898" s="3">
        <v>175.52188799999999</v>
      </c>
      <c r="F898" s="3">
        <v>5403.4474718560004</v>
      </c>
      <c r="G898" s="3">
        <v>245</v>
      </c>
      <c r="H898" s="10">
        <v>35.673848</v>
      </c>
      <c r="I898" s="32">
        <v>67.665015999999994</v>
      </c>
      <c r="J898" s="3">
        <v>-31.991167999999995</v>
      </c>
      <c r="K898" s="3">
        <v>13.5</v>
      </c>
      <c r="L898" s="3">
        <v>1.6</v>
      </c>
      <c r="M898" s="3">
        <v>2.2000000000000002</v>
      </c>
      <c r="N898" s="3">
        <v>119.45000000000073</v>
      </c>
      <c r="O898" s="3">
        <v>18883</v>
      </c>
      <c r="P898" s="3"/>
      <c r="AF898" s="3"/>
    </row>
    <row r="899" spans="1:32">
      <c r="A899" s="9">
        <v>44552</v>
      </c>
      <c r="B899" s="13">
        <v>11951.23</v>
      </c>
      <c r="C899" s="3">
        <v>4249.58</v>
      </c>
      <c r="D899" s="3">
        <v>6619.0263999999997</v>
      </c>
      <c r="E899" s="3">
        <v>204.24064000000001</v>
      </c>
      <c r="F899" s="3">
        <v>5349.9759024909999</v>
      </c>
      <c r="G899" s="3">
        <v>261</v>
      </c>
      <c r="H899" s="10">
        <v>105.890472</v>
      </c>
      <c r="I899" s="32">
        <v>97.783727999999996</v>
      </c>
      <c r="J899" s="3">
        <v>8.1067440000000062</v>
      </c>
      <c r="K899" s="3">
        <v>13.4</v>
      </c>
      <c r="L899" s="3">
        <v>1.6</v>
      </c>
      <c r="M899" s="3">
        <v>2.2000000000000002</v>
      </c>
      <c r="N899" s="3">
        <v>136.85999999999876</v>
      </c>
      <c r="O899" s="3">
        <v>27937</v>
      </c>
      <c r="P899" s="3"/>
      <c r="AF899" s="3"/>
    </row>
    <row r="900" spans="1:32">
      <c r="A900" s="28">
        <v>44551</v>
      </c>
      <c r="B900" s="13">
        <v>11814.37</v>
      </c>
      <c r="C900" s="3">
        <v>4219.5200000000004</v>
      </c>
      <c r="D900" s="3">
        <v>3798.4399400000002</v>
      </c>
      <c r="E900" s="3">
        <v>156.59</v>
      </c>
      <c r="F900" s="3">
        <v>5282.7067546689996</v>
      </c>
      <c r="G900" s="3">
        <v>258</v>
      </c>
      <c r="H900" s="10">
        <v>58.069980000000001</v>
      </c>
      <c r="I900" s="32">
        <v>99.383520000000004</v>
      </c>
      <c r="J900" s="3">
        <v>-41.313540000000003</v>
      </c>
      <c r="K900" s="3">
        <v>13.2</v>
      </c>
      <c r="L900" s="3">
        <v>1.6</v>
      </c>
      <c r="M900" s="3">
        <v>2.2000000000000002</v>
      </c>
      <c r="N900" s="3">
        <v>173.46000000000095</v>
      </c>
      <c r="O900" s="3"/>
      <c r="P900" s="3"/>
      <c r="AF900" s="3"/>
    </row>
    <row r="901" spans="1:32">
      <c r="A901" s="9">
        <v>44550</v>
      </c>
      <c r="B901" s="29">
        <v>11640.91</v>
      </c>
      <c r="C901" s="3">
        <v>4172.68</v>
      </c>
      <c r="D901" s="3">
        <v>4019.6037099999999</v>
      </c>
      <c r="E901" s="3">
        <v>181.52951999999999</v>
      </c>
      <c r="F901" s="3">
        <v>5205.1460703860002</v>
      </c>
      <c r="G901" s="3">
        <v>256</v>
      </c>
      <c r="H901" s="10">
        <v>75.247783999999996</v>
      </c>
      <c r="I901" s="32">
        <v>61.274231999999998</v>
      </c>
      <c r="J901" s="3">
        <v>13.973551999999998</v>
      </c>
      <c r="K901" s="3">
        <v>13</v>
      </c>
      <c r="L901" s="3">
        <v>1.6</v>
      </c>
      <c r="M901" s="3">
        <v>2.2999999999999998</v>
      </c>
      <c r="N901" s="3">
        <v>-9.1900000000005093</v>
      </c>
      <c r="O901" s="3"/>
      <c r="P901" s="3"/>
      <c r="AF901" s="3"/>
    </row>
    <row r="902" spans="1:32">
      <c r="A902" s="9">
        <v>44547</v>
      </c>
      <c r="B902" s="13">
        <v>11650.1</v>
      </c>
      <c r="C902" s="3">
        <v>4190.37</v>
      </c>
      <c r="D902" s="3">
        <v>5419.7914000000001</v>
      </c>
      <c r="E902" s="3">
        <v>239.86787200000001</v>
      </c>
      <c r="F902" s="3">
        <v>5205.7979054580001</v>
      </c>
      <c r="G902" s="3">
        <v>251</v>
      </c>
      <c r="H902" s="10">
        <v>56.806024000000001</v>
      </c>
      <c r="I902" s="32">
        <v>104.80704799999999</v>
      </c>
      <c r="J902" s="3">
        <v>-48.001023999999994</v>
      </c>
      <c r="K902" s="3">
        <v>13</v>
      </c>
      <c r="L902" s="3">
        <v>1.6</v>
      </c>
      <c r="M902" s="3">
        <v>2.2999999999999998</v>
      </c>
      <c r="N902" s="3">
        <v>-103.34000000000015</v>
      </c>
      <c r="O902" s="3">
        <v>15615</v>
      </c>
      <c r="P902" s="3"/>
      <c r="AF902" s="3"/>
    </row>
    <row r="903" spans="1:32">
      <c r="A903" s="9">
        <v>44546</v>
      </c>
      <c r="B903" s="13">
        <v>11753.44</v>
      </c>
      <c r="C903" s="3">
        <v>4253.67</v>
      </c>
      <c r="D903" s="3">
        <v>4799.2294000000002</v>
      </c>
      <c r="E903" s="3">
        <v>314.08723199999997</v>
      </c>
      <c r="F903" s="3">
        <v>5251.9771962080004</v>
      </c>
      <c r="G903" s="3">
        <v>259</v>
      </c>
      <c r="H903" s="10">
        <v>306.00076799999999</v>
      </c>
      <c r="I903" s="32">
        <v>354.882656</v>
      </c>
      <c r="J903" s="3">
        <v>-48.881888000000004</v>
      </c>
      <c r="K903" s="3">
        <v>13.2</v>
      </c>
      <c r="L903" s="3">
        <v>1.6</v>
      </c>
      <c r="M903" s="3">
        <v>2.2999999999999998</v>
      </c>
      <c r="N903" s="3">
        <v>74.790000000000873</v>
      </c>
      <c r="O903" s="3"/>
      <c r="P903" s="3"/>
      <c r="AF903" s="3"/>
    </row>
    <row r="904" spans="1:32">
      <c r="A904" s="9">
        <v>44545</v>
      </c>
      <c r="B904" s="13">
        <v>11678.65</v>
      </c>
      <c r="C904" s="3">
        <v>4212.29</v>
      </c>
      <c r="D904" s="3">
        <v>8395.2471000000005</v>
      </c>
      <c r="E904" s="3">
        <v>234.22471999999999</v>
      </c>
      <c r="F904" s="3">
        <v>5218.5568133019997</v>
      </c>
      <c r="G904" s="3">
        <v>255</v>
      </c>
      <c r="H904" s="10">
        <v>38.154952000000002</v>
      </c>
      <c r="I904" s="32">
        <v>336.53616</v>
      </c>
      <c r="J904" s="3">
        <v>-298.38120800000002</v>
      </c>
      <c r="K904" s="3">
        <v>13.1</v>
      </c>
      <c r="L904" s="3">
        <v>1.6</v>
      </c>
      <c r="M904" s="3">
        <v>2.2999999999999998</v>
      </c>
      <c r="N904" s="3">
        <v>-75.809999999999491</v>
      </c>
      <c r="O904" s="3"/>
      <c r="P904" s="3"/>
      <c r="AF904" s="3"/>
    </row>
    <row r="905" spans="1:32">
      <c r="A905" s="9">
        <v>44544</v>
      </c>
      <c r="B905" s="13">
        <v>11754.46</v>
      </c>
      <c r="C905" s="3">
        <v>4233.0200000000004</v>
      </c>
      <c r="D905" s="3">
        <v>7444.4359999999997</v>
      </c>
      <c r="E905" s="3">
        <v>302.46486399999998</v>
      </c>
      <c r="F905" s="3">
        <v>5252.4295682020002</v>
      </c>
      <c r="G905" s="3">
        <v>261</v>
      </c>
      <c r="H905" s="10">
        <v>55.09084</v>
      </c>
      <c r="I905" s="32">
        <v>127.22936</v>
      </c>
      <c r="J905" s="3">
        <v>-72.13852</v>
      </c>
      <c r="K905" s="3">
        <v>13.2</v>
      </c>
      <c r="L905" s="3">
        <v>1.6</v>
      </c>
      <c r="M905" s="3">
        <v>2.2999999999999998</v>
      </c>
      <c r="N905" s="3">
        <v>-42.420000000000073</v>
      </c>
      <c r="O905" s="3"/>
      <c r="P905" s="3"/>
      <c r="AF905" s="3"/>
    </row>
    <row r="906" spans="1:32">
      <c r="A906" s="9">
        <v>44543</v>
      </c>
      <c r="B906" s="13">
        <v>11796.88</v>
      </c>
      <c r="C906" s="3">
        <v>4248.54</v>
      </c>
      <c r="D906" s="3">
        <v>8493.2219000000005</v>
      </c>
      <c r="E906" s="3">
        <v>533.73555199999998</v>
      </c>
      <c r="F906" s="3">
        <v>5268.0909140189997</v>
      </c>
      <c r="G906" s="3">
        <v>259</v>
      </c>
      <c r="H906" s="10">
        <v>124.520904</v>
      </c>
      <c r="I906" s="32">
        <v>118.697824</v>
      </c>
      <c r="J906" s="3">
        <v>5.8230800000000045</v>
      </c>
      <c r="K906" s="3">
        <v>13.3</v>
      </c>
      <c r="L906" s="3">
        <v>1.6</v>
      </c>
      <c r="M906" s="3">
        <v>2.2000000000000002</v>
      </c>
      <c r="N906" s="3">
        <v>134.5</v>
      </c>
      <c r="O906" s="3"/>
      <c r="P906" s="3"/>
      <c r="AF906" s="3"/>
    </row>
    <row r="907" spans="1:32">
      <c r="A907" s="9">
        <v>44540</v>
      </c>
      <c r="B907" s="13">
        <v>11662.38</v>
      </c>
      <c r="C907" s="3">
        <v>4193.28</v>
      </c>
      <c r="D907" s="3">
        <v>8169.0235000000002</v>
      </c>
      <c r="E907" s="3">
        <v>909.21050000000002</v>
      </c>
      <c r="F907" s="3">
        <v>5204.7390100279999</v>
      </c>
      <c r="G907" s="3">
        <v>256</v>
      </c>
      <c r="H907" s="10">
        <v>193.624752</v>
      </c>
      <c r="I907" s="32">
        <v>362.55232000000001</v>
      </c>
      <c r="J907" s="3">
        <v>-168.92756800000001</v>
      </c>
      <c r="K907" s="3">
        <v>13.1</v>
      </c>
      <c r="L907" s="3">
        <v>1.6</v>
      </c>
      <c r="M907" s="3">
        <v>2.2999999999999998</v>
      </c>
      <c r="N907" s="3">
        <v>268.89999999999964</v>
      </c>
      <c r="O907" s="3"/>
      <c r="P907" s="3"/>
      <c r="AF907" s="3"/>
    </row>
    <row r="908" spans="1:32">
      <c r="A908" s="9">
        <v>44539</v>
      </c>
      <c r="B908" s="13">
        <v>11393.48</v>
      </c>
      <c r="C908" s="3">
        <v>4074.63</v>
      </c>
      <c r="D908" s="3">
        <v>6995.5138999999999</v>
      </c>
      <c r="E908" s="3">
        <v>358.98137600000001</v>
      </c>
      <c r="F908" s="3">
        <v>5084.7338241349998</v>
      </c>
      <c r="G908" s="3">
        <v>261</v>
      </c>
      <c r="H908" s="10">
        <v>117.939464</v>
      </c>
      <c r="I908" s="32">
        <v>132.30307199999999</v>
      </c>
      <c r="J908" s="3">
        <v>-14.363607999999985</v>
      </c>
      <c r="K908" s="3">
        <v>12.9</v>
      </c>
      <c r="L908" s="3">
        <v>1.6</v>
      </c>
      <c r="M908" s="3">
        <v>2.2999999999999998</v>
      </c>
      <c r="N908" s="3">
        <v>215.04999999999927</v>
      </c>
      <c r="O908" s="3"/>
      <c r="P908" s="3"/>
      <c r="AF908" s="3"/>
    </row>
    <row r="909" spans="1:32">
      <c r="A909" s="9">
        <v>44538</v>
      </c>
      <c r="B909" s="13">
        <v>11178.43</v>
      </c>
      <c r="C909" s="3">
        <v>3985.89</v>
      </c>
      <c r="D909" s="3">
        <v>5493.7476999999999</v>
      </c>
      <c r="E909" s="3">
        <v>490.52076799999998</v>
      </c>
      <c r="F909" s="3">
        <v>4988.7597453170001</v>
      </c>
      <c r="G909" s="3">
        <v>257</v>
      </c>
      <c r="H909" s="10">
        <v>143.573984</v>
      </c>
      <c r="I909" s="32">
        <v>153.69198399999999</v>
      </c>
      <c r="J909" s="3">
        <v>-10.117999999999995</v>
      </c>
      <c r="K909" s="3">
        <v>12.8</v>
      </c>
      <c r="L909" s="3">
        <v>1.5</v>
      </c>
      <c r="M909" s="3">
        <v>2.4</v>
      </c>
      <c r="N909" s="3">
        <v>157.36000000000058</v>
      </c>
      <c r="O909" s="3">
        <v>9835</v>
      </c>
      <c r="P909" s="3"/>
      <c r="AF909" s="3"/>
    </row>
    <row r="910" spans="1:32">
      <c r="A910" s="9">
        <v>44537</v>
      </c>
      <c r="B910" s="13">
        <v>11021.07</v>
      </c>
      <c r="C910" s="3">
        <v>3959.84</v>
      </c>
      <c r="D910" s="3">
        <v>5674.433</v>
      </c>
      <c r="E910" s="3">
        <v>617.36613999999997</v>
      </c>
      <c r="F910" s="3">
        <v>4918.5313948470002</v>
      </c>
      <c r="G910" s="3">
        <v>248</v>
      </c>
      <c r="H910" s="10">
        <v>76.868784000000005</v>
      </c>
      <c r="I910" s="32">
        <v>98.754903999999996</v>
      </c>
      <c r="J910" s="3">
        <v>-21.886119999999991</v>
      </c>
      <c r="K910" s="3">
        <v>13</v>
      </c>
      <c r="L910" s="3">
        <v>1.5</v>
      </c>
      <c r="M910" s="3">
        <v>2.4</v>
      </c>
      <c r="N910" s="3">
        <v>-67.100000000000364</v>
      </c>
      <c r="O910" s="3"/>
      <c r="P910" s="3"/>
      <c r="AF910" s="3"/>
    </row>
    <row r="911" spans="1:32">
      <c r="A911" s="9">
        <v>44536</v>
      </c>
      <c r="B911" s="13">
        <v>11088.17</v>
      </c>
      <c r="C911" s="3">
        <v>3964.42</v>
      </c>
      <c r="D911" s="3">
        <v>6019.8180000000002</v>
      </c>
      <c r="E911" s="3">
        <v>873.15090999999995</v>
      </c>
      <c r="F911" s="3">
        <v>4948.4773941840003</v>
      </c>
      <c r="G911" s="3">
        <v>252</v>
      </c>
      <c r="H911" s="10">
        <v>83.547104000000004</v>
      </c>
      <c r="I911" s="32">
        <v>122.089528</v>
      </c>
      <c r="J911" s="3">
        <v>-38.542423999999997</v>
      </c>
      <c r="K911" s="3">
        <v>13.1</v>
      </c>
      <c r="L911" s="3">
        <v>1.5</v>
      </c>
      <c r="M911" s="3">
        <v>2.4</v>
      </c>
      <c r="N911" s="3">
        <v>53.760000000000218</v>
      </c>
      <c r="O911" s="3"/>
      <c r="P911" s="3"/>
      <c r="AF911" s="3"/>
    </row>
    <row r="912" spans="1:32">
      <c r="A912" s="9">
        <v>44533</v>
      </c>
      <c r="B912" s="13">
        <v>11034.41</v>
      </c>
      <c r="C912" s="3">
        <v>3947</v>
      </c>
      <c r="D912" s="3">
        <v>6735.3257000000003</v>
      </c>
      <c r="E912" s="3">
        <v>252.972736</v>
      </c>
      <c r="F912" s="3">
        <v>4924.4861462850004</v>
      </c>
      <c r="G912" s="3">
        <v>255</v>
      </c>
      <c r="H912" s="10">
        <v>60.429775999999997</v>
      </c>
      <c r="I912" s="32">
        <v>37.114896000000002</v>
      </c>
      <c r="J912" s="3">
        <v>23.314879999999995</v>
      </c>
      <c r="K912" s="3">
        <v>13.1</v>
      </c>
      <c r="L912" s="3">
        <v>1.5</v>
      </c>
      <c r="M912" s="3">
        <v>2.4</v>
      </c>
      <c r="N912" s="3">
        <v>46.090000000000146</v>
      </c>
      <c r="O912" s="3"/>
      <c r="P912" s="3"/>
      <c r="AF912" s="3"/>
    </row>
    <row r="913" spans="1:32">
      <c r="A913" s="9">
        <v>44532</v>
      </c>
      <c r="B913" s="13">
        <v>10988.32</v>
      </c>
      <c r="C913" s="3">
        <v>3884.57</v>
      </c>
      <c r="D913" s="3">
        <v>7082.1893</v>
      </c>
      <c r="E913" s="3">
        <v>305.79244799999998</v>
      </c>
      <c r="F913" s="3">
        <v>4903.9139916370004</v>
      </c>
      <c r="G913" s="3">
        <v>254</v>
      </c>
      <c r="H913" s="10">
        <v>86.690175999999994</v>
      </c>
      <c r="I913" s="32">
        <v>79.765007999999995</v>
      </c>
      <c r="J913" s="3">
        <v>6.9251679999999993</v>
      </c>
      <c r="K913" s="3">
        <v>13.3</v>
      </c>
      <c r="L913" s="3">
        <v>1.5</v>
      </c>
      <c r="M913" s="3">
        <v>2.4</v>
      </c>
      <c r="N913" s="3">
        <v>-263.97999999999956</v>
      </c>
      <c r="O913" s="3"/>
      <c r="P913" s="3"/>
      <c r="AF913" s="3"/>
    </row>
    <row r="914" spans="1:32">
      <c r="A914" s="9">
        <v>44531</v>
      </c>
      <c r="B914" s="13">
        <v>11252.3</v>
      </c>
      <c r="C914" s="3">
        <v>3912.88</v>
      </c>
      <c r="D914" s="3">
        <v>6479.5012999999999</v>
      </c>
      <c r="E914" s="3">
        <v>252.37804800000001</v>
      </c>
      <c r="F914" s="3">
        <v>5021.7260695349996</v>
      </c>
      <c r="G914" s="3">
        <v>255</v>
      </c>
      <c r="H914" s="10">
        <v>175.16006400000001</v>
      </c>
      <c r="I914" s="32">
        <v>24.936935999999999</v>
      </c>
      <c r="J914" s="3">
        <v>150.223128</v>
      </c>
      <c r="K914" s="3">
        <v>13.5</v>
      </c>
      <c r="L914" s="3">
        <v>1.6</v>
      </c>
      <c r="M914" s="3">
        <v>2.4</v>
      </c>
      <c r="N914" s="3">
        <v>-157.57999999999993</v>
      </c>
      <c r="O914" s="3"/>
      <c r="P914" s="3"/>
      <c r="AF914" s="3"/>
    </row>
    <row r="915" spans="1:32">
      <c r="A915" s="9">
        <v>44530</v>
      </c>
      <c r="B915" s="13">
        <v>11409.88</v>
      </c>
      <c r="C915" s="3">
        <v>3905.65</v>
      </c>
      <c r="D915" s="3">
        <v>11075.2256</v>
      </c>
      <c r="E915" s="3">
        <v>402.00563199999999</v>
      </c>
      <c r="F915" s="3">
        <v>5092.0493377720004</v>
      </c>
      <c r="G915" s="3">
        <v>253</v>
      </c>
      <c r="H915" s="10">
        <v>98.381360000000001</v>
      </c>
      <c r="I915" s="32">
        <v>153.938096</v>
      </c>
      <c r="J915" s="3">
        <v>-55.556736000000001</v>
      </c>
      <c r="K915" s="3">
        <v>13.7</v>
      </c>
      <c r="L915" s="3">
        <v>1.6</v>
      </c>
      <c r="M915" s="3">
        <v>2.4</v>
      </c>
      <c r="N915" s="3">
        <v>-30.650000000001455</v>
      </c>
      <c r="O915" s="3"/>
      <c r="P915" s="3"/>
      <c r="AF915" s="3"/>
    </row>
    <row r="916" spans="1:32">
      <c r="A916" s="9">
        <v>44529</v>
      </c>
      <c r="B916" s="13">
        <v>11440.53</v>
      </c>
      <c r="C916" s="3">
        <v>3875.96</v>
      </c>
      <c r="D916" s="3">
        <v>10054.527</v>
      </c>
      <c r="E916" s="3">
        <v>350.23580800000002</v>
      </c>
      <c r="F916" s="3">
        <v>5105.7306287009997</v>
      </c>
      <c r="G916" s="3">
        <v>258</v>
      </c>
      <c r="H916" s="10">
        <v>383.600256</v>
      </c>
      <c r="I916" s="32">
        <v>797.86149999999998</v>
      </c>
      <c r="J916" s="3">
        <v>-414.26124399999998</v>
      </c>
      <c r="K916" s="3">
        <v>13.9</v>
      </c>
      <c r="L916" s="3">
        <v>1.6</v>
      </c>
      <c r="M916" s="3">
        <v>2.2999999999999998</v>
      </c>
      <c r="N916" s="3">
        <v>238.44000000000051</v>
      </c>
      <c r="O916" s="3"/>
      <c r="P916" s="3"/>
      <c r="AF916" s="3"/>
    </row>
    <row r="917" spans="1:32">
      <c r="A917" s="9">
        <v>44526</v>
      </c>
      <c r="B917" s="13">
        <v>11202.09</v>
      </c>
      <c r="C917" s="3">
        <v>3829.65</v>
      </c>
      <c r="D917" s="3">
        <v>8970.8441999999995</v>
      </c>
      <c r="E917" s="3">
        <v>343.28825599999999</v>
      </c>
      <c r="F917" s="3">
        <v>4999.3185716349999</v>
      </c>
      <c r="G917" s="3">
        <v>259</v>
      </c>
      <c r="H917" s="10">
        <v>97.593000000000004</v>
      </c>
      <c r="I917" s="32">
        <v>109.941288</v>
      </c>
      <c r="J917" s="3">
        <v>-12.348287999999997</v>
      </c>
      <c r="K917" s="3">
        <v>13.6</v>
      </c>
      <c r="L917" s="3">
        <v>1.6</v>
      </c>
      <c r="M917" s="3">
        <v>2.4</v>
      </c>
      <c r="N917" s="3">
        <v>4.4099999999998545</v>
      </c>
      <c r="O917" s="3"/>
      <c r="P917" s="3"/>
      <c r="AF917" s="3"/>
    </row>
    <row r="918" spans="1:32">
      <c r="A918" s="9">
        <v>44525</v>
      </c>
      <c r="B918" s="13">
        <v>11197.68</v>
      </c>
      <c r="C918" s="3">
        <v>3822.61</v>
      </c>
      <c r="D918" s="3">
        <v>9145.2651999999998</v>
      </c>
      <c r="E918" s="3">
        <v>335.14921600000002</v>
      </c>
      <c r="F918" s="3">
        <v>4997.3473667429998</v>
      </c>
      <c r="G918" s="3">
        <v>254</v>
      </c>
      <c r="H918" s="10">
        <v>114.68489599999999</v>
      </c>
      <c r="I918" s="32">
        <v>392.54288000000003</v>
      </c>
      <c r="J918" s="3">
        <v>-277.85798400000004</v>
      </c>
      <c r="K918" s="3">
        <v>13.6</v>
      </c>
      <c r="L918" s="3">
        <v>1.6</v>
      </c>
      <c r="M918" s="3">
        <v>2.4</v>
      </c>
      <c r="N918" s="3">
        <v>171.95000000000073</v>
      </c>
      <c r="O918" s="3">
        <v>32006</v>
      </c>
      <c r="P918" s="3"/>
      <c r="AF918" s="3"/>
    </row>
    <row r="919" spans="1:32">
      <c r="A919" s="9">
        <v>44524</v>
      </c>
      <c r="B919" s="13">
        <v>11025.73</v>
      </c>
      <c r="C919" s="3">
        <v>3767.41</v>
      </c>
      <c r="D919" s="3">
        <v>9980.3145999999997</v>
      </c>
      <c r="E919" s="3">
        <v>459.28377599999999</v>
      </c>
      <c r="F919" s="3">
        <v>4920.6116139109999</v>
      </c>
      <c r="G919" s="3">
        <v>254</v>
      </c>
      <c r="H919" s="10">
        <v>88.252120000000005</v>
      </c>
      <c r="I919" s="32">
        <v>1022.34573</v>
      </c>
      <c r="J919" s="3">
        <v>-934.09361000000001</v>
      </c>
      <c r="K919" s="3">
        <v>13.4</v>
      </c>
      <c r="L919" s="3">
        <v>1.5</v>
      </c>
      <c r="M919" s="3">
        <v>2.4</v>
      </c>
      <c r="N919" s="3">
        <v>115.67000000000007</v>
      </c>
      <c r="O919" s="3"/>
      <c r="P919" s="3"/>
      <c r="AF919" s="3"/>
    </row>
    <row r="920" spans="1:32">
      <c r="A920" s="9">
        <v>44523</v>
      </c>
      <c r="B920" s="13">
        <v>10910.06</v>
      </c>
      <c r="C920" s="3">
        <v>3751.06</v>
      </c>
      <c r="D920" s="3">
        <v>7560.6450999999997</v>
      </c>
      <c r="E920" s="3">
        <v>316.84230400000001</v>
      </c>
      <c r="F920" s="3">
        <v>4868.9867635520004</v>
      </c>
      <c r="G920" s="3">
        <v>257</v>
      </c>
      <c r="H920" s="10">
        <v>57.225408000000002</v>
      </c>
      <c r="I920" s="32">
        <v>161.34031999999999</v>
      </c>
      <c r="J920" s="3">
        <v>-104.11491199999999</v>
      </c>
      <c r="K920" s="3">
        <v>13.2</v>
      </c>
      <c r="L920" s="3">
        <v>1.5</v>
      </c>
      <c r="M920" s="3">
        <v>2.4</v>
      </c>
      <c r="N920" s="3">
        <v>-18.540000000000873</v>
      </c>
      <c r="O920" s="3">
        <v>18071</v>
      </c>
      <c r="P920" s="3"/>
      <c r="AF920" s="3"/>
    </row>
    <row r="921" spans="1:32">
      <c r="A921" s="9">
        <v>44522</v>
      </c>
      <c r="B921" s="13">
        <v>10928.6</v>
      </c>
      <c r="C921" s="3">
        <v>3747.53</v>
      </c>
      <c r="D921" s="3">
        <v>6617.8683000000001</v>
      </c>
      <c r="E921" s="3">
        <v>216.21913599999999</v>
      </c>
      <c r="F921" s="3">
        <v>4877.2633920990002</v>
      </c>
      <c r="G921" s="3">
        <v>247</v>
      </c>
      <c r="H921" s="10">
        <v>61.738936000000002</v>
      </c>
      <c r="I921" s="32">
        <v>217.725312</v>
      </c>
      <c r="J921" s="3">
        <v>-155.98637600000001</v>
      </c>
      <c r="K921" s="3">
        <v>13.3</v>
      </c>
      <c r="L921" s="3">
        <v>1.5</v>
      </c>
      <c r="M921" s="3">
        <v>2.4</v>
      </c>
      <c r="N921" s="3">
        <v>111.36000000000058</v>
      </c>
      <c r="O921" s="3">
        <v>18321</v>
      </c>
      <c r="P921" s="3"/>
      <c r="AF921" s="3"/>
    </row>
    <row r="922" spans="1:32">
      <c r="A922" s="9">
        <v>44519</v>
      </c>
      <c r="B922" s="13">
        <v>10817.24</v>
      </c>
      <c r="C922" s="3">
        <v>3698.12</v>
      </c>
      <c r="D922" s="3">
        <v>6154.9342999999999</v>
      </c>
      <c r="E922" s="3">
        <v>223.97280000000001</v>
      </c>
      <c r="F922" s="3">
        <v>4827.5270157060004</v>
      </c>
      <c r="G922" s="3">
        <v>249</v>
      </c>
      <c r="H922" s="10">
        <v>59.798316</v>
      </c>
      <c r="I922" s="32">
        <v>113.03582400000001</v>
      </c>
      <c r="J922" s="3">
        <v>-53.237508000000005</v>
      </c>
      <c r="K922" s="3">
        <v>13.1</v>
      </c>
      <c r="L922" s="3">
        <v>1.5</v>
      </c>
      <c r="M922" s="3">
        <v>2.5</v>
      </c>
      <c r="N922" s="3">
        <v>158.52000000000044</v>
      </c>
      <c r="O922" s="3"/>
      <c r="P922" s="3"/>
      <c r="AF922" s="3"/>
    </row>
    <row r="923" spans="1:32">
      <c r="A923" s="9">
        <v>44517</v>
      </c>
      <c r="B923" s="13">
        <v>10658.72</v>
      </c>
      <c r="C923" s="3">
        <v>3674.58</v>
      </c>
      <c r="D923" s="3">
        <v>9393.7981</v>
      </c>
      <c r="E923" s="3">
        <v>322.26064000000002</v>
      </c>
      <c r="F923" s="3">
        <v>4756.7822262609998</v>
      </c>
      <c r="G923" s="3">
        <v>259</v>
      </c>
      <c r="H923" s="10">
        <v>125.361712</v>
      </c>
      <c r="I923" s="32">
        <v>626.09338000000002</v>
      </c>
      <c r="J923" s="3">
        <v>-500.73166800000001</v>
      </c>
      <c r="K923" s="3">
        <v>12.9</v>
      </c>
      <c r="L923" s="3">
        <v>1.5</v>
      </c>
      <c r="M923" s="3">
        <v>2.5</v>
      </c>
      <c r="N923" s="3">
        <v>-366.17000000000007</v>
      </c>
      <c r="O923" s="3"/>
      <c r="P923" s="3"/>
      <c r="AF923" s="3"/>
    </row>
    <row r="924" spans="1:32">
      <c r="A924" s="9">
        <v>44516</v>
      </c>
      <c r="B924" s="13">
        <v>11024.89</v>
      </c>
      <c r="C924" s="3">
        <v>3652.66</v>
      </c>
      <c r="D924" s="3">
        <v>10254.7886</v>
      </c>
      <c r="E924" s="3">
        <v>384.56604800000002</v>
      </c>
      <c r="F924" s="3">
        <v>4920.1961421120004</v>
      </c>
      <c r="G924" s="3">
        <v>248</v>
      </c>
      <c r="H924" s="10">
        <v>170.52067199999999</v>
      </c>
      <c r="I924" s="32">
        <v>939.21626000000003</v>
      </c>
      <c r="J924" s="3">
        <v>-768.69558800000004</v>
      </c>
      <c r="K924" s="3">
        <v>13.4</v>
      </c>
      <c r="L924" s="3">
        <v>1.5</v>
      </c>
      <c r="M924" s="3">
        <v>2.4</v>
      </c>
      <c r="N924" s="3">
        <v>16.559999999999491</v>
      </c>
      <c r="O924" s="3">
        <v>13976</v>
      </c>
      <c r="P924" s="3"/>
      <c r="AF924" s="3"/>
    </row>
    <row r="925" spans="1:32">
      <c r="A925" s="9">
        <v>44515</v>
      </c>
      <c r="B925" s="13">
        <v>11008.33</v>
      </c>
      <c r="C925" s="3">
        <v>3606.85</v>
      </c>
      <c r="D925" s="3">
        <v>10272.520200000001</v>
      </c>
      <c r="E925" s="3">
        <v>538.75986999999998</v>
      </c>
      <c r="F925" s="3">
        <v>4912.805202599</v>
      </c>
      <c r="G925" s="3">
        <v>251</v>
      </c>
      <c r="H925" s="10">
        <v>188.373728</v>
      </c>
      <c r="I925" s="32">
        <v>300.281184</v>
      </c>
      <c r="J925" s="3">
        <v>-111.907456</v>
      </c>
      <c r="K925" s="3">
        <v>13.4</v>
      </c>
      <c r="L925" s="3">
        <v>1.5</v>
      </c>
      <c r="M925" s="3">
        <v>2.4</v>
      </c>
      <c r="N925" s="3">
        <v>255.51000000000022</v>
      </c>
      <c r="O925" s="3"/>
      <c r="P925" s="3"/>
      <c r="AF925" s="3"/>
    </row>
    <row r="926" spans="1:32">
      <c r="A926" s="9">
        <v>44512</v>
      </c>
      <c r="B926" s="13">
        <v>10752.82</v>
      </c>
      <c r="C926" s="3">
        <v>3598.38</v>
      </c>
      <c r="D926" s="3">
        <v>6912.6835000000001</v>
      </c>
      <c r="E926" s="3">
        <v>316.08550400000001</v>
      </c>
      <c r="F926" s="3">
        <v>4795.6173134430001</v>
      </c>
      <c r="G926" s="3">
        <v>244</v>
      </c>
      <c r="H926" s="10">
        <v>79.995264000000006</v>
      </c>
      <c r="I926" s="32">
        <v>136.685968</v>
      </c>
      <c r="J926" s="3">
        <v>-56.690703999999997</v>
      </c>
      <c r="K926" s="3">
        <v>13</v>
      </c>
      <c r="L926" s="3">
        <v>1.5</v>
      </c>
      <c r="M926" s="3">
        <v>2.5</v>
      </c>
      <c r="N926" s="3">
        <v>86.279999999998836</v>
      </c>
      <c r="O926" s="3"/>
      <c r="P926" s="3"/>
      <c r="AF926" s="3"/>
    </row>
    <row r="927" spans="1:32">
      <c r="A927" s="9">
        <v>44511</v>
      </c>
      <c r="B927" s="13">
        <v>10666.54</v>
      </c>
      <c r="C927" s="3">
        <v>3615.95</v>
      </c>
      <c r="D927" s="3">
        <v>5155.9793</v>
      </c>
      <c r="E927" s="3">
        <v>212.84791999999999</v>
      </c>
      <c r="F927" s="3">
        <v>4757.1365608149999</v>
      </c>
      <c r="G927" s="3">
        <v>246</v>
      </c>
      <c r="H927" s="10">
        <v>42.300339999999998</v>
      </c>
      <c r="I927" s="32">
        <v>81.017743999999993</v>
      </c>
      <c r="J927" s="3">
        <v>-38.717403999999995</v>
      </c>
      <c r="K927" s="3">
        <v>12.9</v>
      </c>
      <c r="L927" s="3">
        <v>1.5</v>
      </c>
      <c r="M927" s="3">
        <v>2.5</v>
      </c>
      <c r="N927" s="3">
        <v>-19.829999999999927</v>
      </c>
      <c r="O927" s="3">
        <v>8981</v>
      </c>
      <c r="P927" s="3"/>
      <c r="AF927" s="3"/>
    </row>
    <row r="928" spans="1:32">
      <c r="A928" s="9">
        <v>44510</v>
      </c>
      <c r="B928" s="13">
        <v>10686.37</v>
      </c>
      <c r="C928" s="3">
        <v>3625.37</v>
      </c>
      <c r="D928" s="3">
        <v>6883.0448999999999</v>
      </c>
      <c r="E928" s="3">
        <v>347.53107199999999</v>
      </c>
      <c r="F928" s="3">
        <v>4765.9822271960002</v>
      </c>
      <c r="G928" s="3">
        <v>240</v>
      </c>
      <c r="H928" s="10">
        <v>74.749303999999995</v>
      </c>
      <c r="I928" s="32">
        <v>85.127039999999994</v>
      </c>
      <c r="J928" s="3">
        <v>-10.377735999999999</v>
      </c>
      <c r="K928" s="3">
        <v>13</v>
      </c>
      <c r="L928" s="3">
        <v>1.5</v>
      </c>
      <c r="M928" s="3">
        <v>2.5</v>
      </c>
      <c r="N928" s="3">
        <v>163.77000000000044</v>
      </c>
      <c r="O928" s="3"/>
      <c r="P928" s="3"/>
      <c r="AF928" s="3"/>
    </row>
    <row r="929" spans="1:32">
      <c r="A929" s="9">
        <v>44509</v>
      </c>
      <c r="B929" s="13">
        <v>10522.6</v>
      </c>
      <c r="C929" s="3">
        <v>3632.4</v>
      </c>
      <c r="D929" s="3">
        <v>5717.3949000000002</v>
      </c>
      <c r="E929" s="3">
        <v>364.02319999999997</v>
      </c>
      <c r="F929" s="3">
        <v>4692.4326713359997</v>
      </c>
      <c r="G929" s="3">
        <v>257</v>
      </c>
      <c r="H929" s="10">
        <v>56.294483999999997</v>
      </c>
      <c r="I929" s="32">
        <v>28.126712000000001</v>
      </c>
      <c r="J929" s="3">
        <v>28.167771999999996</v>
      </c>
      <c r="K929" s="3">
        <v>12.8</v>
      </c>
      <c r="L929" s="3">
        <v>1.5</v>
      </c>
      <c r="M929" s="3">
        <v>2.5</v>
      </c>
      <c r="N929" s="3">
        <v>160.80000000000109</v>
      </c>
      <c r="O929" s="3"/>
      <c r="P929" s="3"/>
      <c r="AF929" s="3"/>
    </row>
    <row r="930" spans="1:32">
      <c r="A930" s="9">
        <v>44508</v>
      </c>
      <c r="B930" s="13">
        <v>10361.799999999999</v>
      </c>
      <c r="C930" s="3">
        <v>3604.06</v>
      </c>
      <c r="D930" s="3">
        <v>12215.424000000001</v>
      </c>
      <c r="E930" s="3">
        <v>673.08429000000001</v>
      </c>
      <c r="F930" s="3">
        <v>4617.9235283589996</v>
      </c>
      <c r="G930" s="3">
        <v>253</v>
      </c>
      <c r="H930" s="10">
        <v>124.44906400000001</v>
      </c>
      <c r="I930" s="32">
        <v>76.536559999999994</v>
      </c>
      <c r="J930" s="3">
        <v>47.912504000000013</v>
      </c>
      <c r="K930" s="3">
        <v>12.6</v>
      </c>
      <c r="L930" s="3">
        <v>1.4</v>
      </c>
      <c r="M930" s="3">
        <v>2.6</v>
      </c>
      <c r="N930" s="3">
        <v>-259.60000000000036</v>
      </c>
      <c r="O930" s="3"/>
      <c r="P930" s="3"/>
      <c r="AF930" s="3"/>
    </row>
    <row r="931" spans="1:32">
      <c r="A931" s="9">
        <v>44505</v>
      </c>
      <c r="B931" s="13">
        <v>10621.4</v>
      </c>
      <c r="C931" s="3">
        <v>3649.94</v>
      </c>
      <c r="D931" s="3">
        <v>8265.6087000000007</v>
      </c>
      <c r="E931" s="3">
        <v>375.28569599999997</v>
      </c>
      <c r="F931" s="3">
        <v>4733.6197820199995</v>
      </c>
      <c r="G931" s="3">
        <v>248</v>
      </c>
      <c r="H931" s="10">
        <v>74.658392000000006</v>
      </c>
      <c r="I931" s="32">
        <v>112.885704</v>
      </c>
      <c r="J931" s="3">
        <v>-38.227311999999998</v>
      </c>
      <c r="K931" s="3">
        <v>12.9</v>
      </c>
      <c r="L931" s="3">
        <v>1.5</v>
      </c>
      <c r="M931" s="3">
        <v>2.5</v>
      </c>
      <c r="N931" s="3">
        <v>-10.809999999999491</v>
      </c>
      <c r="O931" s="3"/>
      <c r="P931" s="3"/>
      <c r="AF931" s="3"/>
    </row>
    <row r="932" spans="1:32">
      <c r="A932" s="9">
        <v>44503</v>
      </c>
      <c r="B932" s="13">
        <v>10632.21</v>
      </c>
      <c r="C932" s="3">
        <v>3635.2</v>
      </c>
      <c r="D932" s="3">
        <v>5604.8143</v>
      </c>
      <c r="E932" s="3">
        <v>212.04947200000001</v>
      </c>
      <c r="F932" s="3">
        <v>4738.4381658900002</v>
      </c>
      <c r="G932" s="3">
        <v>243</v>
      </c>
      <c r="H932" s="10">
        <v>70.549456000000006</v>
      </c>
      <c r="I932" s="32">
        <v>152.55177599999999</v>
      </c>
      <c r="J932" s="3">
        <v>-82.002319999999983</v>
      </c>
      <c r="K932" s="3">
        <v>12.9</v>
      </c>
      <c r="L932" s="3">
        <v>1.5</v>
      </c>
      <c r="M932" s="3">
        <v>2.5</v>
      </c>
      <c r="N932" s="3">
        <v>220.18999999999869</v>
      </c>
      <c r="O932" s="3"/>
      <c r="P932" s="3"/>
      <c r="AF932" s="3"/>
    </row>
    <row r="933" spans="1:32">
      <c r="A933" s="9">
        <v>44502</v>
      </c>
      <c r="B933" s="13">
        <v>10412.02</v>
      </c>
      <c r="C933" s="3">
        <v>3656.6</v>
      </c>
      <c r="D933" s="3">
        <v>6106.8549000000003</v>
      </c>
      <c r="E933" s="3">
        <v>188.34639999999999</v>
      </c>
      <c r="F933" s="3">
        <v>4640.3051219910003</v>
      </c>
      <c r="G933" s="3">
        <v>252</v>
      </c>
      <c r="H933" s="10">
        <v>54.195183999999998</v>
      </c>
      <c r="I933" s="32">
        <v>75.816336000000007</v>
      </c>
      <c r="J933" s="3">
        <v>-21.621152000000009</v>
      </c>
      <c r="K933" s="3">
        <v>12.6</v>
      </c>
      <c r="L933" s="3">
        <v>1.5</v>
      </c>
      <c r="M933" s="3">
        <v>2.6</v>
      </c>
      <c r="N933" s="3">
        <v>140.31000000000131</v>
      </c>
      <c r="O933" s="3"/>
      <c r="P933" s="3"/>
      <c r="AF933" s="3"/>
    </row>
    <row r="934" spans="1:32">
      <c r="A934" s="9">
        <v>44501</v>
      </c>
      <c r="B934" s="13">
        <v>10271.709999999999</v>
      </c>
      <c r="C934" s="3">
        <v>3668.56</v>
      </c>
      <c r="D934" s="3">
        <v>4422.1061</v>
      </c>
      <c r="E934" s="3">
        <v>117.55997600000001</v>
      </c>
      <c r="F934" s="3">
        <v>4577.77313357</v>
      </c>
      <c r="G934" s="3">
        <v>251</v>
      </c>
      <c r="H934" s="10">
        <v>46.44406</v>
      </c>
      <c r="I934" s="32">
        <v>587.53900999999996</v>
      </c>
      <c r="J934" s="3">
        <v>-541.09494999999993</v>
      </c>
      <c r="K934" s="3">
        <v>12.5</v>
      </c>
      <c r="L934" s="3">
        <v>1.4</v>
      </c>
      <c r="M934" s="3">
        <v>2.6</v>
      </c>
      <c r="N934" s="3">
        <v>139.58999999999833</v>
      </c>
      <c r="O934" s="3"/>
      <c r="P934" s="3"/>
      <c r="AF934" s="3"/>
    </row>
    <row r="935" spans="1:32">
      <c r="A935" s="9">
        <v>44498</v>
      </c>
      <c r="B935" s="13">
        <v>10132.120000000001</v>
      </c>
      <c r="C935" s="3">
        <v>3678.35</v>
      </c>
      <c r="D935" s="3">
        <v>3701.2311</v>
      </c>
      <c r="E935" s="3">
        <v>96.499840000000006</v>
      </c>
      <c r="F935" s="3">
        <v>4515.5624215930002</v>
      </c>
      <c r="G935" s="3">
        <v>252</v>
      </c>
      <c r="H935" s="10">
        <v>157.012912</v>
      </c>
      <c r="I935" s="32">
        <v>109.87016</v>
      </c>
      <c r="J935" s="3">
        <v>47.142752000000002</v>
      </c>
      <c r="K935" s="3">
        <v>12.3</v>
      </c>
      <c r="L935" s="3">
        <v>1.4</v>
      </c>
      <c r="M935" s="3">
        <v>2.6</v>
      </c>
      <c r="N935" s="3">
        <v>-30.809999999999491</v>
      </c>
      <c r="O935" s="3"/>
      <c r="P935" s="3"/>
      <c r="AF935" s="3"/>
    </row>
    <row r="936" spans="1:32">
      <c r="A936" s="9">
        <v>44497</v>
      </c>
      <c r="B936" s="13">
        <v>10162.93</v>
      </c>
      <c r="C936" s="3">
        <v>3708.52</v>
      </c>
      <c r="D936" s="3">
        <v>4935.6994999999997</v>
      </c>
      <c r="E936" s="3">
        <v>121.26846399999999</v>
      </c>
      <c r="F936" s="3">
        <v>4529.2925111570003</v>
      </c>
      <c r="G936" s="3">
        <v>246</v>
      </c>
      <c r="H936" s="10">
        <v>29.107040000000001</v>
      </c>
      <c r="I936" s="32">
        <v>432.25283200000001</v>
      </c>
      <c r="J936" s="3">
        <v>-403.14579200000003</v>
      </c>
      <c r="K936" s="3">
        <v>12.3</v>
      </c>
      <c r="L936" s="3">
        <v>1.4</v>
      </c>
      <c r="M936" s="3">
        <v>2.6</v>
      </c>
      <c r="N936" s="3">
        <v>25.079999999999927</v>
      </c>
      <c r="O936" s="3"/>
      <c r="P936" s="3"/>
      <c r="AF936" s="3"/>
    </row>
    <row r="937" spans="1:32">
      <c r="A937" s="9">
        <v>44496</v>
      </c>
      <c r="B937" s="13">
        <v>10137.85</v>
      </c>
      <c r="C937" s="3">
        <v>3687.56</v>
      </c>
      <c r="D937" s="3">
        <v>4184.7618599999996</v>
      </c>
      <c r="E937" s="3">
        <v>142.35691199999999</v>
      </c>
      <c r="F937" s="3">
        <v>4518.1149454810002</v>
      </c>
      <c r="G937" s="3">
        <v>257</v>
      </c>
      <c r="H937" s="10">
        <v>40.761763999999999</v>
      </c>
      <c r="I937" s="32">
        <v>129.365432</v>
      </c>
      <c r="J937" s="3">
        <v>-88.603667999999999</v>
      </c>
      <c r="K937" s="3">
        <v>12.3</v>
      </c>
      <c r="L937" s="3">
        <v>1.4</v>
      </c>
      <c r="M937" s="3">
        <v>2.6</v>
      </c>
      <c r="N937" s="3">
        <v>-9.0499999999992724</v>
      </c>
      <c r="O937" s="3"/>
      <c r="P937" s="3"/>
      <c r="AF937" s="3"/>
    </row>
    <row r="938" spans="1:32">
      <c r="A938" s="9">
        <v>44495</v>
      </c>
      <c r="B938" s="13">
        <v>10146.9</v>
      </c>
      <c r="C938" s="3">
        <v>3698.72</v>
      </c>
      <c r="D938" s="3">
        <v>5084.1277</v>
      </c>
      <c r="E938" s="3">
        <v>194.505424</v>
      </c>
      <c r="F938" s="3">
        <v>4521.6735197589996</v>
      </c>
      <c r="G938" s="3">
        <v>255</v>
      </c>
      <c r="H938" s="10">
        <v>149.15902399999999</v>
      </c>
      <c r="I938" s="32">
        <v>303.698624</v>
      </c>
      <c r="J938" s="3">
        <v>-154.53960000000001</v>
      </c>
      <c r="K938" s="3">
        <v>12.3</v>
      </c>
      <c r="L938" s="3">
        <v>1.4</v>
      </c>
      <c r="M938" s="3">
        <v>2.6</v>
      </c>
      <c r="N938" s="3">
        <v>19.859999999998763</v>
      </c>
      <c r="O938" s="3"/>
      <c r="P938" s="3"/>
      <c r="AF938" s="3"/>
    </row>
    <row r="939" spans="1:32">
      <c r="A939" s="9">
        <v>44494</v>
      </c>
      <c r="B939" s="13">
        <v>10127.040000000001</v>
      </c>
      <c r="C939" s="3">
        <v>3659.73</v>
      </c>
      <c r="D939" s="3">
        <v>6717.0370999999996</v>
      </c>
      <c r="E939" s="3">
        <v>272.308832</v>
      </c>
      <c r="F939" s="3">
        <v>4512.8254119909998</v>
      </c>
      <c r="G939" s="3">
        <v>251</v>
      </c>
      <c r="H939" s="10">
        <v>68.857159999999993</v>
      </c>
      <c r="I939" s="32">
        <v>138.25705600000001</v>
      </c>
      <c r="J939" s="3">
        <v>-69.399896000000012</v>
      </c>
      <c r="K939" s="3">
        <v>12.3</v>
      </c>
      <c r="L939" s="3">
        <v>1.4</v>
      </c>
      <c r="M939" s="3">
        <v>2.6</v>
      </c>
      <c r="N939" s="3">
        <v>80.240000000001601</v>
      </c>
      <c r="O939" s="3">
        <v>11506</v>
      </c>
      <c r="P939" s="3"/>
      <c r="AF939" s="3"/>
    </row>
    <row r="940" spans="1:32">
      <c r="A940" s="9">
        <v>44491</v>
      </c>
      <c r="B940" s="13">
        <v>10046.799999999999</v>
      </c>
      <c r="C940" s="3">
        <v>3644.73</v>
      </c>
      <c r="D940" s="3">
        <v>6853.6530000000002</v>
      </c>
      <c r="E940" s="3">
        <v>235.93620799999999</v>
      </c>
      <c r="F940" s="3">
        <v>4477.0610402840002</v>
      </c>
      <c r="G940" s="3">
        <v>252</v>
      </c>
      <c r="H940" s="10">
        <v>72.281592000000003</v>
      </c>
      <c r="I940" s="32">
        <v>106.10180800000001</v>
      </c>
      <c r="J940" s="3">
        <v>-33.820216000000002</v>
      </c>
      <c r="K940" s="3">
        <v>12.2</v>
      </c>
      <c r="L940" s="3">
        <v>1.4</v>
      </c>
      <c r="M940" s="3">
        <v>2.7</v>
      </c>
      <c r="N940" s="3">
        <v>131.57999999999993</v>
      </c>
      <c r="O940" s="3"/>
      <c r="P940" s="3"/>
      <c r="AF940" s="3"/>
    </row>
    <row r="941" spans="1:32">
      <c r="A941" s="9">
        <v>44490</v>
      </c>
      <c r="B941" s="13">
        <v>9915.2199999999993</v>
      </c>
      <c r="C941" s="3">
        <v>3605.72</v>
      </c>
      <c r="D941" s="3">
        <v>4462.5596999999998</v>
      </c>
      <c r="E941" s="3">
        <v>149.48348799999999</v>
      </c>
      <c r="F941" s="3">
        <v>4418.4291602169997</v>
      </c>
      <c r="G941" s="3">
        <v>259</v>
      </c>
      <c r="H941" s="10">
        <v>63.411588000000002</v>
      </c>
      <c r="I941" s="32">
        <v>171.92273599999999</v>
      </c>
      <c r="J941" s="3">
        <v>-108.51114799999999</v>
      </c>
      <c r="K941" s="3">
        <v>12</v>
      </c>
      <c r="L941" s="3">
        <v>1.4</v>
      </c>
      <c r="M941" s="3">
        <v>2.7</v>
      </c>
      <c r="N941" s="3">
        <v>33.719999999999345</v>
      </c>
      <c r="O941" s="3"/>
      <c r="P941" s="3"/>
      <c r="AF941" s="3"/>
    </row>
    <row r="942" spans="1:32">
      <c r="A942" s="9">
        <v>44487</v>
      </c>
      <c r="B942" s="13">
        <v>9881.5</v>
      </c>
      <c r="C942" s="3">
        <v>3572.7</v>
      </c>
      <c r="D942" s="3">
        <v>4268.5237800000004</v>
      </c>
      <c r="E942" s="3">
        <v>154.46670399999999</v>
      </c>
      <c r="F942" s="3">
        <v>4403.4008152380002</v>
      </c>
      <c r="G942" s="3">
        <v>247</v>
      </c>
      <c r="H942" s="10">
        <v>84.378512000000001</v>
      </c>
      <c r="I942" s="32">
        <v>43.315088000000003</v>
      </c>
      <c r="J942" s="3">
        <v>41.063423999999998</v>
      </c>
      <c r="K942" s="3">
        <v>12</v>
      </c>
      <c r="L942" s="3">
        <v>1.4</v>
      </c>
      <c r="M942" s="3">
        <v>2.7</v>
      </c>
      <c r="N942" s="3">
        <v>172.36000000000058</v>
      </c>
      <c r="O942" s="3">
        <v>9364</v>
      </c>
      <c r="P942" s="3"/>
      <c r="AF942" s="3"/>
    </row>
    <row r="943" spans="1:32">
      <c r="A943" s="9">
        <v>44484</v>
      </c>
      <c r="B943" s="13">
        <v>9709.14</v>
      </c>
      <c r="C943" s="3">
        <v>3553.45</v>
      </c>
      <c r="D943" s="3">
        <v>2746.8584999999998</v>
      </c>
      <c r="E943" s="3">
        <v>159.879456</v>
      </c>
      <c r="F943" s="3">
        <v>4326.5943777040002</v>
      </c>
      <c r="G943" s="3">
        <v>252</v>
      </c>
      <c r="H943" s="10">
        <v>32.623168</v>
      </c>
      <c r="I943" s="32">
        <v>227.63</v>
      </c>
      <c r="J943" s="3">
        <v>-195.006832</v>
      </c>
      <c r="K943" s="3">
        <v>11.8</v>
      </c>
      <c r="L943" s="3">
        <v>1.4</v>
      </c>
      <c r="M943" s="3">
        <v>2.7</v>
      </c>
      <c r="N943" s="3">
        <v>85.329999999999927</v>
      </c>
      <c r="O943" s="3"/>
      <c r="P943" s="3"/>
      <c r="AF943" s="3"/>
    </row>
    <row r="944" spans="1:32">
      <c r="A944" s="9">
        <v>44483</v>
      </c>
      <c r="B944" s="13">
        <v>9623.81</v>
      </c>
      <c r="C944" s="3">
        <v>3546.61</v>
      </c>
      <c r="D944" s="3">
        <v>3481.2810199999999</v>
      </c>
      <c r="E944" s="3">
        <v>142.823184</v>
      </c>
      <c r="F944" s="3">
        <v>4288.5698417619997</v>
      </c>
      <c r="G944" s="3">
        <v>250</v>
      </c>
      <c r="H944" s="10">
        <v>38.391908000000001</v>
      </c>
      <c r="I944" s="32">
        <v>37.244672000000001</v>
      </c>
      <c r="J944" s="3">
        <v>1.1472359999999995</v>
      </c>
      <c r="K944" s="3">
        <v>11.7</v>
      </c>
      <c r="L944" s="3">
        <v>1.3</v>
      </c>
      <c r="M944" s="3">
        <v>2.8</v>
      </c>
      <c r="N944" s="3">
        <v>2.1599999999998545</v>
      </c>
      <c r="O944" s="3">
        <v>20647</v>
      </c>
      <c r="P944" s="3"/>
      <c r="AF944" s="3"/>
    </row>
    <row r="945" spans="1:32">
      <c r="A945" s="9">
        <v>44482</v>
      </c>
      <c r="B945" s="13">
        <v>9621.65</v>
      </c>
      <c r="C945" s="3">
        <v>3547.1</v>
      </c>
      <c r="D945" s="3">
        <v>2648.5360599999999</v>
      </c>
      <c r="E945" s="3">
        <v>105.385912</v>
      </c>
      <c r="F945" s="3">
        <v>4287.6078466230001</v>
      </c>
      <c r="G945" s="3">
        <v>252</v>
      </c>
      <c r="H945" s="10">
        <v>21.848479999999999</v>
      </c>
      <c r="I945" s="32">
        <v>27.964904000000001</v>
      </c>
      <c r="J945" s="3">
        <v>-6.1164240000000021</v>
      </c>
      <c r="K945" s="3">
        <v>11.7</v>
      </c>
      <c r="L945" s="3">
        <v>1.3</v>
      </c>
      <c r="M945" s="3">
        <v>2.8</v>
      </c>
      <c r="N945" s="3">
        <v>124.15999999999985</v>
      </c>
      <c r="O945" s="3">
        <v>25384</v>
      </c>
      <c r="P945" s="3"/>
      <c r="AF945" s="3"/>
    </row>
    <row r="946" spans="1:32">
      <c r="A946" s="9">
        <v>44481</v>
      </c>
      <c r="B946" s="13">
        <v>9497.49</v>
      </c>
      <c r="C946" s="3">
        <v>3506.91</v>
      </c>
      <c r="D946" s="3">
        <v>3388.3263999999999</v>
      </c>
      <c r="E946" s="3">
        <v>146.83219199999999</v>
      </c>
      <c r="F946" s="3">
        <v>4232.2781877999996</v>
      </c>
      <c r="G946" s="3">
        <v>245</v>
      </c>
      <c r="H946" s="10">
        <v>42.358491999999998</v>
      </c>
      <c r="I946" s="32">
        <v>23.870996000000002</v>
      </c>
      <c r="J946" s="3">
        <v>18.487495999999997</v>
      </c>
      <c r="K946" s="3">
        <v>11.5</v>
      </c>
      <c r="L946" s="3">
        <v>1.3</v>
      </c>
      <c r="M946" s="3">
        <v>2.8</v>
      </c>
      <c r="N946" s="3">
        <v>-142.8700000000008</v>
      </c>
      <c r="O946" s="3"/>
      <c r="P946" s="3"/>
    </row>
    <row r="947" spans="1:32">
      <c r="A947" s="9">
        <v>44480</v>
      </c>
      <c r="B947" s="13">
        <v>9640.36</v>
      </c>
      <c r="C947" s="3">
        <v>3569.39</v>
      </c>
      <c r="D947" s="3">
        <v>2059.7410599999998</v>
      </c>
      <c r="E947" s="3">
        <v>98.499184</v>
      </c>
      <c r="F947" s="3">
        <v>4295.946205579</v>
      </c>
      <c r="G947" s="3">
        <v>254</v>
      </c>
      <c r="H947" s="10">
        <v>16.427140999999999</v>
      </c>
      <c r="I947" s="32">
        <v>44.556348</v>
      </c>
      <c r="J947" s="3">
        <v>-28.129207000000001</v>
      </c>
      <c r="K947" s="3">
        <v>11.7</v>
      </c>
      <c r="L947" s="3">
        <v>1.3</v>
      </c>
      <c r="M947" s="3">
        <v>2.8</v>
      </c>
      <c r="N947" s="3">
        <v>-8.8999999999996362</v>
      </c>
      <c r="O947" s="3"/>
      <c r="P947" s="3"/>
    </row>
    <row r="948" spans="1:32">
      <c r="A948" s="9">
        <v>44477</v>
      </c>
      <c r="B948" s="13">
        <v>9649.26</v>
      </c>
      <c r="C948" s="3">
        <v>3570.08</v>
      </c>
      <c r="D948" s="3">
        <v>2577.18426</v>
      </c>
      <c r="E948" s="3">
        <v>115.419208</v>
      </c>
      <c r="F948" s="3">
        <v>4299.9106077850001</v>
      </c>
      <c r="G948" s="3">
        <v>252</v>
      </c>
      <c r="H948" s="10">
        <v>40.750155999999997</v>
      </c>
      <c r="I948" s="32">
        <v>149.03446400000001</v>
      </c>
      <c r="J948" s="3">
        <v>-108.28430800000001</v>
      </c>
      <c r="K948" s="3">
        <v>11.7</v>
      </c>
      <c r="L948" s="3">
        <v>1.3</v>
      </c>
      <c r="M948" s="3">
        <v>2.8</v>
      </c>
      <c r="N948" s="3">
        <v>-29.6299999999992</v>
      </c>
      <c r="O948" s="3"/>
      <c r="P948" s="3"/>
    </row>
    <row r="949" spans="1:32">
      <c r="A949" s="9">
        <v>44476</v>
      </c>
      <c r="B949" s="13">
        <v>9678.89</v>
      </c>
      <c r="C949" s="3">
        <v>3613.14</v>
      </c>
      <c r="D949" s="3">
        <v>3046.41894</v>
      </c>
      <c r="E949" s="3">
        <v>177.66839999999999</v>
      </c>
      <c r="F949" s="3">
        <v>4313.1153491630002</v>
      </c>
      <c r="G949" s="3">
        <v>251</v>
      </c>
      <c r="H949" s="10">
        <v>16.956512</v>
      </c>
      <c r="I949" s="32">
        <v>44.254323999999997</v>
      </c>
      <c r="J949" s="3">
        <v>-27.297811999999997</v>
      </c>
      <c r="K949" s="3">
        <v>11.7</v>
      </c>
      <c r="L949" s="3">
        <v>1.4</v>
      </c>
      <c r="M949" s="3">
        <v>2.8</v>
      </c>
      <c r="N949" s="3">
        <v>7.8899999999994179</v>
      </c>
      <c r="O949" s="3"/>
      <c r="P949" s="3"/>
    </row>
    <row r="950" spans="1:32">
      <c r="A950" s="9">
        <v>44475</v>
      </c>
      <c r="B950" s="13">
        <v>9671</v>
      </c>
      <c r="C950" s="3">
        <v>3619.47</v>
      </c>
      <c r="D950" s="3">
        <v>3497.33709</v>
      </c>
      <c r="E950" s="3">
        <v>239.04145600000001</v>
      </c>
      <c r="F950" s="3">
        <v>4309.5976484319999</v>
      </c>
      <c r="G950" s="3">
        <v>250</v>
      </c>
      <c r="H950" s="10">
        <v>21.31596</v>
      </c>
      <c r="I950" s="32">
        <v>88.299567999999994</v>
      </c>
      <c r="J950" s="3">
        <v>-66.98360799999999</v>
      </c>
      <c r="K950" s="3">
        <v>11.7</v>
      </c>
      <c r="L950" s="3">
        <v>1.4</v>
      </c>
      <c r="M950" s="3">
        <v>2.8</v>
      </c>
      <c r="N950" s="3">
        <v>44.549999999999272</v>
      </c>
      <c r="O950" s="3"/>
      <c r="P950" s="3"/>
    </row>
    <row r="951" spans="1:32">
      <c r="A951" s="9">
        <v>44474</v>
      </c>
      <c r="B951" s="13">
        <v>9626.4500000000007</v>
      </c>
      <c r="C951" s="3">
        <v>3602.46</v>
      </c>
      <c r="D951" s="3">
        <v>4109.4382100000003</v>
      </c>
      <c r="E951" s="3">
        <v>296.68147199999999</v>
      </c>
      <c r="F951" s="3">
        <v>4289.7452666830004</v>
      </c>
      <c r="G951" s="3">
        <v>255</v>
      </c>
      <c r="H951" s="10">
        <v>34.705295999999997</v>
      </c>
      <c r="I951" s="32">
        <v>135.92547200000001</v>
      </c>
      <c r="J951" s="3">
        <v>-101.22017600000001</v>
      </c>
      <c r="K951" s="3">
        <v>11.7</v>
      </c>
      <c r="L951" s="3">
        <v>1.3</v>
      </c>
      <c r="M951" s="3">
        <v>2.8</v>
      </c>
      <c r="N951" s="3">
        <v>92.81000000000131</v>
      </c>
      <c r="O951" s="3"/>
      <c r="P951" s="3"/>
    </row>
    <row r="952" spans="1:32">
      <c r="A952" s="9">
        <v>44473</v>
      </c>
      <c r="B952" s="13">
        <v>9533.64</v>
      </c>
      <c r="C952" s="3">
        <v>3539.74</v>
      </c>
      <c r="D952" s="3">
        <v>4715.5901000000003</v>
      </c>
      <c r="E952" s="3">
        <v>294.09081600000002</v>
      </c>
      <c r="F952" s="3">
        <v>4248.3860479699997</v>
      </c>
      <c r="G952" s="3">
        <v>248</v>
      </c>
      <c r="H952" s="10">
        <v>127.430128</v>
      </c>
      <c r="I952" s="32">
        <v>174.81288000000001</v>
      </c>
      <c r="J952" s="3">
        <v>-47.382752000000011</v>
      </c>
      <c r="K952" s="3">
        <v>11.6</v>
      </c>
      <c r="L952" s="3">
        <v>1.3</v>
      </c>
      <c r="M952" s="3">
        <v>2.8</v>
      </c>
      <c r="N952" s="3">
        <v>-8.6900000000005093</v>
      </c>
      <c r="O952" s="3">
        <v>21213</v>
      </c>
      <c r="P952" s="3"/>
    </row>
    <row r="953" spans="1:32">
      <c r="A953" s="9">
        <v>44470</v>
      </c>
      <c r="B953" s="13">
        <v>9542.33</v>
      </c>
      <c r="C953" s="3">
        <v>3540.24</v>
      </c>
      <c r="D953" s="3">
        <v>3620.0184300000001</v>
      </c>
      <c r="E953" s="3">
        <v>228.354896</v>
      </c>
      <c r="F953" s="3">
        <v>4252.2583280560002</v>
      </c>
      <c r="G953" s="3">
        <v>248</v>
      </c>
      <c r="H953" s="10">
        <v>8.6600280000000005</v>
      </c>
      <c r="I953" s="32">
        <v>60.878543999999998</v>
      </c>
      <c r="J953" s="3">
        <v>-52.218515999999994</v>
      </c>
      <c r="K953" s="3">
        <v>11.6</v>
      </c>
      <c r="L953" s="3">
        <v>1.3</v>
      </c>
      <c r="M953" s="3">
        <v>2.8</v>
      </c>
      <c r="N953" s="3">
        <v>100.03000000000065</v>
      </c>
      <c r="O953" s="3"/>
      <c r="P953" s="3"/>
    </row>
    <row r="954" spans="1:32">
      <c r="A954" s="9">
        <v>44469</v>
      </c>
      <c r="B954" s="13">
        <v>9442.2999999999993</v>
      </c>
      <c r="C954" s="3">
        <v>3539.55</v>
      </c>
      <c r="D954" s="3">
        <v>5280.0659999999998</v>
      </c>
      <c r="E954" s="3">
        <v>519.97174399999994</v>
      </c>
      <c r="F954" s="3">
        <v>4207.6801527950001</v>
      </c>
      <c r="G954" s="3">
        <v>248</v>
      </c>
      <c r="H954" s="10">
        <v>29.255711999999999</v>
      </c>
      <c r="I954" s="32">
        <v>22.446709999999999</v>
      </c>
      <c r="J954" s="3">
        <v>6.8090019999999996</v>
      </c>
      <c r="K954" s="3">
        <v>11.4</v>
      </c>
      <c r="L954" s="3">
        <v>1.3</v>
      </c>
      <c r="M954" s="3">
        <v>2.8</v>
      </c>
      <c r="N954" s="3">
        <v>-17.640000000001237</v>
      </c>
      <c r="O954" s="3"/>
      <c r="P954" s="3"/>
    </row>
    <row r="955" spans="1:32">
      <c r="A955" s="9">
        <v>44468</v>
      </c>
      <c r="B955" s="13">
        <v>9459.94</v>
      </c>
      <c r="C955" s="3">
        <v>3534.82</v>
      </c>
      <c r="D955" s="3">
        <v>6942.3528999999999</v>
      </c>
      <c r="E955" s="3">
        <v>284.45788800000003</v>
      </c>
      <c r="F955" s="3">
        <v>4215.633662962</v>
      </c>
      <c r="G955" s="3">
        <v>256</v>
      </c>
      <c r="H955" s="10">
        <v>50.256363999999998</v>
      </c>
      <c r="I955" s="32">
        <v>577.23712</v>
      </c>
      <c r="J955" s="3">
        <v>-526.98075600000004</v>
      </c>
      <c r="K955" s="3">
        <v>11.5</v>
      </c>
      <c r="L955" s="3">
        <v>1.3</v>
      </c>
      <c r="M955" s="3">
        <v>2.8</v>
      </c>
      <c r="N955" s="3">
        <v>26.170000000000073</v>
      </c>
      <c r="O955" s="3">
        <v>10702</v>
      </c>
      <c r="P955" s="3"/>
    </row>
    <row r="956" spans="1:32">
      <c r="A956" s="9">
        <v>44467</v>
      </c>
      <c r="B956" s="13">
        <v>9433.77</v>
      </c>
      <c r="C956" s="3">
        <v>3504.14</v>
      </c>
      <c r="D956" s="3">
        <v>5959.6292999999996</v>
      </c>
      <c r="E956" s="3">
        <v>238.448128</v>
      </c>
      <c r="F956" s="3">
        <v>4203.9704097559998</v>
      </c>
      <c r="G956" s="3">
        <v>260</v>
      </c>
      <c r="H956" s="10">
        <v>17.020371999999998</v>
      </c>
      <c r="I956" s="32">
        <v>41.516032000000003</v>
      </c>
      <c r="J956" s="3">
        <v>-24.495660000000004</v>
      </c>
      <c r="K956" s="3">
        <v>11.4</v>
      </c>
      <c r="L956" s="3">
        <v>1.3</v>
      </c>
      <c r="M956" s="3">
        <v>2.8</v>
      </c>
      <c r="N956" s="3">
        <v>94.489999999999782</v>
      </c>
      <c r="O956" s="3"/>
      <c r="P956" s="3"/>
    </row>
    <row r="957" spans="1:32">
      <c r="A957" s="9">
        <v>44466</v>
      </c>
      <c r="B957" s="13">
        <v>9339.2800000000007</v>
      </c>
      <c r="C957" s="3">
        <v>3444.06</v>
      </c>
      <c r="D957" s="3">
        <v>6662.3441999999995</v>
      </c>
      <c r="E957" s="3">
        <v>263.58820800000001</v>
      </c>
      <c r="F957" s="3">
        <v>4161.8634953520004</v>
      </c>
      <c r="G957" s="3">
        <v>257</v>
      </c>
      <c r="H957" s="10">
        <v>21.648812</v>
      </c>
      <c r="I957" s="32">
        <v>317.703328</v>
      </c>
      <c r="J957" s="3">
        <v>-296.05451599999998</v>
      </c>
      <c r="K957" s="3">
        <v>11.3</v>
      </c>
      <c r="L957" s="3">
        <v>1.3</v>
      </c>
      <c r="M957" s="3">
        <v>2.9</v>
      </c>
      <c r="N957" s="3">
        <v>69.630000000001019</v>
      </c>
      <c r="O957" s="3"/>
      <c r="P957" s="3"/>
    </row>
    <row r="958" spans="1:32">
      <c r="A958" s="9">
        <v>44463</v>
      </c>
      <c r="B958" s="13">
        <v>9269.65</v>
      </c>
      <c r="C958" s="3">
        <v>3416.12</v>
      </c>
      <c r="D958" s="3">
        <v>6774.9222</v>
      </c>
      <c r="E958" s="3">
        <v>202.75703999999999</v>
      </c>
      <c r="F958" s="3">
        <v>4130.834254587</v>
      </c>
      <c r="G958" s="3">
        <v>250</v>
      </c>
      <c r="H958" s="10">
        <v>41.908504000000001</v>
      </c>
      <c r="I958" s="32">
        <v>764.46765000000005</v>
      </c>
      <c r="J958" s="3">
        <v>-722.55914600000006</v>
      </c>
      <c r="K958" s="3">
        <v>11.2</v>
      </c>
      <c r="L958" s="3">
        <v>1.3</v>
      </c>
      <c r="M958" s="3">
        <v>2.9</v>
      </c>
      <c r="N958" s="3">
        <v>329.53999999999905</v>
      </c>
      <c r="O958" s="3">
        <v>25879</v>
      </c>
      <c r="P958" s="3"/>
    </row>
    <row r="959" spans="1:32">
      <c r="A959" s="9">
        <v>44462</v>
      </c>
      <c r="B959" s="13">
        <v>8940.11</v>
      </c>
      <c r="C959" s="3">
        <v>3347.81</v>
      </c>
      <c r="D959" s="3">
        <v>2906.4844800000001</v>
      </c>
      <c r="E959" s="3">
        <v>135.15918400000001</v>
      </c>
      <c r="F959" s="3">
        <v>3983.8029571259999</v>
      </c>
      <c r="G959" s="3">
        <v>245</v>
      </c>
      <c r="H959" s="10">
        <v>71.283696000000006</v>
      </c>
      <c r="I959" s="32">
        <v>117.47249600000001</v>
      </c>
      <c r="J959" s="3">
        <v>-46.188800000000001</v>
      </c>
      <c r="K959" s="3">
        <v>10.8</v>
      </c>
      <c r="L959" s="3">
        <v>1.3</v>
      </c>
      <c r="M959" s="3">
        <v>3</v>
      </c>
      <c r="N959" s="3">
        <v>109.76000000000022</v>
      </c>
      <c r="O959" s="3"/>
      <c r="P959" s="3"/>
    </row>
    <row r="960" spans="1:32">
      <c r="A960" s="9">
        <v>44461</v>
      </c>
      <c r="B960" s="13">
        <v>8830.35</v>
      </c>
      <c r="C960" s="3">
        <v>3313.42</v>
      </c>
      <c r="D960" s="3">
        <v>2023.5156500000001</v>
      </c>
      <c r="E960" s="3">
        <v>100.186288</v>
      </c>
      <c r="F960" s="3">
        <v>3934.889061242</v>
      </c>
      <c r="G960" s="3">
        <v>247</v>
      </c>
      <c r="H960" s="10">
        <v>30.919813999999999</v>
      </c>
      <c r="I960" s="32">
        <v>63.105724000000002</v>
      </c>
      <c r="J960" s="3">
        <v>-32.185910000000007</v>
      </c>
      <c r="K960" s="3">
        <v>10.7</v>
      </c>
      <c r="L960" s="3">
        <v>1.2</v>
      </c>
      <c r="M960" s="3">
        <v>3</v>
      </c>
      <c r="N960" s="3">
        <v>42.300000000001091</v>
      </c>
      <c r="O960" s="3"/>
      <c r="P960" s="3"/>
    </row>
    <row r="961" spans="1:16">
      <c r="A961" s="9">
        <v>44460</v>
      </c>
      <c r="B961" s="13">
        <v>8788.0499999999993</v>
      </c>
      <c r="C961" s="3">
        <v>3283.5</v>
      </c>
      <c r="D961" s="3">
        <v>2560.0273900000002</v>
      </c>
      <c r="E961" s="3">
        <v>88.711727999999994</v>
      </c>
      <c r="F961" s="3">
        <v>3916.0409095169998</v>
      </c>
      <c r="G961" s="3">
        <v>240</v>
      </c>
      <c r="H961" s="10">
        <v>520.46220800000003</v>
      </c>
      <c r="I961" s="32">
        <v>599.75365999999997</v>
      </c>
      <c r="J961" s="3">
        <v>-79.291451999999936</v>
      </c>
      <c r="K961" s="3">
        <v>10.7</v>
      </c>
      <c r="L961" s="3">
        <v>1.2</v>
      </c>
      <c r="M961" s="3">
        <v>3</v>
      </c>
      <c r="N961" s="3">
        <v>17.659999999999854</v>
      </c>
      <c r="O961" s="3"/>
      <c r="P961" s="3"/>
    </row>
    <row r="962" spans="1:16">
      <c r="A962" s="9">
        <v>44456</v>
      </c>
      <c r="B962" s="13">
        <v>8770.39</v>
      </c>
      <c r="C962" s="3">
        <v>3266.79</v>
      </c>
      <c r="D962" s="3">
        <v>1708.0244499999999</v>
      </c>
      <c r="E962" s="3">
        <v>106.650896</v>
      </c>
      <c r="F962" s="3">
        <v>3908.1730897910002</v>
      </c>
      <c r="G962" s="3">
        <v>246</v>
      </c>
      <c r="H962" s="10">
        <v>27.015160000000002</v>
      </c>
      <c r="I962" s="32">
        <v>28.080663999999999</v>
      </c>
      <c r="J962" s="3">
        <v>-1.0655039999999971</v>
      </c>
      <c r="K962" s="3">
        <v>10.6</v>
      </c>
      <c r="L962" s="3">
        <v>1.2</v>
      </c>
      <c r="M962" s="3">
        <v>3</v>
      </c>
      <c r="N962" s="3">
        <v>-31.56000000000131</v>
      </c>
      <c r="O962" s="3"/>
      <c r="P962" s="3"/>
    </row>
    <row r="963" spans="1:16">
      <c r="A963" s="9">
        <v>44455</v>
      </c>
      <c r="B963" s="13">
        <v>8801.9500000000007</v>
      </c>
      <c r="C963" s="3">
        <v>3291.87</v>
      </c>
      <c r="D963" s="3">
        <v>3801.1494400000001</v>
      </c>
      <c r="E963" s="3">
        <v>153.15531200000001</v>
      </c>
      <c r="F963" s="3">
        <v>3922.2332863189999</v>
      </c>
      <c r="G963" s="3">
        <v>247</v>
      </c>
      <c r="H963" s="10">
        <v>91.161320000000003</v>
      </c>
      <c r="I963" s="32">
        <v>596.01036999999997</v>
      </c>
      <c r="J963" s="3">
        <v>-504.84904999999998</v>
      </c>
      <c r="K963" s="3">
        <v>10.7</v>
      </c>
      <c r="L963" s="3">
        <v>1.2</v>
      </c>
      <c r="M963" s="3">
        <v>3</v>
      </c>
      <c r="N963" s="3">
        <v>-46.090000000000146</v>
      </c>
      <c r="O963" s="3"/>
      <c r="P963" s="3"/>
    </row>
    <row r="964" spans="1:16">
      <c r="A964" s="9">
        <v>44454</v>
      </c>
      <c r="B964" s="13">
        <v>8848.0400000000009</v>
      </c>
      <c r="C964" s="3">
        <v>3309.99</v>
      </c>
      <c r="D964" s="3">
        <v>3956.8711699999999</v>
      </c>
      <c r="E964" s="3">
        <v>215.504896</v>
      </c>
      <c r="F964" s="3">
        <v>3942.7722251340001</v>
      </c>
      <c r="G964" s="3">
        <v>256</v>
      </c>
      <c r="H964" s="10">
        <v>23.551829999999999</v>
      </c>
      <c r="I964" s="32">
        <v>17.219728</v>
      </c>
      <c r="J964" s="3">
        <v>6.332101999999999</v>
      </c>
      <c r="K964" s="3">
        <v>10.7</v>
      </c>
      <c r="L964" s="3">
        <v>1.2</v>
      </c>
      <c r="M964" s="3">
        <v>3</v>
      </c>
      <c r="N964" s="3">
        <v>-83.169999999998254</v>
      </c>
      <c r="O964" s="3"/>
      <c r="P964" s="3"/>
    </row>
    <row r="965" spans="1:16">
      <c r="A965" s="9">
        <v>44453</v>
      </c>
      <c r="B965" s="13">
        <v>8931.2099999999991</v>
      </c>
      <c r="C965" s="3">
        <v>3332.26</v>
      </c>
      <c r="D965" s="3">
        <v>5496.8693999999996</v>
      </c>
      <c r="E965" s="3">
        <v>293.29673600000001</v>
      </c>
      <c r="F965" s="3">
        <v>3979.8348940569999</v>
      </c>
      <c r="G965" s="3">
        <v>254</v>
      </c>
      <c r="H965" s="10">
        <v>40.459052</v>
      </c>
      <c r="I965" s="32">
        <v>52.429616000000003</v>
      </c>
      <c r="J965" s="3">
        <v>-11.970564000000003</v>
      </c>
      <c r="K965" s="3">
        <v>10.8</v>
      </c>
      <c r="L965" s="3">
        <v>1.2</v>
      </c>
      <c r="M965" s="3">
        <v>3</v>
      </c>
      <c r="N965" s="3">
        <v>238.60999999999876</v>
      </c>
      <c r="O965" s="3"/>
      <c r="P965" s="3"/>
    </row>
    <row r="966" spans="1:16">
      <c r="A966" s="9">
        <v>44452</v>
      </c>
      <c r="B966" s="13">
        <v>8692.6</v>
      </c>
      <c r="C966" s="3">
        <v>3256.32</v>
      </c>
      <c r="D966" s="3">
        <v>3589.2712999999999</v>
      </c>
      <c r="E966" s="3">
        <v>148.747424</v>
      </c>
      <c r="F966" s="3">
        <v>3873.5062146949999</v>
      </c>
      <c r="G966" s="3">
        <v>239</v>
      </c>
      <c r="H966" s="10">
        <v>168.888384</v>
      </c>
      <c r="I966" s="32">
        <v>218.972432</v>
      </c>
      <c r="J966" s="3">
        <v>-50.084047999999996</v>
      </c>
      <c r="K966" s="3">
        <v>10.5</v>
      </c>
      <c r="L966" s="3">
        <v>1.2</v>
      </c>
      <c r="M966" s="3">
        <v>3.1</v>
      </c>
      <c r="N966" s="3">
        <v>155.72000000000116</v>
      </c>
      <c r="O966" s="3"/>
      <c r="P966" s="3"/>
    </row>
    <row r="967" spans="1:16">
      <c r="A967" s="9">
        <v>44449</v>
      </c>
      <c r="B967" s="13">
        <v>8536.8799999999992</v>
      </c>
      <c r="C967" s="3">
        <v>3204.07</v>
      </c>
      <c r="D967" s="3">
        <v>6763.5108</v>
      </c>
      <c r="E967" s="3">
        <v>228.15548799999999</v>
      </c>
      <c r="F967" s="3">
        <v>3804.1183822789999</v>
      </c>
      <c r="G967" s="3">
        <v>243</v>
      </c>
      <c r="H967" s="10">
        <v>38.881171999999999</v>
      </c>
      <c r="I967" s="32">
        <v>735.82975999999996</v>
      </c>
      <c r="J967" s="3">
        <v>-696.94858799999997</v>
      </c>
      <c r="K967" s="3">
        <v>10.3</v>
      </c>
      <c r="L967" s="3">
        <v>1.2</v>
      </c>
      <c r="M967" s="3">
        <v>3.1</v>
      </c>
      <c r="N967" s="3">
        <v>-328.42000000000007</v>
      </c>
      <c r="O967" s="3"/>
      <c r="P967" s="3"/>
    </row>
    <row r="968" spans="1:16">
      <c r="A968" s="9">
        <v>44448</v>
      </c>
      <c r="B968" s="13">
        <v>8865.2999999999993</v>
      </c>
      <c r="C968" s="3">
        <v>3335.51</v>
      </c>
      <c r="D968" s="3">
        <v>6914.9291999999996</v>
      </c>
      <c r="E968" s="3">
        <v>248.62952000000001</v>
      </c>
      <c r="F968" s="3">
        <v>3950.466259029</v>
      </c>
      <c r="G968" s="3">
        <v>246</v>
      </c>
      <c r="H968" s="10">
        <v>80.994968</v>
      </c>
      <c r="I968" s="32">
        <v>132.33312000000001</v>
      </c>
      <c r="J968" s="3">
        <v>-51.338152000000008</v>
      </c>
      <c r="K968" s="3">
        <v>10.7</v>
      </c>
      <c r="L968" s="3">
        <v>1.2</v>
      </c>
      <c r="M968" s="3">
        <v>3</v>
      </c>
      <c r="N968" s="3">
        <v>-121.10000000000036</v>
      </c>
      <c r="O968" s="3"/>
      <c r="P968" s="3"/>
    </row>
    <row r="969" spans="1:16">
      <c r="A969" s="9">
        <v>44447</v>
      </c>
      <c r="B969" s="13">
        <v>8986.4</v>
      </c>
      <c r="C969" s="3">
        <v>3376.04</v>
      </c>
      <c r="D969" s="3">
        <v>5793.7249000000002</v>
      </c>
      <c r="E969" s="3">
        <v>265.30838399999999</v>
      </c>
      <c r="F969" s="3">
        <v>4004.4278903240001</v>
      </c>
      <c r="G969" s="3">
        <v>248</v>
      </c>
      <c r="H969" s="10">
        <v>410.66691200000002</v>
      </c>
      <c r="I969" s="32">
        <v>305.956864</v>
      </c>
      <c r="J969" s="3">
        <v>104.71004800000003</v>
      </c>
      <c r="K969" s="3">
        <v>10.9</v>
      </c>
      <c r="L969" s="3">
        <v>1.3</v>
      </c>
      <c r="M969" s="3">
        <v>3</v>
      </c>
      <c r="N969" s="3">
        <v>222.19000000000051</v>
      </c>
      <c r="O969" s="3"/>
      <c r="P969" s="3"/>
    </row>
    <row r="970" spans="1:16">
      <c r="A970" s="9">
        <v>44446</v>
      </c>
      <c r="B970" s="13">
        <v>8764.2099999999991</v>
      </c>
      <c r="C970" s="3">
        <v>3313.02</v>
      </c>
      <c r="D970" s="3">
        <v>10439.532499999999</v>
      </c>
      <c r="E970" s="3">
        <v>489.71622400000001</v>
      </c>
      <c r="F970" s="3">
        <v>3905.4183833779998</v>
      </c>
      <c r="G970" s="3">
        <v>246</v>
      </c>
      <c r="H970" s="10">
        <v>69.175312000000005</v>
      </c>
      <c r="I970" s="32">
        <v>314.096384</v>
      </c>
      <c r="J970" s="3">
        <v>-244.92107199999998</v>
      </c>
      <c r="K970" s="3">
        <v>10.6</v>
      </c>
      <c r="L970" s="3">
        <v>1.2</v>
      </c>
      <c r="M970" s="3">
        <v>3</v>
      </c>
      <c r="N970" s="3">
        <v>-328.53000000000065</v>
      </c>
      <c r="O970" s="3"/>
      <c r="P970" s="3"/>
    </row>
    <row r="971" spans="1:16">
      <c r="A971" s="9">
        <v>44445</v>
      </c>
      <c r="B971" s="13">
        <v>9092.74</v>
      </c>
      <c r="C971" s="3">
        <v>3415.46</v>
      </c>
      <c r="D971" s="3">
        <v>8665.2641000000003</v>
      </c>
      <c r="E971" s="3">
        <v>504.82505600000002</v>
      </c>
      <c r="F971" s="3">
        <v>4051.8145026100001</v>
      </c>
      <c r="G971" s="3">
        <v>247</v>
      </c>
      <c r="H971" s="30">
        <v>25.319103999999999</v>
      </c>
      <c r="I971" s="32">
        <v>115.138536</v>
      </c>
      <c r="J971" s="3">
        <v>-89.819432000000006</v>
      </c>
      <c r="K971" s="3">
        <v>11</v>
      </c>
      <c r="L971" s="3">
        <v>1.3</v>
      </c>
      <c r="M971" s="3">
        <v>2.9</v>
      </c>
      <c r="N971" s="3">
        <v>-135.13999999999942</v>
      </c>
      <c r="O971" s="3"/>
      <c r="P971" s="3"/>
    </row>
    <row r="972" spans="1:16">
      <c r="A972" s="9">
        <v>44442</v>
      </c>
      <c r="B972" s="13">
        <v>9227.8799999999992</v>
      </c>
      <c r="C972" s="3">
        <v>3452.41</v>
      </c>
      <c r="D972" s="3">
        <v>7733.7107999999998</v>
      </c>
      <c r="E972" s="3">
        <v>874.37010999999995</v>
      </c>
      <c r="F972" s="3">
        <v>4112.0347714640002</v>
      </c>
      <c r="G972" s="3">
        <v>243</v>
      </c>
      <c r="H972" s="10">
        <v>476.34006399999998</v>
      </c>
      <c r="I972" s="32">
        <v>858.53657999999996</v>
      </c>
      <c r="J972" s="3">
        <v>-382.19651599999997</v>
      </c>
      <c r="K972" s="3">
        <v>11.2</v>
      </c>
      <c r="L972" s="3">
        <v>1.3</v>
      </c>
      <c r="M972" s="3">
        <v>2.9</v>
      </c>
      <c r="N972" s="3">
        <v>-88.770000000000437</v>
      </c>
      <c r="O972" s="3"/>
      <c r="P972" s="3"/>
    </row>
    <row r="973" spans="1:16">
      <c r="A973" s="9">
        <v>44441</v>
      </c>
      <c r="B973" s="13">
        <v>9316.65</v>
      </c>
      <c r="C973" s="3">
        <v>3494.76</v>
      </c>
      <c r="D973" s="3">
        <v>9387.9521000000004</v>
      </c>
      <c r="E973" s="3">
        <v>639.85914000000002</v>
      </c>
      <c r="F973" s="3">
        <v>4151.6299410450001</v>
      </c>
      <c r="G973" s="3">
        <v>252</v>
      </c>
      <c r="H973" s="10">
        <v>59.106844000000002</v>
      </c>
      <c r="I973" s="32">
        <v>1608.3287</v>
      </c>
      <c r="J973" s="3">
        <v>-1549.2218560000001</v>
      </c>
      <c r="K973" s="3">
        <v>11.3</v>
      </c>
      <c r="L973" s="3">
        <v>1.3</v>
      </c>
      <c r="M973" s="3">
        <v>2.9</v>
      </c>
      <c r="N973" s="3">
        <v>-19.329999999999927</v>
      </c>
      <c r="O973" s="3"/>
      <c r="P973" s="3"/>
    </row>
    <row r="974" spans="1:16">
      <c r="A974" s="9">
        <v>44440</v>
      </c>
      <c r="B974" s="30">
        <v>9335.98</v>
      </c>
      <c r="C974" s="3">
        <v>3500.89</v>
      </c>
      <c r="D974" s="3">
        <v>12032.512000000001</v>
      </c>
      <c r="E974" s="3">
        <v>462.50665600000002</v>
      </c>
      <c r="F974" s="3">
        <v>4160.2459572899998</v>
      </c>
      <c r="G974" s="3">
        <v>276</v>
      </c>
      <c r="H974" s="10">
        <v>83.137559999999993</v>
      </c>
      <c r="I974" s="32">
        <v>939.28306999999995</v>
      </c>
      <c r="J974" s="3">
        <v>-856.14550999999994</v>
      </c>
      <c r="K974" s="3">
        <v>11.3</v>
      </c>
      <c r="L974" s="3">
        <v>1.3</v>
      </c>
      <c r="M974" s="3">
        <v>2.9</v>
      </c>
      <c r="N974" s="3">
        <v>172.85000000000036</v>
      </c>
      <c r="O974" s="3"/>
      <c r="P974" s="3"/>
    </row>
    <row r="975" spans="1:16">
      <c r="A975" s="9">
        <v>44439</v>
      </c>
      <c r="B975" s="13">
        <v>9163.1299999999992</v>
      </c>
      <c r="C975" s="3">
        <v>3428.72</v>
      </c>
      <c r="D975" s="3">
        <v>14614.2269</v>
      </c>
      <c r="E975" s="3">
        <v>484.16579200000001</v>
      </c>
      <c r="F975" s="3">
        <v>4083.2183595020001</v>
      </c>
      <c r="G975" s="3">
        <v>271</v>
      </c>
      <c r="H975" s="30">
        <v>117.79752000000001</v>
      </c>
      <c r="I975" s="32">
        <v>966.69106999999997</v>
      </c>
      <c r="J975" s="3">
        <v>-848.89355</v>
      </c>
      <c r="K975" s="3">
        <v>11.1</v>
      </c>
      <c r="L975" s="3">
        <v>1.3</v>
      </c>
      <c r="M975" s="3">
        <v>2.9</v>
      </c>
      <c r="N975" s="3">
        <v>165.52999999999884</v>
      </c>
      <c r="O975" s="3">
        <v>24199</v>
      </c>
      <c r="P975" s="3"/>
    </row>
    <row r="976" spans="1:16">
      <c r="A976" s="9">
        <v>44438</v>
      </c>
      <c r="B976" s="13">
        <v>8997.6</v>
      </c>
      <c r="C976" s="3">
        <v>3364.59</v>
      </c>
      <c r="D976" s="3">
        <v>10865.8074</v>
      </c>
      <c r="E976" s="3">
        <v>328.88047999999998</v>
      </c>
      <c r="F976" s="3">
        <v>4009.4593835360001</v>
      </c>
      <c r="G976" s="3">
        <v>272</v>
      </c>
      <c r="H976" s="10">
        <v>135.08824000000001</v>
      </c>
      <c r="I976" s="32">
        <v>131.55954399999999</v>
      </c>
      <c r="J976" s="3">
        <v>3.5286960000000249</v>
      </c>
      <c r="K976" s="3">
        <v>10.9</v>
      </c>
      <c r="L976" s="3">
        <v>1.3</v>
      </c>
      <c r="M976" s="3">
        <v>3</v>
      </c>
      <c r="N976" s="3">
        <v>103.15999999999985</v>
      </c>
      <c r="O976" s="3"/>
      <c r="P976" s="3"/>
    </row>
    <row r="977" spans="1:16">
      <c r="A977" s="9">
        <v>44435</v>
      </c>
      <c r="B977" s="13">
        <v>8894.44</v>
      </c>
      <c r="C977" s="3">
        <v>3310.37</v>
      </c>
      <c r="D977" s="3">
        <v>12852.998100000001</v>
      </c>
      <c r="E977" s="3">
        <v>650.16786999999999</v>
      </c>
      <c r="F977" s="3">
        <v>3963.4889931960001</v>
      </c>
      <c r="G977" s="3">
        <v>268</v>
      </c>
      <c r="H977" s="10">
        <v>95.323543999999998</v>
      </c>
      <c r="I977" s="32">
        <v>223.25028800000001</v>
      </c>
      <c r="J977" s="3">
        <v>-127.92674400000001</v>
      </c>
      <c r="K977" s="3">
        <v>10.8</v>
      </c>
      <c r="L977" s="3">
        <v>1.2</v>
      </c>
      <c r="M977" s="3">
        <v>3</v>
      </c>
      <c r="N977" s="3">
        <v>-36.889999999999418</v>
      </c>
      <c r="O977" s="3"/>
      <c r="P977" s="3"/>
    </row>
    <row r="978" spans="1:16">
      <c r="A978" s="9">
        <v>44434</v>
      </c>
      <c r="B978" s="13">
        <v>8931.33</v>
      </c>
      <c r="C978" s="3">
        <v>3345.25</v>
      </c>
      <c r="D978" s="3">
        <v>16487.100399999999</v>
      </c>
      <c r="E978" s="3">
        <v>648.61221999999998</v>
      </c>
      <c r="F978" s="3">
        <v>3979.9285195560001</v>
      </c>
      <c r="G978" s="3">
        <v>275</v>
      </c>
      <c r="H978" s="10">
        <v>129.75150400000001</v>
      </c>
      <c r="I978" s="32">
        <v>117.363936</v>
      </c>
      <c r="J978" s="3">
        <v>12.387568000000016</v>
      </c>
      <c r="K978" s="3">
        <v>10.8</v>
      </c>
      <c r="L978" s="3">
        <v>1.2</v>
      </c>
      <c r="M978" s="3">
        <v>3</v>
      </c>
      <c r="N978" s="3">
        <v>10.6200000000008</v>
      </c>
      <c r="O978" s="3">
        <v>24086</v>
      </c>
      <c r="P978" s="3"/>
    </row>
    <row r="979" spans="1:16">
      <c r="A979" s="9">
        <v>44433</v>
      </c>
      <c r="B979" s="13">
        <v>8920.7099999999991</v>
      </c>
      <c r="C979" s="3">
        <v>3327.08</v>
      </c>
      <c r="D979" s="3">
        <v>10498.120699999999</v>
      </c>
      <c r="E979" s="3">
        <v>285.41148800000002</v>
      </c>
      <c r="F979" s="3">
        <v>3974.6339374720001</v>
      </c>
      <c r="G979" s="3">
        <v>264</v>
      </c>
      <c r="H979" s="10">
        <v>120.896152</v>
      </c>
      <c r="I979" s="32">
        <v>359.68793599999998</v>
      </c>
      <c r="J979" s="3">
        <v>-238.79178399999998</v>
      </c>
      <c r="K979" s="3">
        <v>10.8</v>
      </c>
      <c r="L979" s="3">
        <v>1.2</v>
      </c>
      <c r="M979" s="3">
        <v>3</v>
      </c>
      <c r="N979" s="3">
        <v>164.07999999999993</v>
      </c>
      <c r="O979" s="3"/>
      <c r="P979" s="3"/>
    </row>
    <row r="980" spans="1:16">
      <c r="A980" s="9">
        <v>44432</v>
      </c>
      <c r="B980" s="30">
        <v>8756.6299999999992</v>
      </c>
      <c r="C980" s="3">
        <v>3183.73</v>
      </c>
      <c r="D980" s="3">
        <v>7303.7413999999999</v>
      </c>
      <c r="E980" s="3">
        <v>287.85337600000003</v>
      </c>
      <c r="F980" s="3">
        <v>3901.5299521799998</v>
      </c>
      <c r="G980" s="3">
        <v>268</v>
      </c>
      <c r="H980" s="10">
        <v>36.527180000000001</v>
      </c>
      <c r="I980" s="32">
        <v>153.41171199999999</v>
      </c>
      <c r="J980" s="3">
        <v>-116.88453199999999</v>
      </c>
      <c r="K980" s="3">
        <v>10.6</v>
      </c>
      <c r="L980" s="3">
        <v>1.2</v>
      </c>
      <c r="M980" s="3">
        <v>3</v>
      </c>
      <c r="N980" s="3">
        <v>88.679999999998472</v>
      </c>
      <c r="O980" s="3"/>
      <c r="P980" s="3"/>
    </row>
    <row r="981" spans="1:16">
      <c r="A981" s="9">
        <v>44431</v>
      </c>
      <c r="B981" s="13">
        <v>8667.9500000000007</v>
      </c>
      <c r="C981" s="3">
        <v>3175.73</v>
      </c>
      <c r="D981" s="3">
        <v>9958.4123</v>
      </c>
      <c r="E981" s="3">
        <v>421.43590399999999</v>
      </c>
      <c r="F981" s="3">
        <v>3858.3054062400001</v>
      </c>
      <c r="G981" s="3">
        <v>272</v>
      </c>
      <c r="H981" s="10">
        <v>53.086751999999997</v>
      </c>
      <c r="I981" s="32">
        <v>296.58127999999999</v>
      </c>
      <c r="J981" s="3">
        <v>-243.494528</v>
      </c>
      <c r="K981" s="3">
        <v>10.5</v>
      </c>
      <c r="L981" s="3">
        <v>1.2</v>
      </c>
      <c r="M981" s="3">
        <v>3.1</v>
      </c>
      <c r="N981" s="3">
        <v>188.30000000000109</v>
      </c>
      <c r="O981" s="3"/>
      <c r="P981" s="3"/>
    </row>
    <row r="982" spans="1:16">
      <c r="A982" s="9">
        <v>44428</v>
      </c>
      <c r="B982" s="30">
        <v>8479.65</v>
      </c>
      <c r="C982" s="3">
        <v>3147.96</v>
      </c>
      <c r="D982" s="3">
        <v>10802.388000000001</v>
      </c>
      <c r="E982" s="3">
        <v>398.73360000000002</v>
      </c>
      <c r="F982" s="3">
        <v>3774.4883520150001</v>
      </c>
      <c r="G982" s="3">
        <v>261</v>
      </c>
      <c r="H982" s="10">
        <v>139.85555199999999</v>
      </c>
      <c r="I982" s="32">
        <v>154.50617600000001</v>
      </c>
      <c r="J982" s="3">
        <v>-14.650624000000022</v>
      </c>
      <c r="K982" s="3">
        <v>10.3</v>
      </c>
      <c r="L982" s="3">
        <v>1.2</v>
      </c>
      <c r="M982" s="3">
        <v>3.1</v>
      </c>
      <c r="N982" s="3">
        <v>239.59000000000015</v>
      </c>
      <c r="O982" s="3"/>
      <c r="P982" s="3"/>
    </row>
    <row r="983" spans="1:16">
      <c r="A983" s="9">
        <v>44427</v>
      </c>
      <c r="B983" s="13">
        <v>8240.06</v>
      </c>
      <c r="C983" s="3">
        <v>3051.64</v>
      </c>
      <c r="D983" s="3">
        <v>5605.6643000000004</v>
      </c>
      <c r="E983" s="3">
        <v>225.38256000000001</v>
      </c>
      <c r="F983" s="3">
        <v>3667.8423097800001</v>
      </c>
      <c r="G983" s="3">
        <v>267</v>
      </c>
      <c r="H983" s="10">
        <v>396.95359999999999</v>
      </c>
      <c r="I983" s="32">
        <v>771.14604999999995</v>
      </c>
      <c r="J983" s="3">
        <v>-374.19244999999995</v>
      </c>
      <c r="K983" s="3">
        <v>10</v>
      </c>
      <c r="L983" s="3">
        <v>1.2</v>
      </c>
      <c r="M983" s="3">
        <v>3.2</v>
      </c>
      <c r="N983" s="3">
        <v>-20.020000000000437</v>
      </c>
      <c r="O983" s="3"/>
      <c r="P983" s="3"/>
    </row>
    <row r="984" spans="1:16">
      <c r="A984" s="9">
        <v>44426</v>
      </c>
      <c r="B984" s="30">
        <v>8260.08</v>
      </c>
      <c r="C984" s="3">
        <v>3047.07</v>
      </c>
      <c r="D984" s="3">
        <v>5459.6602999999996</v>
      </c>
      <c r="E984" s="3">
        <v>310.91110400000002</v>
      </c>
      <c r="F984" s="3">
        <v>3676.754485253</v>
      </c>
      <c r="G984" s="3">
        <v>257</v>
      </c>
      <c r="H984" s="10">
        <v>58.138387999999999</v>
      </c>
      <c r="I984" s="32">
        <v>33.222160000000002</v>
      </c>
      <c r="J984" s="3">
        <v>24.916227999999997</v>
      </c>
      <c r="K984" s="3">
        <v>10</v>
      </c>
      <c r="L984" s="3">
        <v>1.2</v>
      </c>
      <c r="M984" s="3">
        <v>3.2</v>
      </c>
      <c r="N984" s="3">
        <v>-82.770000000000437</v>
      </c>
      <c r="O984" s="3"/>
      <c r="P984" s="3"/>
    </row>
    <row r="985" spans="1:16">
      <c r="A985" s="9">
        <v>44425</v>
      </c>
      <c r="B985" s="30">
        <v>8342.85</v>
      </c>
      <c r="C985" s="3">
        <v>3073.42</v>
      </c>
      <c r="D985" s="3">
        <v>6378.0448999999999</v>
      </c>
      <c r="E985" s="3">
        <v>289.19087999999999</v>
      </c>
      <c r="F985" s="3">
        <v>3711.355399951</v>
      </c>
      <c r="G985" s="3">
        <v>264</v>
      </c>
      <c r="H985" s="10">
        <v>86.439751999999999</v>
      </c>
      <c r="I985" s="32">
        <v>59.849235999999998</v>
      </c>
      <c r="J985" s="3">
        <v>26.590516000000001</v>
      </c>
      <c r="K985" s="3">
        <v>10.199999999999999</v>
      </c>
      <c r="L985" s="3">
        <v>1.2</v>
      </c>
      <c r="M985" s="3">
        <v>3.1</v>
      </c>
      <c r="N985" s="3">
        <v>208.32999999999993</v>
      </c>
      <c r="O985" s="3"/>
      <c r="P985" s="3"/>
    </row>
    <row r="986" spans="1:16">
      <c r="A986" s="9">
        <v>44424</v>
      </c>
      <c r="B986" s="13">
        <v>8134.52</v>
      </c>
      <c r="C986" s="3">
        <v>3028.56</v>
      </c>
      <c r="D986" s="3">
        <v>2907.9800300000002</v>
      </c>
      <c r="E986" s="3">
        <v>158.54411200000001</v>
      </c>
      <c r="F986" s="3">
        <v>3618.6778102630001</v>
      </c>
      <c r="G986" s="3">
        <v>259</v>
      </c>
      <c r="H986" s="10">
        <v>90.361183999999994</v>
      </c>
      <c r="I986" s="32">
        <v>122.63791999999999</v>
      </c>
      <c r="J986" s="3">
        <v>-32.276736</v>
      </c>
      <c r="K986" s="3">
        <v>9.8000000000000007</v>
      </c>
      <c r="L986" s="3">
        <v>1.1000000000000001</v>
      </c>
      <c r="M986" s="3">
        <v>3.1</v>
      </c>
      <c r="N986" s="3">
        <v>197.24000000000069</v>
      </c>
      <c r="O986" s="3">
        <v>15531</v>
      </c>
      <c r="P986" s="3"/>
    </row>
    <row r="987" spans="1:16">
      <c r="A987" s="9">
        <v>44421</v>
      </c>
      <c r="B987" s="13">
        <v>7937.28</v>
      </c>
      <c r="C987" s="3">
        <v>2977.31</v>
      </c>
      <c r="D987" s="3">
        <v>834.43245000000002</v>
      </c>
      <c r="E987" s="3">
        <v>56.392864000000003</v>
      </c>
      <c r="F987" s="3">
        <v>3530.9363813750001</v>
      </c>
      <c r="G987" s="3">
        <v>234</v>
      </c>
      <c r="H987" s="10">
        <v>18.337835999999999</v>
      </c>
      <c r="I987" s="32">
        <v>19.309135999999999</v>
      </c>
      <c r="J987" s="3">
        <v>-0.97129999999999939</v>
      </c>
      <c r="K987" s="3">
        <v>10.1</v>
      </c>
      <c r="L987" s="3">
        <v>1.1000000000000001</v>
      </c>
      <c r="M987" s="3">
        <v>3.1</v>
      </c>
      <c r="N987" s="3">
        <v>-58.760000000000218</v>
      </c>
      <c r="O987" s="3"/>
      <c r="P987" s="3"/>
    </row>
    <row r="988" spans="1:16">
      <c r="A988" s="9">
        <v>44420</v>
      </c>
      <c r="B988" s="30">
        <v>7996.04</v>
      </c>
      <c r="C988" s="3">
        <v>2990.91</v>
      </c>
      <c r="D988" s="3">
        <v>2321.2643800000001</v>
      </c>
      <c r="E988" s="3">
        <v>162.71544</v>
      </c>
      <c r="F988" s="3">
        <v>3557.075704377</v>
      </c>
      <c r="G988" s="3">
        <v>262</v>
      </c>
      <c r="H988" s="10">
        <v>21.236440000000002</v>
      </c>
      <c r="I988" s="32">
        <v>42.754683999999997</v>
      </c>
      <c r="J988" s="3">
        <v>-21.518243999999996</v>
      </c>
      <c r="K988" s="3">
        <v>10.1</v>
      </c>
      <c r="L988" s="3">
        <v>1.1000000000000001</v>
      </c>
      <c r="M988" s="3">
        <v>3.1</v>
      </c>
      <c r="N988" s="3">
        <v>15.130000000000109</v>
      </c>
      <c r="O988" s="3"/>
      <c r="P988" s="3"/>
    </row>
    <row r="989" spans="1:16">
      <c r="A989" s="9">
        <v>44419</v>
      </c>
      <c r="B989" s="13">
        <v>7980.91</v>
      </c>
      <c r="C989" s="3">
        <v>2989.02</v>
      </c>
      <c r="D989" s="3">
        <v>4136.2493400000003</v>
      </c>
      <c r="E989" s="3">
        <v>208.382608</v>
      </c>
      <c r="F989" s="3">
        <v>3550.3464803209999</v>
      </c>
      <c r="G989" s="3">
        <v>263</v>
      </c>
      <c r="H989" s="10">
        <v>105.954472</v>
      </c>
      <c r="I989" s="32">
        <v>485.33625599999999</v>
      </c>
      <c r="J989" s="3">
        <v>-379.38178399999998</v>
      </c>
      <c r="K989" s="3">
        <v>10.1</v>
      </c>
      <c r="L989" s="3">
        <v>1.1000000000000001</v>
      </c>
      <c r="M989" s="3">
        <v>3</v>
      </c>
      <c r="N989" s="3">
        <v>-114.65999999999985</v>
      </c>
      <c r="O989" s="3"/>
      <c r="P989" s="3"/>
    </row>
    <row r="990" spans="1:16">
      <c r="A990" s="9">
        <v>44418</v>
      </c>
      <c r="B990" s="30">
        <v>8095.57</v>
      </c>
      <c r="C990" s="3">
        <v>3041.17</v>
      </c>
      <c r="D990" s="3">
        <v>2912.6876200000002</v>
      </c>
      <c r="E990" s="3">
        <v>121.36707199999999</v>
      </c>
      <c r="F990" s="3">
        <v>3587.570061634</v>
      </c>
      <c r="G990" s="3">
        <v>256</v>
      </c>
      <c r="H990" s="10">
        <v>31.94726</v>
      </c>
      <c r="I990" s="32">
        <v>983.59680000000003</v>
      </c>
      <c r="J990" s="3">
        <v>-951.64954</v>
      </c>
      <c r="K990" s="3">
        <v>10.199999999999999</v>
      </c>
      <c r="L990" s="3">
        <v>1.1000000000000001</v>
      </c>
      <c r="M990" s="3">
        <v>3</v>
      </c>
      <c r="N990" s="3">
        <v>24.6899999999996</v>
      </c>
      <c r="O990" s="3"/>
      <c r="P990" s="3"/>
    </row>
    <row r="991" spans="1:16">
      <c r="A991" s="9">
        <v>44417</v>
      </c>
      <c r="B991" s="13">
        <v>8070.88</v>
      </c>
      <c r="C991" s="3">
        <v>3032.24</v>
      </c>
      <c r="D991" s="3">
        <v>4730.6993000000002</v>
      </c>
      <c r="E991" s="3">
        <v>186.57571200000001</v>
      </c>
      <c r="F991" s="3">
        <v>3576.631980269</v>
      </c>
      <c r="G991" s="3">
        <v>260</v>
      </c>
      <c r="H991" s="10">
        <v>84.818567999999999</v>
      </c>
      <c r="I991" s="32">
        <v>43.207039999999999</v>
      </c>
      <c r="J991" s="3">
        <v>41.611528</v>
      </c>
      <c r="K991" s="3">
        <v>10.199999999999999</v>
      </c>
      <c r="L991" s="3">
        <v>1.1000000000000001</v>
      </c>
      <c r="M991" s="3">
        <v>2.9</v>
      </c>
      <c r="N991" s="3">
        <v>-30.510000000000218</v>
      </c>
      <c r="O991" s="3"/>
      <c r="P991" s="3"/>
    </row>
    <row r="992" spans="1:16">
      <c r="A992" s="9">
        <v>44414</v>
      </c>
      <c r="B992" s="30">
        <v>8101.39</v>
      </c>
      <c r="C992" s="3">
        <v>3039.06</v>
      </c>
      <c r="D992" s="3">
        <v>3884.5882900000001</v>
      </c>
      <c r="E992" s="3">
        <v>187.661632</v>
      </c>
      <c r="F992" s="3">
        <v>3590.152264546</v>
      </c>
      <c r="G992" s="3">
        <v>261</v>
      </c>
      <c r="H992" s="10">
        <v>45.158999999999999</v>
      </c>
      <c r="I992" s="32">
        <v>20.032292000000002</v>
      </c>
      <c r="J992" s="3">
        <v>25.126707999999997</v>
      </c>
      <c r="K992" s="3">
        <v>10.3</v>
      </c>
      <c r="L992" s="3">
        <v>1.1000000000000001</v>
      </c>
      <c r="M992" s="3">
        <v>2.9</v>
      </c>
      <c r="N992" s="3">
        <v>2.2700000000004366</v>
      </c>
      <c r="O992" s="3"/>
      <c r="P992" s="3"/>
    </row>
    <row r="993" spans="1:16">
      <c r="A993" s="9">
        <v>44413</v>
      </c>
      <c r="B993" s="13">
        <v>8099.12</v>
      </c>
      <c r="C993" s="3">
        <v>3056.02</v>
      </c>
      <c r="D993" s="3">
        <v>4079.1554599999999</v>
      </c>
      <c r="E993" s="3">
        <v>182.17712</v>
      </c>
      <c r="F993" s="3">
        <v>3589.1457042840002</v>
      </c>
      <c r="G993" s="3">
        <v>266</v>
      </c>
      <c r="H993" s="10">
        <v>65.202411999999995</v>
      </c>
      <c r="I993" s="32">
        <v>56.101135999999997</v>
      </c>
      <c r="J993" s="3">
        <v>9.1012759999999986</v>
      </c>
      <c r="K993" s="3">
        <v>10.3</v>
      </c>
      <c r="L993" s="3">
        <v>1.1000000000000001</v>
      </c>
      <c r="M993" s="3">
        <v>2.9</v>
      </c>
      <c r="N993" s="3">
        <v>87.180000000000291</v>
      </c>
      <c r="O993" s="3"/>
      <c r="P993" s="3"/>
    </row>
    <row r="994" spans="1:16">
      <c r="A994" s="9">
        <v>44412</v>
      </c>
      <c r="B994" s="13">
        <v>8011.94</v>
      </c>
      <c r="C994" s="3">
        <v>3037.61</v>
      </c>
      <c r="D994" s="3">
        <v>5066.9700999999995</v>
      </c>
      <c r="E994" s="3">
        <v>242.676704</v>
      </c>
      <c r="F994" s="3">
        <v>3550.512328715</v>
      </c>
      <c r="G994" s="3">
        <v>273</v>
      </c>
      <c r="H994" s="10">
        <v>66.745667999999995</v>
      </c>
      <c r="I994" s="32">
        <v>48.330188</v>
      </c>
      <c r="J994" s="3">
        <v>18.415479999999995</v>
      </c>
      <c r="K994" s="3">
        <v>10.3</v>
      </c>
      <c r="L994" s="3">
        <v>1.1000000000000001</v>
      </c>
      <c r="M994" s="3">
        <v>2.7</v>
      </c>
      <c r="N994" s="3">
        <v>-198.36999999999989</v>
      </c>
      <c r="O994" s="3">
        <v>10802</v>
      </c>
      <c r="P994" s="3"/>
    </row>
    <row r="995" spans="1:16">
      <c r="A995" s="9">
        <v>44411</v>
      </c>
      <c r="B995" s="13">
        <v>8210.31</v>
      </c>
      <c r="C995" s="3">
        <v>3109.97</v>
      </c>
      <c r="D995" s="3">
        <v>5682.2169999999996</v>
      </c>
      <c r="E995" s="3">
        <v>245.005808</v>
      </c>
      <c r="F995" s="3">
        <v>3638.416928654</v>
      </c>
      <c r="G995" s="3">
        <v>264</v>
      </c>
      <c r="H995" s="10">
        <v>77.891856000000004</v>
      </c>
      <c r="I995" s="32">
        <v>344.55686400000002</v>
      </c>
      <c r="J995" s="3">
        <v>-266.665008</v>
      </c>
      <c r="K995" s="3">
        <v>10.6</v>
      </c>
      <c r="L995" s="3">
        <v>1.2</v>
      </c>
      <c r="M995" s="3">
        <v>2.6</v>
      </c>
      <c r="N995" s="3">
        <v>-12.239999999999782</v>
      </c>
      <c r="O995" s="3"/>
      <c r="P995" s="3"/>
    </row>
    <row r="996" spans="1:16">
      <c r="A996" s="9">
        <v>44410</v>
      </c>
      <c r="B996" s="13">
        <v>8222.5499999999993</v>
      </c>
      <c r="C996" s="3">
        <v>3111.15</v>
      </c>
      <c r="D996" s="3">
        <v>6647.5366000000004</v>
      </c>
      <c r="E996" s="3">
        <v>282.30217599999997</v>
      </c>
      <c r="F996" s="3">
        <v>3643.841603369</v>
      </c>
      <c r="G996" s="3">
        <v>268</v>
      </c>
      <c r="H996" s="10">
        <v>136.59481600000001</v>
      </c>
      <c r="I996" s="32">
        <v>627.51053000000002</v>
      </c>
      <c r="J996" s="3">
        <v>-490.91571399999998</v>
      </c>
      <c r="K996" s="3">
        <v>10.6</v>
      </c>
      <c r="L996" s="3">
        <v>1.2</v>
      </c>
      <c r="M996" s="3">
        <v>2.6</v>
      </c>
      <c r="N996" s="3">
        <v>74.529999999998836</v>
      </c>
      <c r="O996" s="3">
        <v>7148</v>
      </c>
      <c r="P996" s="3"/>
    </row>
    <row r="997" spans="1:16">
      <c r="A997" s="9">
        <v>44407</v>
      </c>
      <c r="B997" s="13">
        <v>8148.02</v>
      </c>
      <c r="C997" s="3">
        <v>3072.38</v>
      </c>
      <c r="D997" s="3">
        <v>4094.52979</v>
      </c>
      <c r="E997" s="3">
        <v>311.26064000000002</v>
      </c>
      <c r="F997" s="3">
        <v>3610.8146636639999</v>
      </c>
      <c r="G997" s="3">
        <v>262</v>
      </c>
      <c r="H997" s="30">
        <v>99.409863999999999</v>
      </c>
      <c r="I997" s="32">
        <v>353.00163199999997</v>
      </c>
      <c r="J997" s="3">
        <v>-253.59176799999997</v>
      </c>
      <c r="K997" s="3">
        <v>10.5</v>
      </c>
      <c r="L997" s="3">
        <v>1.1000000000000001</v>
      </c>
      <c r="M997" s="3">
        <v>2.7</v>
      </c>
      <c r="N997" s="3">
        <v>27.540000000000873</v>
      </c>
      <c r="O997" s="3"/>
      <c r="P997" s="3"/>
    </row>
    <row r="998" spans="1:16">
      <c r="A998" s="9">
        <v>44406</v>
      </c>
      <c r="B998" s="13">
        <v>8120.48</v>
      </c>
      <c r="C998" s="3">
        <v>3062.17</v>
      </c>
      <c r="D998" s="3">
        <v>2547.29882</v>
      </c>
      <c r="E998" s="3">
        <v>108.58280000000001</v>
      </c>
      <c r="F998" s="3">
        <v>3598.6125415360002</v>
      </c>
      <c r="G998" s="3">
        <v>275</v>
      </c>
      <c r="H998" s="10">
        <v>69.027640000000005</v>
      </c>
      <c r="I998" s="32">
        <v>173.81841600000001</v>
      </c>
      <c r="J998" s="3">
        <v>-104.79077600000001</v>
      </c>
      <c r="K998" s="3">
        <v>10.5</v>
      </c>
      <c r="L998" s="3">
        <v>1.1000000000000001</v>
      </c>
      <c r="M998" s="3">
        <v>2.7</v>
      </c>
      <c r="N998" s="3">
        <v>-20.280000000000655</v>
      </c>
      <c r="O998" s="3"/>
      <c r="P998" s="3"/>
    </row>
    <row r="999" spans="1:16">
      <c r="A999" s="9">
        <v>44405</v>
      </c>
      <c r="B999" s="13">
        <v>8140.76</v>
      </c>
      <c r="C999" s="3">
        <v>3071.54</v>
      </c>
      <c r="D999" s="3">
        <v>2493.1983399999999</v>
      </c>
      <c r="E999" s="3">
        <v>142.315168</v>
      </c>
      <c r="F999" s="3">
        <v>3607.596450645</v>
      </c>
      <c r="G999" s="3">
        <v>266</v>
      </c>
      <c r="H999" s="10">
        <v>72.025183999999996</v>
      </c>
      <c r="I999" s="32">
        <v>213.608992</v>
      </c>
      <c r="J999" s="3">
        <v>-141.583808</v>
      </c>
      <c r="K999" s="3">
        <v>10.8</v>
      </c>
      <c r="L999" s="3">
        <v>1.2</v>
      </c>
      <c r="M999" s="3">
        <v>2.6</v>
      </c>
      <c r="N999" s="3">
        <v>43.780000000000655</v>
      </c>
      <c r="O999" s="3"/>
      <c r="P999" s="3"/>
    </row>
    <row r="1000" spans="1:16">
      <c r="A1000" s="9">
        <v>44404</v>
      </c>
      <c r="B1000" s="30">
        <v>8096.98</v>
      </c>
      <c r="C1000" s="3">
        <v>3050.99</v>
      </c>
      <c r="D1000" s="3">
        <v>1806.5495000000001</v>
      </c>
      <c r="E1000" s="3">
        <v>75.127936000000005</v>
      </c>
      <c r="F1000" s="3">
        <v>3588.1949122169999</v>
      </c>
      <c r="G1000" s="3">
        <v>263</v>
      </c>
      <c r="H1000" s="10">
        <v>44.900564000000003</v>
      </c>
      <c r="I1000" s="32">
        <v>129.142248</v>
      </c>
      <c r="J1000" s="3">
        <v>-84.241683999999992</v>
      </c>
      <c r="K1000" s="3">
        <v>10.9</v>
      </c>
      <c r="L1000" s="3">
        <v>1.2</v>
      </c>
      <c r="M1000" s="3">
        <v>2.6</v>
      </c>
      <c r="N1000" s="3">
        <v>4</v>
      </c>
      <c r="O1000" s="3"/>
      <c r="P1000" s="3"/>
    </row>
    <row r="1001" spans="1:16">
      <c r="A1001" s="9">
        <v>44403</v>
      </c>
      <c r="B1001" s="13">
        <v>8092.98</v>
      </c>
      <c r="C1001" s="3">
        <v>3048.22</v>
      </c>
      <c r="D1001" s="3">
        <v>2313.7876500000002</v>
      </c>
      <c r="E1001" s="3">
        <v>146.60884799999999</v>
      </c>
      <c r="F1001" s="3">
        <v>3586.4240775409999</v>
      </c>
      <c r="G1001" s="3">
        <v>265</v>
      </c>
      <c r="H1001" s="10">
        <v>59.257975999999999</v>
      </c>
      <c r="I1001" s="32">
        <v>142.29096000000001</v>
      </c>
      <c r="J1001" s="3">
        <v>-83.032984000000013</v>
      </c>
      <c r="K1001" s="3">
        <v>10.9</v>
      </c>
      <c r="L1001" s="3">
        <v>1.2</v>
      </c>
      <c r="M1001" s="3">
        <v>2.6</v>
      </c>
      <c r="N1001" s="3">
        <v>-29.75</v>
      </c>
      <c r="O1001" s="3"/>
      <c r="P1001" s="3"/>
    </row>
    <row r="1002" spans="1:16">
      <c r="A1002" s="9">
        <v>44399</v>
      </c>
      <c r="B1002" s="13">
        <v>8122.73</v>
      </c>
      <c r="C1002" s="3">
        <v>3060.01</v>
      </c>
      <c r="D1002" s="3">
        <v>4600.5356000000002</v>
      </c>
      <c r="E1002" s="3">
        <v>153.15620799999999</v>
      </c>
      <c r="F1002" s="3">
        <v>3599.6049148840002</v>
      </c>
      <c r="G1002" s="3">
        <v>264</v>
      </c>
      <c r="H1002" s="10">
        <v>288.90985599999999</v>
      </c>
      <c r="I1002" s="32">
        <v>1469.14995</v>
      </c>
      <c r="J1002" s="3">
        <v>-1180.240094</v>
      </c>
      <c r="K1002" s="3">
        <v>11</v>
      </c>
      <c r="L1002" s="3">
        <v>1.2</v>
      </c>
      <c r="M1002" s="3">
        <v>2.5</v>
      </c>
      <c r="N1002" s="3">
        <v>-14.030000000000655</v>
      </c>
      <c r="O1002" s="3"/>
      <c r="P1002" s="3"/>
    </row>
    <row r="1003" spans="1:16">
      <c r="A1003" s="9">
        <v>44397</v>
      </c>
      <c r="B1003" s="13">
        <v>8136.76</v>
      </c>
      <c r="C1003" s="3">
        <v>3092.31</v>
      </c>
      <c r="D1003" s="3">
        <v>5666.7785999999996</v>
      </c>
      <c r="E1003" s="3">
        <v>285.794464</v>
      </c>
      <c r="F1003" s="3">
        <v>3605.8223544759999</v>
      </c>
      <c r="G1003" s="3">
        <v>279</v>
      </c>
      <c r="H1003" s="10">
        <v>30.625368000000002</v>
      </c>
      <c r="I1003" s="32">
        <v>573.49977999999999</v>
      </c>
      <c r="J1003" s="3">
        <v>-542.87441200000001</v>
      </c>
      <c r="K1003" s="3">
        <v>11</v>
      </c>
      <c r="L1003" s="3">
        <v>1.2</v>
      </c>
      <c r="M1003" s="3">
        <v>2.5</v>
      </c>
      <c r="N1003" s="3">
        <v>68.430000000000291</v>
      </c>
      <c r="O1003" s="3"/>
      <c r="P1003" s="3"/>
    </row>
    <row r="1004" spans="1:16">
      <c r="A1004" s="9">
        <v>44396</v>
      </c>
      <c r="B1004" s="13">
        <v>8068.33</v>
      </c>
      <c r="C1004" s="3">
        <v>3095.09</v>
      </c>
      <c r="D1004" s="3">
        <v>4885.3339999999998</v>
      </c>
      <c r="E1004" s="3">
        <v>310.162848</v>
      </c>
      <c r="F1004" s="3">
        <v>3575.5006430660001</v>
      </c>
      <c r="G1004" s="3">
        <v>270</v>
      </c>
      <c r="H1004" s="10">
        <v>48.600368000000003</v>
      </c>
      <c r="I1004" s="32">
        <v>491.27760000000001</v>
      </c>
      <c r="J1004" s="3">
        <v>-442.677232</v>
      </c>
      <c r="K1004" s="3">
        <v>10.9</v>
      </c>
      <c r="L1004" s="3">
        <v>1.2</v>
      </c>
      <c r="M1004" s="3">
        <v>2.5</v>
      </c>
      <c r="N1004" s="3">
        <v>45.779999999999745</v>
      </c>
      <c r="O1004" s="3"/>
      <c r="P1004" s="3"/>
    </row>
    <row r="1005" spans="1:16">
      <c r="A1005" s="9">
        <v>44393</v>
      </c>
      <c r="B1005" s="13">
        <v>8022.55</v>
      </c>
      <c r="C1005" s="3">
        <v>3081.94</v>
      </c>
      <c r="D1005" s="3">
        <v>6223.7767999999996</v>
      </c>
      <c r="E1005" s="3">
        <v>439.04249600000003</v>
      </c>
      <c r="F1005" s="3">
        <v>3554.4226795290001</v>
      </c>
      <c r="G1005" s="3">
        <v>270</v>
      </c>
      <c r="H1005" s="10">
        <v>14.337028</v>
      </c>
      <c r="I1005" s="32">
        <v>1021.6457</v>
      </c>
      <c r="J1005" s="3">
        <v>-1007.308672</v>
      </c>
      <c r="K1005" s="3">
        <v>10.9</v>
      </c>
      <c r="L1005" s="3">
        <v>1.1000000000000001</v>
      </c>
      <c r="M1005" s="3">
        <v>2.5</v>
      </c>
      <c r="N1005" s="3">
        <v>55.600000000000364</v>
      </c>
      <c r="O1005" s="3"/>
      <c r="P1005" s="3"/>
    </row>
    <row r="1006" spans="1:16">
      <c r="A1006" s="9">
        <v>44392</v>
      </c>
      <c r="B1006" s="13">
        <v>7966.95</v>
      </c>
      <c r="C1006" s="3">
        <v>3030.27</v>
      </c>
      <c r="D1006" s="3">
        <v>3078.6559999999999</v>
      </c>
      <c r="E1006" s="3">
        <v>219.10761600000001</v>
      </c>
      <c r="F1006" s="3">
        <v>3529.7898446559998</v>
      </c>
      <c r="G1006" s="3">
        <v>265</v>
      </c>
      <c r="H1006" s="10">
        <v>11.473383999999999</v>
      </c>
      <c r="I1006" s="32">
        <v>1132.8821800000001</v>
      </c>
      <c r="J1006" s="3">
        <v>-1121.4087960000002</v>
      </c>
      <c r="K1006" s="3">
        <v>10.8</v>
      </c>
      <c r="L1006" s="3">
        <v>1.1000000000000001</v>
      </c>
      <c r="M1006" s="3">
        <v>2.6</v>
      </c>
      <c r="N1006" s="3">
        <v>-19.5</v>
      </c>
      <c r="O1006" s="3"/>
      <c r="P1006" s="3"/>
    </row>
    <row r="1007" spans="1:16">
      <c r="A1007" s="9">
        <v>44391</v>
      </c>
      <c r="B1007" s="13">
        <v>7986.45</v>
      </c>
      <c r="C1007" s="3">
        <v>3031.32</v>
      </c>
      <c r="D1007" s="3">
        <v>1936.71245</v>
      </c>
      <c r="E1007" s="3">
        <v>114.22382399999999</v>
      </c>
      <c r="F1007" s="3">
        <v>3538.4285405649998</v>
      </c>
      <c r="G1007" s="3">
        <v>272</v>
      </c>
      <c r="H1007" s="10">
        <v>114.088328</v>
      </c>
      <c r="I1007" s="32">
        <v>103.66464000000001</v>
      </c>
      <c r="J1007" s="3">
        <v>10.423687999999999</v>
      </c>
      <c r="K1007" s="3">
        <v>10.8</v>
      </c>
      <c r="L1007" s="3">
        <v>1.1000000000000001</v>
      </c>
      <c r="M1007" s="3">
        <v>2.5</v>
      </c>
      <c r="N1007" s="3">
        <v>47.099999999999454</v>
      </c>
      <c r="O1007" s="3"/>
      <c r="P1007" s="3"/>
    </row>
    <row r="1008" spans="1:16">
      <c r="A1008" s="9">
        <v>44390</v>
      </c>
      <c r="B1008" s="13">
        <v>7939.35</v>
      </c>
      <c r="C1008" s="3">
        <v>3012.17</v>
      </c>
      <c r="D1008" s="3">
        <v>2051.3204500000002</v>
      </c>
      <c r="E1008" s="3">
        <v>126.635136</v>
      </c>
      <c r="F1008" s="3">
        <v>3514.8178710880002</v>
      </c>
      <c r="G1008" s="3">
        <v>269</v>
      </c>
      <c r="H1008" s="10">
        <v>39.577095999999997</v>
      </c>
      <c r="I1008" s="32">
        <v>623.1001</v>
      </c>
      <c r="J1008" s="3">
        <v>-583.52300400000001</v>
      </c>
      <c r="K1008" s="3">
        <v>10.7</v>
      </c>
      <c r="L1008" s="3">
        <v>1.1000000000000001</v>
      </c>
      <c r="M1008" s="3">
        <v>2.6</v>
      </c>
      <c r="N1008" s="3">
        <v>25.880000000000109</v>
      </c>
      <c r="O1008" s="3"/>
      <c r="P1008" s="3"/>
    </row>
    <row r="1009" spans="1:16">
      <c r="A1009" s="9">
        <v>44389</v>
      </c>
      <c r="B1009" s="13">
        <v>7913.47</v>
      </c>
      <c r="C1009" s="3">
        <v>3002.27</v>
      </c>
      <c r="D1009" s="3">
        <v>1930.36275</v>
      </c>
      <c r="E1009" s="3">
        <v>122.78394400000001</v>
      </c>
      <c r="F1009" s="3">
        <v>3503.361318102</v>
      </c>
      <c r="G1009" s="3">
        <v>270</v>
      </c>
      <c r="H1009" s="10">
        <v>24.653065999999999</v>
      </c>
      <c r="I1009" s="32">
        <v>232.30848</v>
      </c>
      <c r="J1009" s="3">
        <v>-207.65541400000001</v>
      </c>
      <c r="K1009" s="3">
        <v>10.7</v>
      </c>
      <c r="L1009" s="3">
        <v>1.1000000000000001</v>
      </c>
      <c r="M1009" s="3">
        <v>2.6</v>
      </c>
      <c r="N1009" s="3">
        <v>47</v>
      </c>
      <c r="O1009" s="3"/>
      <c r="P1009" s="3"/>
    </row>
    <row r="1010" spans="1:16">
      <c r="A1010" s="9">
        <v>44386</v>
      </c>
      <c r="B1010" s="13">
        <v>7866.47</v>
      </c>
      <c r="C1010" s="3">
        <v>2987.75</v>
      </c>
      <c r="D1010" s="3">
        <v>2262.9890599999999</v>
      </c>
      <c r="E1010" s="3">
        <v>120.81191200000001</v>
      </c>
      <c r="F1010" s="3">
        <v>3482.5564462560001</v>
      </c>
      <c r="G1010" s="3">
        <v>263</v>
      </c>
      <c r="H1010" s="10">
        <v>75.573471999999995</v>
      </c>
      <c r="I1010" s="32">
        <v>726.58362</v>
      </c>
      <c r="J1010" s="3">
        <v>-651.01014799999996</v>
      </c>
      <c r="K1010" s="3">
        <v>10.6</v>
      </c>
      <c r="L1010" s="3">
        <v>1.1000000000000001</v>
      </c>
      <c r="M1010" s="3">
        <v>2.6</v>
      </c>
      <c r="N1010" s="3">
        <v>14.280000000000655</v>
      </c>
      <c r="O1010" s="3"/>
      <c r="P1010" s="3"/>
    </row>
    <row r="1011" spans="1:16">
      <c r="A1011" s="9">
        <v>44385</v>
      </c>
      <c r="B1011" s="13">
        <v>7852.19</v>
      </c>
      <c r="C1011" s="3">
        <v>2979.01</v>
      </c>
      <c r="D1011" s="3">
        <v>3448.9193</v>
      </c>
      <c r="E1011" s="3">
        <v>446.93958400000002</v>
      </c>
      <c r="F1011" s="3">
        <v>3476.628106438</v>
      </c>
      <c r="G1011" s="3">
        <v>261</v>
      </c>
      <c r="H1011" s="10">
        <v>152.44601599999999</v>
      </c>
      <c r="I1011" s="32">
        <v>935.70477000000005</v>
      </c>
      <c r="J1011" s="3">
        <v>-783.25875400000007</v>
      </c>
      <c r="K1011" s="3">
        <v>10.6</v>
      </c>
      <c r="L1011" s="3">
        <v>1.1000000000000001</v>
      </c>
      <c r="M1011" s="3">
        <v>2.6</v>
      </c>
      <c r="N1011" s="3">
        <v>40.579999999999927</v>
      </c>
      <c r="O1011" s="3"/>
      <c r="P1011" s="3"/>
    </row>
    <row r="1012" spans="1:16">
      <c r="A1012" s="9">
        <v>44384</v>
      </c>
      <c r="B1012" s="13">
        <v>7811.61</v>
      </c>
      <c r="C1012" s="3">
        <v>2955.88</v>
      </c>
      <c r="D1012" s="3">
        <v>1241.9676199999999</v>
      </c>
      <c r="E1012" s="3">
        <v>48.730395999999999</v>
      </c>
      <c r="F1012" s="3">
        <v>3458.6592273159999</v>
      </c>
      <c r="G1012" s="3">
        <v>256</v>
      </c>
      <c r="H1012" s="10">
        <v>234.60673600000001</v>
      </c>
      <c r="I1012" s="32">
        <v>467.63539200000002</v>
      </c>
      <c r="J1012" s="3">
        <v>-233.02865600000001</v>
      </c>
      <c r="K1012" s="3">
        <v>10.5</v>
      </c>
      <c r="L1012" s="3">
        <v>1.1000000000000001</v>
      </c>
      <c r="M1012" s="3">
        <v>2.6</v>
      </c>
      <c r="N1012" s="3">
        <v>2.2299999999995634</v>
      </c>
      <c r="O1012" s="3"/>
      <c r="P1012" s="3"/>
    </row>
    <row r="1013" spans="1:16">
      <c r="A1013" s="9">
        <v>44383</v>
      </c>
      <c r="B1013" s="30">
        <v>7809.38</v>
      </c>
      <c r="C1013" s="3">
        <v>2936.41</v>
      </c>
      <c r="D1013" s="3">
        <v>1355.6419800000001</v>
      </c>
      <c r="E1013" s="3">
        <v>55.890376000000003</v>
      </c>
      <c r="F1013" s="3">
        <v>3457.6725716020001</v>
      </c>
      <c r="G1013" s="3">
        <v>259</v>
      </c>
      <c r="H1013" s="10">
        <v>31.035</v>
      </c>
      <c r="I1013" s="32">
        <v>367.23548799999998</v>
      </c>
      <c r="J1013" s="3">
        <v>-336.20048799999995</v>
      </c>
      <c r="K1013" s="3">
        <v>10.5</v>
      </c>
      <c r="L1013" s="3">
        <v>1.1000000000000001</v>
      </c>
      <c r="M1013" s="3">
        <v>2.6</v>
      </c>
      <c r="N1013" s="3">
        <v>17.170000000000073</v>
      </c>
      <c r="O1013" s="3"/>
      <c r="P1013" s="3"/>
    </row>
    <row r="1014" spans="1:16">
      <c r="A1014" s="9">
        <v>44382</v>
      </c>
      <c r="B1014" s="13">
        <v>7792.21</v>
      </c>
      <c r="C1014" s="3">
        <v>2931.31</v>
      </c>
      <c r="D1014" s="3">
        <v>1353.1741400000001</v>
      </c>
      <c r="E1014" s="3">
        <v>63.473576000000001</v>
      </c>
      <c r="F1014" s="3">
        <v>3450.0697129509999</v>
      </c>
      <c r="G1014" s="3">
        <v>266</v>
      </c>
      <c r="H1014" s="10">
        <v>24.598268000000001</v>
      </c>
      <c r="I1014" s="32">
        <v>235.213472</v>
      </c>
      <c r="J1014" s="3">
        <v>-210.61520400000001</v>
      </c>
      <c r="K1014" s="3">
        <v>10.5</v>
      </c>
      <c r="L1014" s="3">
        <v>1.1000000000000001</v>
      </c>
      <c r="M1014" s="3">
        <v>2.6</v>
      </c>
      <c r="N1014" s="3">
        <v>-2</v>
      </c>
      <c r="O1014" s="3">
        <v>27783</v>
      </c>
      <c r="P1014" s="3"/>
    </row>
    <row r="1015" spans="1:16">
      <c r="A1015" s="9">
        <v>44379</v>
      </c>
      <c r="B1015" s="13">
        <v>7794.21</v>
      </c>
      <c r="C1015" s="3">
        <v>2952.96</v>
      </c>
      <c r="D1015" s="3">
        <v>1418.42291</v>
      </c>
      <c r="E1015" s="3">
        <v>43.700636000000003</v>
      </c>
      <c r="F1015" s="3">
        <v>3450.9525998929998</v>
      </c>
      <c r="G1015" s="3">
        <v>255</v>
      </c>
      <c r="H1015" s="10">
        <v>597.66585999999995</v>
      </c>
      <c r="I1015" s="32">
        <v>610.16134</v>
      </c>
      <c r="J1015" s="3">
        <v>-12.495480000000043</v>
      </c>
      <c r="K1015" s="3">
        <v>10.5</v>
      </c>
      <c r="L1015" s="3">
        <v>1.1000000000000001</v>
      </c>
      <c r="M1015" s="3">
        <v>2.6</v>
      </c>
      <c r="N1015" s="3">
        <v>47.649999999999636</v>
      </c>
      <c r="O1015" s="3"/>
      <c r="P1015" s="3"/>
    </row>
    <row r="1016" spans="1:16">
      <c r="A1016" s="9">
        <v>44378</v>
      </c>
      <c r="B1016" s="30">
        <v>7746.56</v>
      </c>
      <c r="C1016" s="3">
        <v>2970.75</v>
      </c>
      <c r="D1016" s="3">
        <v>1777.7841900000001</v>
      </c>
      <c r="E1016" s="3">
        <v>53.021628</v>
      </c>
      <c r="F1016" s="3">
        <v>3429.8555366599999</v>
      </c>
      <c r="G1016" s="3">
        <v>259</v>
      </c>
      <c r="H1016" s="10">
        <v>99.454272000000003</v>
      </c>
      <c r="I1016" s="32">
        <v>505.89420799999999</v>
      </c>
      <c r="J1016" s="3">
        <v>-406.43993599999999</v>
      </c>
      <c r="K1016" s="3">
        <v>10.5</v>
      </c>
      <c r="L1016" s="3">
        <v>1.1000000000000001</v>
      </c>
      <c r="M1016" s="3">
        <v>2.6</v>
      </c>
      <c r="N1016" s="3">
        <v>17.950000000000728</v>
      </c>
      <c r="O1016" s="3">
        <v>8840</v>
      </c>
      <c r="P1016" s="3"/>
    </row>
    <row r="1017" spans="1:16">
      <c r="A1017" s="9">
        <v>44377</v>
      </c>
      <c r="B1017" s="13">
        <v>7728.61</v>
      </c>
      <c r="C1017" s="3">
        <v>2956.12</v>
      </c>
      <c r="D1017" s="3">
        <v>1420.1104600000001</v>
      </c>
      <c r="E1017" s="3">
        <v>73.647199999999998</v>
      </c>
      <c r="F1017" s="3">
        <v>3421.9070500890002</v>
      </c>
      <c r="G1017" s="3">
        <v>248</v>
      </c>
      <c r="H1017" s="10">
        <v>20.622204</v>
      </c>
      <c r="I1017" s="32">
        <v>63.207112000000002</v>
      </c>
      <c r="J1017" s="3">
        <v>-42.584907999999999</v>
      </c>
      <c r="K1017" s="3">
        <v>10.4</v>
      </c>
      <c r="L1017" s="3">
        <v>1.1000000000000001</v>
      </c>
      <c r="M1017" s="3">
        <v>2.6</v>
      </c>
      <c r="N1017" s="3">
        <v>-109.15000000000055</v>
      </c>
      <c r="O1017" s="3"/>
      <c r="P1017" s="3"/>
    </row>
    <row r="1018" spans="1:16">
      <c r="A1018" s="28">
        <v>44376</v>
      </c>
      <c r="B1018" s="13">
        <v>7837.76</v>
      </c>
      <c r="C1018" s="3">
        <v>2968.26</v>
      </c>
      <c r="D1018" s="3">
        <v>1713.9749099999999</v>
      </c>
      <c r="E1018" s="3">
        <v>87.149479999999997</v>
      </c>
      <c r="F1018" s="3">
        <v>3470.2361043179999</v>
      </c>
      <c r="G1018" s="3">
        <v>266</v>
      </c>
      <c r="H1018" s="10">
        <v>48.723295999999998</v>
      </c>
      <c r="I1018" s="32">
        <v>109.72168000000001</v>
      </c>
      <c r="J1018" s="3">
        <v>-60.998384000000009</v>
      </c>
      <c r="K1018" s="3">
        <v>10.6</v>
      </c>
      <c r="L1018" s="3">
        <v>1.1000000000000001</v>
      </c>
      <c r="M1018" s="3">
        <v>2.6</v>
      </c>
      <c r="N1018" s="3">
        <v>-18.880000000000109</v>
      </c>
      <c r="O1018" s="3"/>
      <c r="P1018" s="3"/>
    </row>
    <row r="1019" spans="1:16">
      <c r="A1019" s="9">
        <v>44375</v>
      </c>
      <c r="B1019" s="30">
        <v>7856.64</v>
      </c>
      <c r="C1019" s="3">
        <v>3002.96</v>
      </c>
      <c r="D1019" s="3">
        <v>2304.1221099999998</v>
      </c>
      <c r="E1019" s="3">
        <v>60.603940000000001</v>
      </c>
      <c r="F1019" s="3">
        <v>3478.5975486809998</v>
      </c>
      <c r="G1019" s="3">
        <v>264</v>
      </c>
      <c r="H1019" s="10">
        <v>16.003416000000001</v>
      </c>
      <c r="I1019" s="32">
        <v>28.006858000000001</v>
      </c>
      <c r="J1019" s="3">
        <v>-12.003442</v>
      </c>
      <c r="K1019" s="3" t="e">
        <v>#N/A</v>
      </c>
      <c r="L1019" s="3">
        <v>1.1000000000000001</v>
      </c>
      <c r="M1019" s="3">
        <v>2.6</v>
      </c>
      <c r="N1019" s="3">
        <v>-21.199999999999818</v>
      </c>
      <c r="O1019" s="3"/>
      <c r="P1019" s="3"/>
    </row>
    <row r="1020" spans="1:16">
      <c r="A1020" s="9">
        <v>44372</v>
      </c>
      <c r="B1020" s="13">
        <v>7877.84</v>
      </c>
      <c r="C1020" s="3">
        <v>3037.78</v>
      </c>
      <c r="D1020" s="3">
        <v>1568.00333</v>
      </c>
      <c r="E1020" s="3">
        <v>50.830184000000003</v>
      </c>
      <c r="F1020" s="3">
        <v>3487.9807791580001</v>
      </c>
      <c r="G1020" s="3">
        <v>258</v>
      </c>
      <c r="H1020" s="10">
        <v>26.977352</v>
      </c>
      <c r="I1020" s="32">
        <v>41.945627999999999</v>
      </c>
      <c r="J1020" s="3">
        <v>-14.968275999999999</v>
      </c>
      <c r="K1020" s="3" t="e">
        <v>#N/A</v>
      </c>
      <c r="L1020" s="3">
        <v>1.1000000000000001</v>
      </c>
      <c r="M1020" s="3">
        <v>2.6</v>
      </c>
      <c r="N1020" s="3">
        <v>68.690000000000509</v>
      </c>
      <c r="O1020" s="3">
        <v>12324</v>
      </c>
      <c r="P1020" s="3"/>
    </row>
    <row r="1021" spans="1:16">
      <c r="A1021" s="9">
        <v>44370</v>
      </c>
      <c r="B1021" s="13">
        <v>7809.15</v>
      </c>
      <c r="C1021" s="3">
        <v>3042.63</v>
      </c>
      <c r="D1021" s="3">
        <v>1214.14438</v>
      </c>
      <c r="E1021" s="3">
        <v>50.055056</v>
      </c>
      <c r="F1021" s="3">
        <v>3457.5687935000001</v>
      </c>
      <c r="G1021" s="3">
        <v>262</v>
      </c>
      <c r="H1021" s="10">
        <v>65.467588000000006</v>
      </c>
      <c r="I1021" s="32">
        <v>67.072423999999998</v>
      </c>
      <c r="J1021" s="3">
        <v>-1.6048359999999917</v>
      </c>
      <c r="K1021" s="3" t="e">
        <v>#N/A</v>
      </c>
      <c r="L1021" s="3">
        <v>1.1000000000000001</v>
      </c>
      <c r="M1021" s="3">
        <v>2.6</v>
      </c>
      <c r="N1021" s="3">
        <v>67.009999999999309</v>
      </c>
      <c r="O1021" s="3"/>
      <c r="P1021" s="3"/>
    </row>
    <row r="1022" spans="1:16">
      <c r="A1022" s="9">
        <v>44369</v>
      </c>
      <c r="B1022" s="30">
        <v>7742.14</v>
      </c>
      <c r="C1022" s="3">
        <v>3029.6</v>
      </c>
      <c r="D1022" s="3">
        <v>1551.63546</v>
      </c>
      <c r="E1022" s="3">
        <v>62.235191999999998</v>
      </c>
      <c r="F1022" s="3">
        <v>3427.90184142</v>
      </c>
      <c r="G1022" s="3">
        <v>248</v>
      </c>
      <c r="H1022" s="10">
        <v>49.825595999999997</v>
      </c>
      <c r="I1022" s="32">
        <v>79.717656000000005</v>
      </c>
      <c r="J1022" s="3">
        <v>-29.892060000000008</v>
      </c>
      <c r="K1022" s="3">
        <v>8.1999999999999993</v>
      </c>
      <c r="L1022" s="3">
        <v>0.7</v>
      </c>
      <c r="M1022" s="3">
        <v>2.7</v>
      </c>
      <c r="N1022" s="3">
        <v>-1.569999999999709</v>
      </c>
      <c r="O1022" s="3"/>
      <c r="P1022" s="3"/>
    </row>
    <row r="1023" spans="1:16">
      <c r="A1023" s="9">
        <v>44368</v>
      </c>
      <c r="B1023" s="13">
        <v>7743.71</v>
      </c>
      <c r="C1023" s="3">
        <v>3026.08</v>
      </c>
      <c r="D1023" s="3">
        <v>1937.5059200000001</v>
      </c>
      <c r="E1023" s="3">
        <v>67.660408000000004</v>
      </c>
      <c r="F1023" s="3">
        <v>3428.595944447</v>
      </c>
      <c r="G1023" s="3">
        <v>260</v>
      </c>
      <c r="H1023" s="10">
        <v>7.4430300000000003</v>
      </c>
      <c r="I1023" s="32">
        <v>240.73817600000001</v>
      </c>
      <c r="J1023" s="3">
        <v>-233.29514600000002</v>
      </c>
      <c r="K1023" s="3">
        <v>8.1999999999999993</v>
      </c>
      <c r="L1023" s="3">
        <v>0.7</v>
      </c>
      <c r="M1023" s="3">
        <v>2.7</v>
      </c>
      <c r="N1023" s="3">
        <v>16.980000000000473</v>
      </c>
      <c r="O1023" s="3"/>
      <c r="P1023" s="3"/>
    </row>
    <row r="1024" spans="1:16">
      <c r="A1024" s="9">
        <v>44365</v>
      </c>
      <c r="B1024" s="30">
        <v>7726.73</v>
      </c>
      <c r="C1024" s="3">
        <v>3064.45</v>
      </c>
      <c r="D1024" s="3">
        <v>1954.49549</v>
      </c>
      <c r="E1024" s="3">
        <v>62.496291999999997</v>
      </c>
      <c r="F1024" s="3">
        <v>3421.4841699439999</v>
      </c>
      <c r="G1024" s="3">
        <v>259</v>
      </c>
      <c r="H1024" s="10">
        <v>410.64607999999998</v>
      </c>
      <c r="I1024" s="32">
        <v>399.54115200000001</v>
      </c>
      <c r="J1024" s="3">
        <v>11.104927999999973</v>
      </c>
      <c r="K1024" s="3">
        <v>8.1</v>
      </c>
      <c r="L1024" s="3">
        <v>0.7</v>
      </c>
      <c r="M1024" s="3">
        <v>2.7</v>
      </c>
      <c r="N1024" s="3">
        <v>11.269999999999527</v>
      </c>
      <c r="O1024" s="3"/>
      <c r="P1024" s="3"/>
    </row>
    <row r="1025" spans="1:32">
      <c r="A1025" s="9">
        <v>44364</v>
      </c>
      <c r="B1025" s="30">
        <v>7715.46</v>
      </c>
      <c r="C1025" s="3">
        <v>3083.38</v>
      </c>
      <c r="D1025" s="3">
        <v>2330.6769899999999</v>
      </c>
      <c r="E1025" s="3">
        <v>73.917311999999995</v>
      </c>
      <c r="F1025" s="3">
        <v>3416.4915690299999</v>
      </c>
      <c r="G1025" s="3">
        <v>260</v>
      </c>
      <c r="H1025" s="10">
        <v>37.488923999999997</v>
      </c>
      <c r="I1025" s="32">
        <v>99.751304000000005</v>
      </c>
      <c r="J1025" s="3">
        <v>-62.262380000000007</v>
      </c>
      <c r="K1025" s="3">
        <v>8.1</v>
      </c>
      <c r="L1025" s="3">
        <v>0.7</v>
      </c>
      <c r="M1025" s="3">
        <v>2.7</v>
      </c>
      <c r="N1025" s="3">
        <v>56.460000000000036</v>
      </c>
      <c r="O1025" s="3"/>
      <c r="P1025" s="3"/>
    </row>
    <row r="1026" spans="1:32">
      <c r="A1026" s="9">
        <v>44363</v>
      </c>
      <c r="B1026" s="13">
        <v>7659</v>
      </c>
      <c r="C1026" s="3">
        <v>3079.59</v>
      </c>
      <c r="D1026" s="3">
        <v>3955.0914600000001</v>
      </c>
      <c r="E1026" s="3">
        <v>165.93427199999999</v>
      </c>
      <c r="F1026" s="3">
        <v>3391.4925399230001</v>
      </c>
      <c r="G1026" s="3">
        <v>251</v>
      </c>
      <c r="H1026" s="10">
        <v>684.88517999999999</v>
      </c>
      <c r="I1026" s="32">
        <v>52.316716</v>
      </c>
      <c r="J1026" s="3">
        <v>632.56846399999995</v>
      </c>
      <c r="K1026" s="3" t="e">
        <v>#N/A</v>
      </c>
      <c r="L1026" s="3">
        <v>0.6</v>
      </c>
      <c r="M1026" s="3">
        <v>2.7</v>
      </c>
      <c r="N1026" s="3">
        <v>17.8100000000004</v>
      </c>
      <c r="O1026" s="3"/>
      <c r="P1026" s="3"/>
    </row>
    <row r="1027" spans="1:32">
      <c r="A1027" s="9">
        <v>44362</v>
      </c>
      <c r="B1027" s="13">
        <v>7641.19</v>
      </c>
      <c r="C1027" s="3">
        <v>3072.67</v>
      </c>
      <c r="D1027" s="3">
        <v>2714.6421799999998</v>
      </c>
      <c r="E1027" s="3">
        <v>88.244367999999994</v>
      </c>
      <c r="F1027" s="3">
        <v>3383.353216474</v>
      </c>
      <c r="G1027" s="3">
        <v>262</v>
      </c>
      <c r="H1027" s="10">
        <v>347.86147199999999</v>
      </c>
      <c r="I1027" s="32">
        <v>503.43263999999999</v>
      </c>
      <c r="J1027" s="3">
        <v>-155.571168</v>
      </c>
      <c r="K1027" s="3" t="e">
        <v>#N/A</v>
      </c>
      <c r="L1027" s="3">
        <v>0.7</v>
      </c>
      <c r="M1027" s="3">
        <v>2.7</v>
      </c>
      <c r="N1027" s="3">
        <v>35.659999999999854</v>
      </c>
      <c r="O1027" s="3"/>
      <c r="P1027" s="3"/>
    </row>
    <row r="1028" spans="1:32">
      <c r="A1028" s="9">
        <v>44361</v>
      </c>
      <c r="B1028" s="13">
        <v>7605.53</v>
      </c>
      <c r="C1028" s="3">
        <v>3051.52</v>
      </c>
      <c r="D1028" s="3">
        <v>1745.03027</v>
      </c>
      <c r="E1028" s="3">
        <v>67.967944000000003</v>
      </c>
      <c r="F1028" s="3">
        <v>3367.5636682439999</v>
      </c>
      <c r="G1028" s="3">
        <v>257</v>
      </c>
      <c r="H1028" s="10">
        <v>41.032392000000002</v>
      </c>
      <c r="I1028" s="32">
        <v>42.980992000000001</v>
      </c>
      <c r="J1028" s="3">
        <v>-1.948599999999999</v>
      </c>
      <c r="K1028" s="3">
        <v>7.4</v>
      </c>
      <c r="L1028" s="3">
        <v>0.6</v>
      </c>
      <c r="M1028" s="3">
        <v>2.4</v>
      </c>
      <c r="N1028" s="3">
        <v>23.259999999999309</v>
      </c>
      <c r="O1028" s="3">
        <v>5543</v>
      </c>
      <c r="P1028" s="3"/>
      <c r="AF1028" s="21"/>
    </row>
    <row r="1029" spans="1:32" s="21" customFormat="1">
      <c r="A1029" s="9">
        <v>44358</v>
      </c>
      <c r="B1029" s="13">
        <v>7582.27</v>
      </c>
      <c r="C1029" s="3">
        <v>3054.94</v>
      </c>
      <c r="D1029" s="3">
        <v>1361.6537599999999</v>
      </c>
      <c r="E1029" s="3">
        <v>68.976855999999998</v>
      </c>
      <c r="F1029" s="3">
        <v>3357.2643596560001</v>
      </c>
      <c r="G1029" s="3">
        <v>247</v>
      </c>
      <c r="H1029" s="10">
        <v>46.38514</v>
      </c>
      <c r="I1029" s="32">
        <v>102.60446399999999</v>
      </c>
      <c r="J1029" s="3">
        <v>-56.219323999999993</v>
      </c>
      <c r="K1029" s="3">
        <v>11.7</v>
      </c>
      <c r="L1029" s="3">
        <v>1.1000000000000001</v>
      </c>
      <c r="M1029" s="3">
        <v>2.4</v>
      </c>
      <c r="N1029" s="3">
        <v>-28.029999999999745</v>
      </c>
      <c r="O1029" s="3"/>
      <c r="P1029" s="3"/>
      <c r="AF1029"/>
    </row>
    <row r="1030" spans="1:32">
      <c r="A1030" s="9">
        <v>44357</v>
      </c>
      <c r="B1030" s="13">
        <v>7610.3</v>
      </c>
      <c r="C1030" s="3">
        <v>3067.03</v>
      </c>
      <c r="D1030" s="3">
        <v>2278.21875</v>
      </c>
      <c r="E1030" s="3">
        <v>103.808848</v>
      </c>
      <c r="F1030" s="3">
        <v>3369.6757296609999</v>
      </c>
      <c r="G1030" s="3">
        <v>259</v>
      </c>
      <c r="H1030" s="10">
        <v>78.085576000000003</v>
      </c>
      <c r="I1030" s="32">
        <v>170.379536</v>
      </c>
      <c r="J1030" s="3">
        <v>-92.293959999999998</v>
      </c>
      <c r="K1030" s="3">
        <v>13.8</v>
      </c>
      <c r="L1030" s="3">
        <v>1.2</v>
      </c>
      <c r="M1030" s="3">
        <v>2.2999999999999998</v>
      </c>
      <c r="N1030" s="3">
        <v>9.1400000000003274</v>
      </c>
      <c r="O1030" s="3"/>
      <c r="P1030" s="3"/>
    </row>
    <row r="1031" spans="1:32">
      <c r="A1031" s="9">
        <v>44356</v>
      </c>
      <c r="B1031" s="32">
        <v>7601.16</v>
      </c>
      <c r="C1031" s="3">
        <v>3074.1</v>
      </c>
      <c r="D1031" s="3">
        <v>3227.2168999999999</v>
      </c>
      <c r="E1031" s="3">
        <v>140.88518400000001</v>
      </c>
      <c r="F1031" s="3">
        <v>3365.6273058420002</v>
      </c>
      <c r="G1031" s="3">
        <v>254</v>
      </c>
      <c r="H1031" s="37">
        <v>159.08019200000001</v>
      </c>
      <c r="I1031" s="3">
        <v>705.29900999999995</v>
      </c>
      <c r="J1031" s="3">
        <v>-546.21881799999994</v>
      </c>
      <c r="K1031" s="3">
        <v>13.8</v>
      </c>
      <c r="L1031" s="3">
        <v>1.2</v>
      </c>
      <c r="M1031" s="3">
        <v>2.2999999999999998</v>
      </c>
      <c r="N1031" s="3">
        <v>36.899999999999636</v>
      </c>
      <c r="O1031" s="3"/>
      <c r="P1031" s="3"/>
    </row>
    <row r="1032" spans="1:32">
      <c r="A1032" s="9">
        <v>44355</v>
      </c>
      <c r="B1032" s="13">
        <v>7564.26</v>
      </c>
      <c r="C1032" s="3">
        <v>3042.47</v>
      </c>
      <c r="D1032" s="3">
        <v>1477.8844200000001</v>
      </c>
      <c r="E1032" s="3">
        <v>83.997864000000007</v>
      </c>
      <c r="F1032" s="3">
        <v>3349.2889181599999</v>
      </c>
      <c r="G1032" s="3">
        <v>259</v>
      </c>
      <c r="H1032" s="10">
        <v>78.068528000000001</v>
      </c>
      <c r="I1032" s="32">
        <v>56.689728000000002</v>
      </c>
      <c r="J1032" s="3">
        <v>21.378799999999998</v>
      </c>
      <c r="K1032" s="3">
        <v>13.7</v>
      </c>
      <c r="L1032" s="3">
        <v>1.1000000000000001</v>
      </c>
      <c r="M1032" s="3">
        <v>2.2999999999999998</v>
      </c>
      <c r="N1032" s="3">
        <v>22.0600000000004</v>
      </c>
      <c r="O1032" s="3"/>
      <c r="P1032" s="22"/>
    </row>
    <row r="1033" spans="1:32">
      <c r="A1033" s="9">
        <v>44354</v>
      </c>
      <c r="B1033" s="13">
        <v>7542.2</v>
      </c>
      <c r="C1033" s="3">
        <v>3033.01</v>
      </c>
      <c r="D1033" s="3">
        <v>2000.94515</v>
      </c>
      <c r="E1033" s="3">
        <v>97.890376000000003</v>
      </c>
      <c r="F1033" s="3">
        <v>3339.5196091409998</v>
      </c>
      <c r="G1033" s="3">
        <v>251</v>
      </c>
      <c r="H1033" s="10">
        <v>48.105448000000003</v>
      </c>
      <c r="I1033" s="32">
        <v>70.883207999999996</v>
      </c>
      <c r="J1033" s="3">
        <v>-22.777759999999994</v>
      </c>
      <c r="K1033" s="3">
        <v>13.6</v>
      </c>
      <c r="L1033" s="3">
        <v>1.1000000000000001</v>
      </c>
      <c r="M1033" s="3">
        <v>2.4</v>
      </c>
      <c r="N1033" s="3">
        <v>-49.699999999999818</v>
      </c>
      <c r="O1033" s="3"/>
      <c r="P1033" s="3"/>
    </row>
    <row r="1034" spans="1:32">
      <c r="A1034" s="9">
        <v>44351</v>
      </c>
      <c r="B1034" s="13">
        <v>7591.9</v>
      </c>
      <c r="C1034" s="3">
        <v>3055.14</v>
      </c>
      <c r="D1034" s="3">
        <v>2103.2710400000001</v>
      </c>
      <c r="E1034" s="3">
        <v>114.90880799999999</v>
      </c>
      <c r="F1034" s="3">
        <v>3351.7771966240002</v>
      </c>
      <c r="G1034" s="3">
        <v>254</v>
      </c>
      <c r="H1034" s="10">
        <v>21.639764</v>
      </c>
      <c r="I1034" s="32">
        <v>108.397712</v>
      </c>
      <c r="J1034" s="3">
        <v>-86.757947999999999</v>
      </c>
      <c r="K1034" s="3">
        <v>13.8</v>
      </c>
      <c r="L1034" s="3">
        <v>1.2</v>
      </c>
      <c r="M1034" s="3">
        <v>2.4</v>
      </c>
      <c r="N1034" s="3">
        <v>24.519999999999527</v>
      </c>
      <c r="O1034" s="3"/>
      <c r="P1034" s="3"/>
    </row>
    <row r="1035" spans="1:32">
      <c r="A1035" s="9">
        <v>44350</v>
      </c>
      <c r="B1035" s="30">
        <v>7567.38</v>
      </c>
      <c r="C1035" s="3">
        <v>3046.47</v>
      </c>
      <c r="D1035" s="3">
        <v>3158.0559400000002</v>
      </c>
      <c r="E1035" s="3">
        <v>96.265264000000002</v>
      </c>
      <c r="F1035" s="3">
        <v>3340.9514781480002</v>
      </c>
      <c r="G1035" s="3">
        <v>263</v>
      </c>
      <c r="H1035" s="10">
        <v>182.20265599999999</v>
      </c>
      <c r="I1035" s="32">
        <v>329.65318400000001</v>
      </c>
      <c r="J1035" s="3">
        <v>-147.45052800000002</v>
      </c>
      <c r="K1035" s="3">
        <v>13.9</v>
      </c>
      <c r="L1035" s="3">
        <v>1.2</v>
      </c>
      <c r="M1035" s="3">
        <v>2.4</v>
      </c>
      <c r="N1035" s="3">
        <v>51.180000000000291</v>
      </c>
      <c r="O1035" s="3">
        <v>10971</v>
      </c>
      <c r="P1035" s="3"/>
    </row>
    <row r="1036" spans="1:32">
      <c r="A1036" s="9">
        <v>44349</v>
      </c>
      <c r="B1036" s="32">
        <v>7516.2</v>
      </c>
      <c r="C1036" s="3">
        <v>3025.76</v>
      </c>
      <c r="D1036" s="3">
        <v>2826.6667499999999</v>
      </c>
      <c r="E1036" s="3">
        <v>82.094399999999993</v>
      </c>
      <c r="F1036" s="3">
        <v>3318.354031414</v>
      </c>
      <c r="G1036" s="3">
        <v>253</v>
      </c>
      <c r="H1036" s="37">
        <v>40.280548000000003</v>
      </c>
      <c r="I1036" s="3">
        <v>266.34873599999997</v>
      </c>
      <c r="J1036" s="3">
        <v>-226.06818799999996</v>
      </c>
      <c r="K1036" s="3">
        <v>13.8</v>
      </c>
      <c r="L1036" s="3">
        <v>1.2</v>
      </c>
      <c r="M1036" s="3">
        <v>2.5</v>
      </c>
      <c r="N1036" s="3">
        <v>79.649999999999636</v>
      </c>
      <c r="O1036" s="3"/>
      <c r="P1036" s="3"/>
    </row>
    <row r="1037" spans="1:32">
      <c r="A1037" s="9">
        <v>44348</v>
      </c>
      <c r="B1037" s="30">
        <v>7436.55</v>
      </c>
      <c r="C1037" s="3">
        <v>3000.92</v>
      </c>
      <c r="D1037" s="3">
        <v>2138.59494</v>
      </c>
      <c r="E1037" s="3">
        <v>75.684175999999994</v>
      </c>
      <c r="F1037" s="3">
        <v>3283.188539453</v>
      </c>
      <c r="G1037" s="3">
        <v>251</v>
      </c>
      <c r="H1037" s="10">
        <v>40.794460000000001</v>
      </c>
      <c r="I1037" s="32">
        <v>56.299787999999999</v>
      </c>
      <c r="J1037" s="3">
        <v>-15.505327999999999</v>
      </c>
      <c r="K1037" s="3">
        <v>13.7</v>
      </c>
      <c r="L1037" s="3">
        <v>1.1000000000000001</v>
      </c>
      <c r="M1037" s="3">
        <v>2.5</v>
      </c>
      <c r="N1037" s="3">
        <v>-13.989999999999782</v>
      </c>
      <c r="O1037" s="3"/>
      <c r="P1037" s="3"/>
    </row>
    <row r="1038" spans="1:32">
      <c r="A1038" s="9">
        <v>44347</v>
      </c>
      <c r="B1038" s="13">
        <v>7450.54</v>
      </c>
      <c r="C1038" s="3">
        <v>3002.31</v>
      </c>
      <c r="D1038" s="3">
        <v>2910.7988500000001</v>
      </c>
      <c r="E1038" s="3">
        <v>110.885656</v>
      </c>
      <c r="F1038" s="3">
        <v>3289.366983505</v>
      </c>
      <c r="G1038" s="3">
        <v>252</v>
      </c>
      <c r="H1038" s="10">
        <v>95.028279999999995</v>
      </c>
      <c r="I1038" s="32">
        <v>137.77932799999999</v>
      </c>
      <c r="J1038" s="3">
        <v>-42.751047999999997</v>
      </c>
      <c r="K1038" s="3">
        <v>14.3</v>
      </c>
      <c r="L1038" s="3">
        <v>1.2</v>
      </c>
      <c r="M1038" s="3">
        <v>2.5</v>
      </c>
      <c r="N1038" s="3">
        <v>47.100000000000364</v>
      </c>
      <c r="O1038" s="3"/>
      <c r="P1038" s="3"/>
    </row>
    <row r="1039" spans="1:32">
      <c r="A1039" s="9">
        <v>44344</v>
      </c>
      <c r="B1039" s="13">
        <v>7403.44</v>
      </c>
      <c r="C1039" s="3">
        <v>2978.81</v>
      </c>
      <c r="D1039" s="3">
        <v>3337.67373</v>
      </c>
      <c r="E1039" s="3">
        <v>119.55459999999999</v>
      </c>
      <c r="F1039" s="3">
        <v>3268.2746413730001</v>
      </c>
      <c r="G1039" s="3">
        <v>251</v>
      </c>
      <c r="H1039" s="10">
        <v>72.828688</v>
      </c>
      <c r="I1039" s="32">
        <v>425.58486399999998</v>
      </c>
      <c r="J1039" s="3">
        <v>-352.75617599999998</v>
      </c>
      <c r="K1039" s="3">
        <v>14.2</v>
      </c>
      <c r="L1039" s="3">
        <v>1.1000000000000001</v>
      </c>
      <c r="M1039" s="3">
        <v>2.5</v>
      </c>
      <c r="N1039" s="3">
        <v>125.19999999999982</v>
      </c>
      <c r="O1039" s="3"/>
      <c r="P1039" s="3"/>
    </row>
    <row r="1040" spans="1:32">
      <c r="A1040" s="9">
        <v>44341</v>
      </c>
      <c r="B1040" s="13">
        <v>7333.42</v>
      </c>
      <c r="C1040" s="3">
        <v>2955.71</v>
      </c>
      <c r="D1040" s="3">
        <v>2890.9821400000001</v>
      </c>
      <c r="E1040" s="3">
        <v>147.65871999999999</v>
      </c>
      <c r="F1040" s="3">
        <v>3237.365202895</v>
      </c>
      <c r="G1040" s="3">
        <v>245</v>
      </c>
      <c r="H1040" s="10">
        <v>401.69577600000002</v>
      </c>
      <c r="I1040" s="32">
        <v>685.09082000000001</v>
      </c>
      <c r="J1040" s="3">
        <v>-283.39504399999998</v>
      </c>
      <c r="K1040" s="3">
        <v>14.1</v>
      </c>
      <c r="L1040" s="3">
        <v>1.1000000000000001</v>
      </c>
      <c r="M1040" s="3">
        <v>2.5</v>
      </c>
      <c r="N1040" s="3">
        <v>55.180000000000291</v>
      </c>
      <c r="O1040" s="3"/>
      <c r="P1040" s="3"/>
    </row>
    <row r="1041" spans="1:16">
      <c r="A1041" s="9">
        <v>44340</v>
      </c>
      <c r="B1041" s="13">
        <v>7278.24</v>
      </c>
      <c r="C1041" s="3">
        <v>2925.87</v>
      </c>
      <c r="D1041" s="3">
        <v>1087.9038700000001</v>
      </c>
      <c r="E1041" s="3">
        <v>51.290683999999999</v>
      </c>
      <c r="F1041" s="3">
        <v>3211.6095623159999</v>
      </c>
      <c r="G1041" s="3">
        <v>243</v>
      </c>
      <c r="H1041" s="10">
        <v>118.347072</v>
      </c>
      <c r="I1041" s="32">
        <v>173.222736</v>
      </c>
      <c r="J1041" s="3">
        <v>-54.875664</v>
      </c>
      <c r="K1041" s="3">
        <v>14</v>
      </c>
      <c r="L1041" s="3">
        <v>1.1000000000000001</v>
      </c>
      <c r="M1041" s="3">
        <v>2.5</v>
      </c>
      <c r="N1041" s="3">
        <v>44.659999999999854</v>
      </c>
      <c r="O1041" s="3"/>
      <c r="P1041" s="3"/>
    </row>
    <row r="1042" spans="1:16">
      <c r="A1042" s="9">
        <v>44337</v>
      </c>
      <c r="B1042" s="10">
        <v>7233.58</v>
      </c>
      <c r="C1042" s="3">
        <v>2900.61</v>
      </c>
      <c r="D1042" s="3">
        <v>1325.9248600000001</v>
      </c>
      <c r="E1042" s="3">
        <v>101.03424800000001</v>
      </c>
      <c r="F1042" s="3">
        <v>3191.9057126540001</v>
      </c>
      <c r="G1042" s="3">
        <v>240</v>
      </c>
      <c r="H1042" s="37">
        <v>55.735183999999997</v>
      </c>
      <c r="I1042" s="3">
        <v>107.058464</v>
      </c>
      <c r="J1042" s="3">
        <v>-51.323280000000004</v>
      </c>
      <c r="K1042" s="3">
        <v>13.9</v>
      </c>
      <c r="L1042" s="3">
        <v>1.1000000000000001</v>
      </c>
      <c r="M1042" s="3">
        <v>2.5</v>
      </c>
      <c r="N1042" s="3">
        <v>12.859999999999673</v>
      </c>
      <c r="O1042" s="3"/>
      <c r="P1042" s="3"/>
    </row>
    <row r="1043" spans="1:16">
      <c r="A1043" s="9">
        <v>44336</v>
      </c>
      <c r="B1043" s="30">
        <v>7220.72</v>
      </c>
      <c r="C1043" s="3">
        <v>2900.34</v>
      </c>
      <c r="D1043" s="3">
        <v>2288.51584</v>
      </c>
      <c r="E1043" s="3">
        <v>234.727856</v>
      </c>
      <c r="F1043" s="3">
        <v>3186.2305506719999</v>
      </c>
      <c r="G1043" s="3">
        <v>247</v>
      </c>
      <c r="H1043" s="10">
        <v>159.55566400000001</v>
      </c>
      <c r="I1043" s="32">
        <v>199.32612800000001</v>
      </c>
      <c r="J1043" s="3">
        <v>-39.770464000000004</v>
      </c>
      <c r="K1043" s="3">
        <v>13.9</v>
      </c>
      <c r="L1043" s="3">
        <v>1.1000000000000001</v>
      </c>
      <c r="M1043" s="3">
        <v>2.5</v>
      </c>
      <c r="N1043" s="3">
        <v>-72.869999999999891</v>
      </c>
      <c r="O1043" s="3"/>
      <c r="P1043" s="3"/>
    </row>
    <row r="1044" spans="1:16">
      <c r="A1044" s="9">
        <v>44335</v>
      </c>
      <c r="B1044" s="30">
        <v>7293.59</v>
      </c>
      <c r="C1044" s="3">
        <v>2926.78</v>
      </c>
      <c r="D1044" s="3">
        <v>1306.2210600000001</v>
      </c>
      <c r="E1044" s="3">
        <v>116.873272</v>
      </c>
      <c r="F1044" s="3">
        <v>3218.3828215849999</v>
      </c>
      <c r="G1044" s="3">
        <v>258</v>
      </c>
      <c r="H1044" s="10">
        <v>118.12719199999999</v>
      </c>
      <c r="I1044" s="32">
        <v>138.885424</v>
      </c>
      <c r="J1044" s="3">
        <v>-20.758232000000007</v>
      </c>
      <c r="K1044" s="3">
        <v>14</v>
      </c>
      <c r="L1044" s="3">
        <v>1.1000000000000001</v>
      </c>
      <c r="M1044" s="3">
        <v>2.5</v>
      </c>
      <c r="N1044" s="3">
        <v>-47.4399999999996</v>
      </c>
      <c r="O1044" s="3"/>
      <c r="P1044" s="3"/>
    </row>
    <row r="1045" spans="1:16">
      <c r="A1045" s="9">
        <v>44334</v>
      </c>
      <c r="B1045" s="30">
        <v>7341.03</v>
      </c>
      <c r="C1045" s="3">
        <v>2953.68</v>
      </c>
      <c r="D1045" s="3">
        <v>2321.68858</v>
      </c>
      <c r="E1045" s="3">
        <v>143.65348800000001</v>
      </c>
      <c r="F1045" s="3">
        <v>3239.3170607480001</v>
      </c>
      <c r="G1045" s="3">
        <v>257</v>
      </c>
      <c r="H1045" s="10">
        <v>26.513691999999999</v>
      </c>
      <c r="I1045" s="32">
        <v>90.392144000000002</v>
      </c>
      <c r="J1045" s="3">
        <v>-63.878452000000003</v>
      </c>
      <c r="K1045" s="3">
        <v>14.1</v>
      </c>
      <c r="L1045" s="3">
        <v>1.1000000000000001</v>
      </c>
      <c r="M1045" s="3">
        <v>2.5</v>
      </c>
      <c r="N1045" s="3">
        <v>-14.110000000000582</v>
      </c>
      <c r="O1045" s="3"/>
      <c r="P1045" s="3"/>
    </row>
    <row r="1046" spans="1:16">
      <c r="A1046" s="9">
        <v>44333</v>
      </c>
      <c r="B1046" s="13">
        <v>7355.14</v>
      </c>
      <c r="C1046" s="3">
        <v>2956.04</v>
      </c>
      <c r="D1046" s="3">
        <v>2667.9285799999998</v>
      </c>
      <c r="E1046" s="3">
        <v>139.82945599999999</v>
      </c>
      <c r="F1046" s="3">
        <v>3245.5452236430001</v>
      </c>
      <c r="G1046" s="3">
        <v>253</v>
      </c>
      <c r="H1046" s="10">
        <v>698.68210999999997</v>
      </c>
      <c r="I1046" s="32">
        <v>511.91673600000001</v>
      </c>
      <c r="J1046" s="3">
        <v>186.76537399999995</v>
      </c>
      <c r="K1046" s="3">
        <v>14.1</v>
      </c>
      <c r="L1046" s="3">
        <v>1.1000000000000001</v>
      </c>
      <c r="M1046" s="3">
        <v>2.5</v>
      </c>
      <c r="N1046" s="3">
        <v>5</v>
      </c>
      <c r="O1046" s="3">
        <v>19207</v>
      </c>
      <c r="P1046" s="3"/>
    </row>
    <row r="1047" spans="1:16">
      <c r="A1047" s="9">
        <v>44329</v>
      </c>
      <c r="B1047" s="13">
        <v>7350.14</v>
      </c>
      <c r="C1047" s="3">
        <v>2941.07</v>
      </c>
      <c r="D1047" s="3">
        <v>2737.0063399999999</v>
      </c>
      <c r="E1047" s="3">
        <v>147.832784</v>
      </c>
      <c r="F1047" s="3">
        <v>3243.1141125119998</v>
      </c>
      <c r="G1047" s="3">
        <v>260</v>
      </c>
      <c r="H1047" s="10">
        <v>78.784183999999996</v>
      </c>
      <c r="I1047" s="32">
        <v>108.352232</v>
      </c>
      <c r="J1047" s="3">
        <v>-29.568048000000005</v>
      </c>
      <c r="K1047" s="3">
        <v>14.1</v>
      </c>
      <c r="L1047" s="3">
        <v>1.1000000000000001</v>
      </c>
      <c r="M1047" s="3">
        <v>2.5</v>
      </c>
      <c r="N1047" s="3">
        <v>121.91000000000076</v>
      </c>
      <c r="O1047" s="3"/>
      <c r="P1047" s="3"/>
    </row>
    <row r="1048" spans="1:16">
      <c r="A1048" s="9">
        <v>44328</v>
      </c>
      <c r="B1048" s="13">
        <v>7228.23</v>
      </c>
      <c r="C1048" s="3">
        <v>2869.52</v>
      </c>
      <c r="D1048" s="3">
        <v>1279.23802</v>
      </c>
      <c r="E1048" s="3">
        <v>61.404552000000002</v>
      </c>
      <c r="F1048" s="3">
        <v>3189.3212939089999</v>
      </c>
      <c r="G1048" s="3">
        <v>251</v>
      </c>
      <c r="H1048" s="10">
        <v>95.355152000000004</v>
      </c>
      <c r="I1048" s="32">
        <v>131.124368</v>
      </c>
      <c r="J1048" s="3">
        <v>-35.769216</v>
      </c>
      <c r="K1048" s="3">
        <v>13.9</v>
      </c>
      <c r="L1048" s="3">
        <v>1.1000000000000001</v>
      </c>
      <c r="M1048" s="3">
        <v>2.5</v>
      </c>
      <c r="N1048" s="3">
        <v>66.459999999999127</v>
      </c>
      <c r="O1048" s="3"/>
      <c r="P1048" s="3"/>
    </row>
    <row r="1049" spans="1:16">
      <c r="A1049" s="9">
        <v>44327</v>
      </c>
      <c r="B1049" s="32">
        <v>7161.77</v>
      </c>
      <c r="C1049" s="3">
        <v>2850.43</v>
      </c>
      <c r="D1049" s="3">
        <v>1593.8217</v>
      </c>
      <c r="E1049" s="3">
        <v>94.617000000000004</v>
      </c>
      <c r="F1049" s="3">
        <v>3159.9991000629998</v>
      </c>
      <c r="G1049" s="3">
        <v>239</v>
      </c>
      <c r="H1049" s="37">
        <v>193.24843200000001</v>
      </c>
      <c r="I1049" s="3">
        <v>312.26668799999999</v>
      </c>
      <c r="J1049" s="3">
        <v>-119.01825599999998</v>
      </c>
      <c r="K1049" s="3">
        <v>13.8</v>
      </c>
      <c r="L1049" s="3">
        <v>1.1000000000000001</v>
      </c>
      <c r="M1049" s="3">
        <v>2.5</v>
      </c>
      <c r="N1049" s="3">
        <v>18.390000000000327</v>
      </c>
      <c r="O1049" s="3"/>
      <c r="P1049" s="3"/>
    </row>
    <row r="1050" spans="1:16">
      <c r="A1050" s="9">
        <v>44326</v>
      </c>
      <c r="B1050" s="32">
        <v>7143.38</v>
      </c>
      <c r="C1050" s="3">
        <v>2843.4</v>
      </c>
      <c r="D1050" s="3">
        <v>1167.83142</v>
      </c>
      <c r="E1050" s="3">
        <v>84.251552000000004</v>
      </c>
      <c r="F1050" s="3">
        <v>3151.8837285969998</v>
      </c>
      <c r="G1050" s="3">
        <v>241</v>
      </c>
      <c r="H1050" s="37">
        <v>35.734208000000002</v>
      </c>
      <c r="I1050" s="3">
        <v>239.19931199999999</v>
      </c>
      <c r="J1050" s="3">
        <v>-203.465104</v>
      </c>
      <c r="K1050" s="3">
        <v>13.9</v>
      </c>
      <c r="L1050" s="3">
        <v>1.1000000000000001</v>
      </c>
      <c r="M1050" s="3">
        <v>2.5</v>
      </c>
      <c r="N1050" s="3">
        <v>7.5799999999999272</v>
      </c>
      <c r="O1050" s="3">
        <v>9447</v>
      </c>
      <c r="P1050" s="3"/>
    </row>
    <row r="1051" spans="1:16">
      <c r="A1051" s="9">
        <v>44323</v>
      </c>
      <c r="B1051" s="32">
        <v>7135.8</v>
      </c>
      <c r="C1051" s="3">
        <v>2838.19</v>
      </c>
      <c r="D1051" s="3">
        <v>2474.3869399999999</v>
      </c>
      <c r="E1051" s="3">
        <v>153.299712</v>
      </c>
      <c r="F1051" s="3">
        <v>3149.6381782960002</v>
      </c>
      <c r="G1051" s="3">
        <v>247</v>
      </c>
      <c r="H1051" s="37">
        <v>164.02647999999999</v>
      </c>
      <c r="I1051" s="3">
        <v>877.33702000000005</v>
      </c>
      <c r="J1051" s="3">
        <v>-713.31054000000006</v>
      </c>
      <c r="K1051" s="3">
        <v>14.1</v>
      </c>
      <c r="L1051" s="3">
        <v>1.1000000000000001</v>
      </c>
      <c r="M1051" s="3">
        <v>2.6</v>
      </c>
      <c r="N1051" s="3">
        <v>-106.19999999999982</v>
      </c>
      <c r="O1051" s="3"/>
      <c r="P1051" s="3"/>
    </row>
    <row r="1052" spans="1:16">
      <c r="A1052" s="9">
        <v>44322</v>
      </c>
      <c r="B1052" s="32">
        <v>7242</v>
      </c>
      <c r="C1052" s="3">
        <v>2875.64</v>
      </c>
      <c r="D1052" s="3">
        <v>2783.6684799999998</v>
      </c>
      <c r="E1052" s="3">
        <v>124.756592</v>
      </c>
      <c r="F1052" s="3">
        <v>3194.0588943920002</v>
      </c>
      <c r="G1052" s="3">
        <v>243</v>
      </c>
      <c r="H1052" s="37">
        <v>80.818991999999994</v>
      </c>
      <c r="I1052" s="3">
        <v>996.04218000000003</v>
      </c>
      <c r="J1052" s="3">
        <v>-915.22318800000005</v>
      </c>
      <c r="K1052" s="3">
        <v>14.3</v>
      </c>
      <c r="L1052" s="3">
        <v>1.1000000000000001</v>
      </c>
      <c r="M1052" s="3">
        <v>2.5</v>
      </c>
      <c r="N1052" s="3">
        <v>53.909999999999854</v>
      </c>
      <c r="O1052" s="3"/>
      <c r="P1052" s="3"/>
    </row>
    <row r="1053" spans="1:16">
      <c r="A1053" s="9">
        <v>44321</v>
      </c>
      <c r="B1053" s="13">
        <v>7188.09</v>
      </c>
      <c r="C1053" s="3">
        <v>2838.96</v>
      </c>
      <c r="D1053" s="3">
        <v>1248.6305299999999</v>
      </c>
      <c r="E1053" s="3">
        <v>85.224224000000007</v>
      </c>
      <c r="F1053" s="3">
        <v>3170.281507706</v>
      </c>
      <c r="G1053" s="3">
        <v>244</v>
      </c>
      <c r="H1053" s="10">
        <v>55.625875999999998</v>
      </c>
      <c r="I1053" s="32">
        <v>110.33646400000001</v>
      </c>
      <c r="J1053" s="3">
        <v>-54.710588000000008</v>
      </c>
      <c r="K1053" s="3">
        <v>14.5</v>
      </c>
      <c r="L1053" s="3">
        <v>1.1000000000000001</v>
      </c>
      <c r="M1053" s="3">
        <v>2.5</v>
      </c>
      <c r="N1053" s="3">
        <v>42.119999999999891</v>
      </c>
      <c r="O1053" s="3"/>
      <c r="P1053" s="3"/>
    </row>
    <row r="1054" spans="1:16">
      <c r="A1054" s="9">
        <v>44320</v>
      </c>
      <c r="B1054" s="13">
        <v>7145.97</v>
      </c>
      <c r="C1054" s="3">
        <v>2832.67</v>
      </c>
      <c r="D1054" s="3">
        <v>890.29421000000002</v>
      </c>
      <c r="E1054" s="3">
        <v>74.225328000000005</v>
      </c>
      <c r="F1054" s="3">
        <v>3151.7039907170001</v>
      </c>
      <c r="G1054" s="3">
        <v>237</v>
      </c>
      <c r="H1054" s="10">
        <v>70.609744000000006</v>
      </c>
      <c r="I1054" s="32">
        <v>127.019672</v>
      </c>
      <c r="J1054" s="3">
        <v>-56.409927999999994</v>
      </c>
      <c r="K1054" s="3">
        <v>14.4</v>
      </c>
      <c r="L1054" s="3">
        <v>1.1000000000000001</v>
      </c>
      <c r="M1054" s="3">
        <v>2.5</v>
      </c>
      <c r="N1054" s="3">
        <v>34.520000000000437</v>
      </c>
      <c r="O1054" s="3"/>
      <c r="P1054" s="3"/>
    </row>
    <row r="1055" spans="1:16">
      <c r="A1055" s="9">
        <v>44319</v>
      </c>
      <c r="B1055" s="13">
        <v>7111.45</v>
      </c>
      <c r="C1055" s="3">
        <v>2815.94</v>
      </c>
      <c r="D1055" s="3">
        <v>3019.7824000000001</v>
      </c>
      <c r="E1055" s="3">
        <v>195.46660800000001</v>
      </c>
      <c r="F1055" s="3">
        <v>3136.4800538250001</v>
      </c>
      <c r="G1055" s="3">
        <v>248</v>
      </c>
      <c r="H1055" s="10">
        <v>57.493236000000003</v>
      </c>
      <c r="I1055" s="32">
        <v>858.40882999999997</v>
      </c>
      <c r="J1055" s="3">
        <v>-800.91559399999994</v>
      </c>
      <c r="K1055" s="3">
        <v>14.4</v>
      </c>
      <c r="L1055" s="3">
        <v>1.1000000000000001</v>
      </c>
      <c r="M1055" s="3">
        <v>2.5</v>
      </c>
      <c r="N1055" s="3">
        <v>-104.15000000000055</v>
      </c>
      <c r="O1055" s="3"/>
      <c r="P1055" s="3"/>
    </row>
    <row r="1056" spans="1:16">
      <c r="A1056" s="9">
        <v>44316</v>
      </c>
      <c r="B1056" s="32">
        <v>7215.6</v>
      </c>
      <c r="C1056" s="3">
        <v>2850.09</v>
      </c>
      <c r="D1056" s="3">
        <v>2602.3063000000002</v>
      </c>
      <c r="E1056" s="3">
        <v>209.53648000000001</v>
      </c>
      <c r="F1056" s="3">
        <v>3182.064783156</v>
      </c>
      <c r="G1056" s="3">
        <v>234</v>
      </c>
      <c r="H1056" s="37">
        <v>43.246288</v>
      </c>
      <c r="I1056" s="3">
        <v>277.36412799999999</v>
      </c>
      <c r="J1056" s="3">
        <v>-234.11784</v>
      </c>
      <c r="K1056" s="3">
        <v>14.6</v>
      </c>
      <c r="L1056" s="3">
        <v>1.1000000000000001</v>
      </c>
      <c r="M1056" s="3">
        <v>2.5</v>
      </c>
      <c r="N1056" s="3">
        <v>7.4000000000005457</v>
      </c>
      <c r="O1056" s="3"/>
      <c r="P1056" s="3"/>
    </row>
    <row r="1057" spans="1:16">
      <c r="A1057" s="9">
        <v>44315</v>
      </c>
      <c r="B1057" s="13">
        <v>7208.2</v>
      </c>
      <c r="C1057" s="3">
        <v>2869.25</v>
      </c>
      <c r="D1057" s="3">
        <v>1144.35904</v>
      </c>
      <c r="E1057" s="3">
        <v>42.351896000000004</v>
      </c>
      <c r="F1057" s="3">
        <v>3178.7999568360001</v>
      </c>
      <c r="G1057" s="3">
        <v>213</v>
      </c>
      <c r="H1057" s="10">
        <v>212.81662399999999</v>
      </c>
      <c r="I1057" s="32">
        <v>439.24876799999998</v>
      </c>
      <c r="J1057" s="3">
        <v>-226.43214399999999</v>
      </c>
      <c r="K1057" s="3">
        <v>14.6</v>
      </c>
      <c r="L1057" s="3">
        <v>1.1000000000000001</v>
      </c>
      <c r="M1057" s="3">
        <v>2.5</v>
      </c>
      <c r="N1057" s="3">
        <v>-8.5</v>
      </c>
      <c r="O1057" s="3"/>
      <c r="P1057" s="3"/>
    </row>
    <row r="1058" spans="1:16">
      <c r="A1058" s="9">
        <v>44314</v>
      </c>
      <c r="B1058" s="32">
        <v>7216.7</v>
      </c>
      <c r="C1058" s="3">
        <v>2862.32</v>
      </c>
      <c r="D1058" s="3">
        <v>2520.7718399999999</v>
      </c>
      <c r="E1058" s="3">
        <v>100.138496</v>
      </c>
      <c r="F1058" s="3">
        <v>3182.5489037010002</v>
      </c>
      <c r="G1058" s="3">
        <v>238</v>
      </c>
      <c r="H1058" s="37">
        <v>63.022584000000002</v>
      </c>
      <c r="I1058" s="3">
        <v>839.06137999999999</v>
      </c>
      <c r="J1058" s="3">
        <v>-776.03879599999993</v>
      </c>
      <c r="K1058" s="3">
        <v>14.6</v>
      </c>
      <c r="L1058" s="3">
        <v>1.1000000000000001</v>
      </c>
      <c r="M1058" s="3">
        <v>2.5</v>
      </c>
      <c r="N1058" s="3">
        <v>-23.239999999999782</v>
      </c>
      <c r="O1058" s="3"/>
      <c r="P1058" s="3"/>
    </row>
    <row r="1059" spans="1:16">
      <c r="A1059" s="9">
        <v>44313</v>
      </c>
      <c r="B1059" s="32">
        <v>7239.94</v>
      </c>
      <c r="C1059" s="3">
        <v>2878.8</v>
      </c>
      <c r="D1059" s="3">
        <v>2171.8850600000001</v>
      </c>
      <c r="E1059" s="3">
        <v>107.301856</v>
      </c>
      <c r="F1059" s="3">
        <v>3192.121944857</v>
      </c>
      <c r="G1059" s="3">
        <v>248</v>
      </c>
      <c r="H1059" s="10">
        <v>48.884292000000002</v>
      </c>
      <c r="I1059" s="32">
        <v>109.6896</v>
      </c>
      <c r="J1059" s="3">
        <v>-60.805307999999997</v>
      </c>
      <c r="K1059" s="3">
        <v>14.6</v>
      </c>
      <c r="L1059" s="3">
        <v>1.1000000000000001</v>
      </c>
      <c r="M1059" s="3">
        <v>2.5</v>
      </c>
      <c r="N1059" s="3">
        <v>173.23999999999978</v>
      </c>
      <c r="O1059" s="3"/>
      <c r="P1059" s="3"/>
    </row>
    <row r="1060" spans="1:16">
      <c r="A1060" s="9">
        <v>44309</v>
      </c>
      <c r="B1060" s="13">
        <v>7066.7</v>
      </c>
      <c r="C1060" s="3">
        <v>2802.06</v>
      </c>
      <c r="D1060" s="3">
        <v>1948.7539200000001</v>
      </c>
      <c r="E1060" s="3">
        <v>105.693952</v>
      </c>
      <c r="F1060" s="3">
        <v>3115.737096634</v>
      </c>
      <c r="G1060" s="3">
        <v>250</v>
      </c>
      <c r="H1060" s="10">
        <v>56.537667999999996</v>
      </c>
      <c r="I1060" s="32">
        <v>35.011884000000002</v>
      </c>
      <c r="J1060" s="3">
        <v>21.525783999999994</v>
      </c>
      <c r="K1060" s="3">
        <v>14.3</v>
      </c>
      <c r="L1060" s="3">
        <v>1.1000000000000001</v>
      </c>
      <c r="M1060" s="3">
        <v>2.5</v>
      </c>
      <c r="N1060" s="3">
        <v>-165.94999999999982</v>
      </c>
      <c r="O1060" s="3"/>
      <c r="P1060" s="3"/>
    </row>
    <row r="1061" spans="1:16">
      <c r="A1061" s="9">
        <v>44308</v>
      </c>
      <c r="B1061" s="13">
        <v>7232.65</v>
      </c>
      <c r="C1061" s="3">
        <v>2879.17</v>
      </c>
      <c r="D1061" s="3">
        <v>2366.8748799999998</v>
      </c>
      <c r="E1061" s="3">
        <v>103.85704</v>
      </c>
      <c r="F1061" s="3">
        <v>3188.9076495320001</v>
      </c>
      <c r="G1061" s="3">
        <v>249</v>
      </c>
      <c r="H1061" s="10">
        <v>125.355328</v>
      </c>
      <c r="I1061" s="32">
        <v>155.955296</v>
      </c>
      <c r="J1061" s="3">
        <v>-30.599968000000004</v>
      </c>
      <c r="K1061" s="3">
        <v>14.7</v>
      </c>
      <c r="L1061" s="3">
        <v>1.1000000000000001</v>
      </c>
      <c r="M1061" s="3">
        <v>2.4</v>
      </c>
      <c r="N1061" s="3">
        <v>-95.260000000000218</v>
      </c>
      <c r="O1061" s="3"/>
      <c r="P1061" s="3"/>
    </row>
    <row r="1062" spans="1:16">
      <c r="A1062" s="9">
        <v>44307</v>
      </c>
      <c r="B1062" s="13">
        <v>7327.91</v>
      </c>
      <c r="C1062" s="3">
        <v>2931.59</v>
      </c>
      <c r="D1062" s="3">
        <v>2609.1461100000001</v>
      </c>
      <c r="E1062" s="3">
        <v>139.31755200000001</v>
      </c>
      <c r="F1062" s="3">
        <v>3230.9054377269999</v>
      </c>
      <c r="G1062" s="3">
        <v>250</v>
      </c>
      <c r="H1062" s="10">
        <v>582.99917000000005</v>
      </c>
      <c r="I1062" s="32">
        <v>170.17329599999999</v>
      </c>
      <c r="J1062" s="3">
        <v>412.82587400000006</v>
      </c>
      <c r="K1062" s="3">
        <v>14.9</v>
      </c>
      <c r="L1062" s="3">
        <v>1.1000000000000001</v>
      </c>
      <c r="M1062" s="3">
        <v>2.4</v>
      </c>
      <c r="N1062" s="3">
        <v>-105.52999999999975</v>
      </c>
      <c r="O1062" s="3"/>
      <c r="P1062" s="3"/>
    </row>
    <row r="1063" spans="1:16">
      <c r="A1063" s="9">
        <v>44306</v>
      </c>
      <c r="B1063" s="13">
        <v>7433.44</v>
      </c>
      <c r="C1063" s="3">
        <v>2977.32</v>
      </c>
      <c r="D1063" s="3">
        <v>2957.8974699999999</v>
      </c>
      <c r="E1063" s="3">
        <v>128.809944</v>
      </c>
      <c r="F1063" s="3">
        <v>3255.8235872340001</v>
      </c>
      <c r="G1063" s="3">
        <v>240</v>
      </c>
      <c r="H1063" s="10">
        <v>61.697600000000001</v>
      </c>
      <c r="I1063" s="32">
        <v>149.03747200000001</v>
      </c>
      <c r="J1063" s="3">
        <v>-87.339872000000014</v>
      </c>
      <c r="K1063" s="3">
        <v>15</v>
      </c>
      <c r="L1063" s="3">
        <v>1.1000000000000001</v>
      </c>
      <c r="M1063" s="3">
        <v>2.4</v>
      </c>
      <c r="N1063" s="3">
        <v>78.329999999999927</v>
      </c>
      <c r="O1063" s="3"/>
      <c r="P1063" s="3"/>
    </row>
    <row r="1064" spans="1:16">
      <c r="A1064" s="9">
        <v>44305</v>
      </c>
      <c r="B1064" s="30">
        <v>7355.11</v>
      </c>
      <c r="C1064" s="3">
        <v>2955.56</v>
      </c>
      <c r="D1064" s="3">
        <v>3691.8986199999999</v>
      </c>
      <c r="E1064" s="3">
        <v>197.06670399999999</v>
      </c>
      <c r="F1064" s="3">
        <v>3221.5159200449998</v>
      </c>
      <c r="G1064" s="3">
        <v>244</v>
      </c>
      <c r="H1064" s="10">
        <v>78.142712000000003</v>
      </c>
      <c r="I1064" s="32">
        <v>166.76243199999999</v>
      </c>
      <c r="J1064" s="3">
        <v>-88.619719999999987</v>
      </c>
      <c r="K1064" s="3">
        <v>14.8</v>
      </c>
      <c r="L1064" s="3">
        <v>1.1000000000000001</v>
      </c>
      <c r="M1064" s="3">
        <v>2.4</v>
      </c>
      <c r="N1064" s="3">
        <v>-198.39000000000033</v>
      </c>
      <c r="O1064" s="3">
        <v>6118</v>
      </c>
      <c r="P1064" s="3"/>
    </row>
    <row r="1065" spans="1:16">
      <c r="A1065" s="9">
        <v>44302</v>
      </c>
      <c r="B1065" s="13">
        <v>7553.5</v>
      </c>
      <c r="C1065" s="3">
        <v>3042.15</v>
      </c>
      <c r="D1065" s="3">
        <v>2982.7799</v>
      </c>
      <c r="E1065" s="3">
        <v>126.769248</v>
      </c>
      <c r="F1065" s="3">
        <v>3308.3267238650001</v>
      </c>
      <c r="G1065" s="3">
        <v>235</v>
      </c>
      <c r="H1065" s="10">
        <v>130.704024</v>
      </c>
      <c r="I1065" s="32">
        <v>319.25516800000003</v>
      </c>
      <c r="J1065" s="3">
        <v>-188.55114400000002</v>
      </c>
      <c r="K1065" s="3">
        <v>15.2</v>
      </c>
      <c r="L1065" s="3">
        <v>1.2</v>
      </c>
      <c r="M1065" s="3">
        <v>2.2999999999999998</v>
      </c>
      <c r="N1065" s="3">
        <v>-47.069999999999709</v>
      </c>
      <c r="O1065" s="3"/>
      <c r="P1065" s="3"/>
    </row>
    <row r="1066" spans="1:16">
      <c r="A1066" s="9">
        <v>44301</v>
      </c>
      <c r="B1066" s="30">
        <v>7600.57</v>
      </c>
      <c r="C1066" s="3">
        <v>3071.5</v>
      </c>
      <c r="D1066" s="3">
        <v>3557.6517100000001</v>
      </c>
      <c r="E1066" s="3">
        <v>142.86671999999999</v>
      </c>
      <c r="F1066" s="3">
        <v>3328.9386461519998</v>
      </c>
      <c r="G1066" s="3">
        <v>258</v>
      </c>
      <c r="H1066" s="10">
        <v>19.372299999999999</v>
      </c>
      <c r="I1066" s="32">
        <v>127.774376</v>
      </c>
      <c r="J1066" s="3">
        <v>-108.40207600000001</v>
      </c>
      <c r="K1066" s="3">
        <v>15.2</v>
      </c>
      <c r="L1066" s="3">
        <v>1.2</v>
      </c>
      <c r="M1066" s="3">
        <v>2.2999999999999998</v>
      </c>
      <c r="N1066" s="3">
        <v>-43.8100000000004</v>
      </c>
      <c r="O1066" s="3"/>
      <c r="P1066" s="3"/>
    </row>
    <row r="1067" spans="1:16">
      <c r="A1067" s="9">
        <v>44298</v>
      </c>
      <c r="B1067" s="32">
        <v>7644.38</v>
      </c>
      <c r="C1067" s="3">
        <v>3079.86</v>
      </c>
      <c r="D1067" s="3">
        <v>4717.9913999999999</v>
      </c>
      <c r="E1067" s="3">
        <v>197.31974399999999</v>
      </c>
      <c r="F1067" s="3">
        <v>3348.1291152110002</v>
      </c>
      <c r="G1067" s="3">
        <v>251</v>
      </c>
      <c r="H1067" s="37">
        <v>182.09852799999999</v>
      </c>
      <c r="I1067" s="3">
        <v>445.72156799999999</v>
      </c>
      <c r="J1067" s="3">
        <v>-263.62304</v>
      </c>
      <c r="K1067" s="3">
        <v>15.5</v>
      </c>
      <c r="L1067" s="3">
        <v>1.2</v>
      </c>
      <c r="M1067" s="3">
        <v>2.2999999999999998</v>
      </c>
      <c r="N1067" s="3">
        <v>86.100000000000364</v>
      </c>
      <c r="O1067" s="3"/>
      <c r="P1067" s="3"/>
    </row>
    <row r="1068" spans="1:16">
      <c r="A1068" s="9">
        <v>44295</v>
      </c>
      <c r="B1068" s="32">
        <v>7558.28</v>
      </c>
      <c r="C1068" s="3">
        <v>3064.65</v>
      </c>
      <c r="D1068" s="3">
        <v>3514.0864000000001</v>
      </c>
      <c r="E1068" s="3">
        <v>87.865744000000007</v>
      </c>
      <c r="F1068" s="3">
        <v>3310.4164640469999</v>
      </c>
      <c r="G1068" s="3">
        <v>253</v>
      </c>
      <c r="H1068" s="37">
        <v>31.710543999999999</v>
      </c>
      <c r="I1068" s="3">
        <v>538.96275000000003</v>
      </c>
      <c r="J1068" s="3">
        <v>-507.252206</v>
      </c>
      <c r="K1068" s="3">
        <v>15.3</v>
      </c>
      <c r="L1068" s="3">
        <v>1.2</v>
      </c>
      <c r="M1068" s="3">
        <v>2.2999999999999998</v>
      </c>
      <c r="N1068" s="3">
        <v>100.00999999999931</v>
      </c>
      <c r="O1068" s="3">
        <v>11598</v>
      </c>
      <c r="P1068" s="3"/>
    </row>
    <row r="1069" spans="1:16">
      <c r="A1069" s="9">
        <v>44294</v>
      </c>
      <c r="B1069" s="32">
        <v>7458.27</v>
      </c>
      <c r="C1069" s="3">
        <v>3020.57</v>
      </c>
      <c r="D1069" s="3">
        <v>3607.07098</v>
      </c>
      <c r="E1069" s="3">
        <v>169.24222399999999</v>
      </c>
      <c r="F1069" s="3">
        <v>3258.6033063099999</v>
      </c>
      <c r="G1069" s="3">
        <v>257</v>
      </c>
      <c r="H1069" s="37">
        <v>35.314135999999998</v>
      </c>
      <c r="I1069" s="3">
        <v>562.72320000000002</v>
      </c>
      <c r="J1069" s="3">
        <v>-527.40906400000006</v>
      </c>
      <c r="K1069" s="3">
        <v>15.1</v>
      </c>
      <c r="L1069" s="3">
        <v>1.2</v>
      </c>
      <c r="M1069" s="3">
        <v>2.4</v>
      </c>
      <c r="N1069" s="3">
        <v>45.8100000000004</v>
      </c>
      <c r="O1069" s="3"/>
      <c r="P1069" s="3"/>
    </row>
    <row r="1070" spans="1:16">
      <c r="A1070" s="9">
        <v>44293</v>
      </c>
      <c r="B1070" s="13">
        <v>7412.46</v>
      </c>
      <c r="C1070" s="3">
        <v>3002.71</v>
      </c>
      <c r="D1070" s="3">
        <v>3915.5228200000001</v>
      </c>
      <c r="E1070" s="3">
        <v>150.56072</v>
      </c>
      <c r="F1070" s="3">
        <v>3238.4910285320002</v>
      </c>
      <c r="G1070" s="3">
        <v>244</v>
      </c>
      <c r="H1070" s="10">
        <v>35.930011999999998</v>
      </c>
      <c r="I1070" s="32">
        <v>350.96310399999999</v>
      </c>
      <c r="J1070" s="3">
        <v>-315.03309200000001</v>
      </c>
      <c r="K1070" s="3">
        <v>15.2</v>
      </c>
      <c r="L1070" s="3">
        <v>1.2</v>
      </c>
      <c r="M1070" s="3">
        <v>2.2000000000000002</v>
      </c>
      <c r="N1070" s="3">
        <v>102.19999999999982</v>
      </c>
      <c r="O1070" s="3"/>
      <c r="P1070" s="3"/>
    </row>
    <row r="1071" spans="1:16">
      <c r="A1071" s="9">
        <v>44292</v>
      </c>
      <c r="B1071" s="30">
        <v>7310.26</v>
      </c>
      <c r="C1071" s="3">
        <v>2954.94</v>
      </c>
      <c r="D1071" s="3">
        <v>5164.8927000000003</v>
      </c>
      <c r="E1071" s="3">
        <v>97.746200000000002</v>
      </c>
      <c r="F1071" s="3">
        <v>3193.838717653</v>
      </c>
      <c r="G1071" s="3">
        <v>235</v>
      </c>
      <c r="H1071" s="10">
        <v>65.958240000000004</v>
      </c>
      <c r="I1071" s="32">
        <v>187.50803199999999</v>
      </c>
      <c r="J1071" s="3">
        <v>-121.54979199999998</v>
      </c>
      <c r="K1071" s="3">
        <v>15.2</v>
      </c>
      <c r="L1071" s="3">
        <v>1.1000000000000001</v>
      </c>
      <c r="M1071" s="3">
        <v>2.2999999999999998</v>
      </c>
      <c r="N1071" s="3">
        <v>29.989999999999782</v>
      </c>
      <c r="O1071" s="3"/>
      <c r="P1071" s="3"/>
    </row>
    <row r="1072" spans="1:16">
      <c r="A1072" s="9">
        <v>44291</v>
      </c>
      <c r="B1072" s="32">
        <v>7280.27</v>
      </c>
      <c r="C1072" s="3">
        <v>2934.48</v>
      </c>
      <c r="D1072" s="3">
        <v>2483.6206099999999</v>
      </c>
      <c r="E1072" s="3">
        <v>69.177256</v>
      </c>
      <c r="F1072" s="3">
        <v>3180.7370715830002</v>
      </c>
      <c r="G1072" s="3">
        <v>249</v>
      </c>
      <c r="H1072" s="37">
        <v>42.433608</v>
      </c>
      <c r="I1072" s="3">
        <v>231.340384</v>
      </c>
      <c r="J1072" s="3">
        <v>-188.90677600000001</v>
      </c>
      <c r="K1072" s="3">
        <v>15.1</v>
      </c>
      <c r="L1072" s="3">
        <v>1.1000000000000001</v>
      </c>
      <c r="M1072" s="3">
        <v>2.2999999999999998</v>
      </c>
      <c r="N1072" s="3">
        <v>62.440000000000509</v>
      </c>
      <c r="O1072" s="3">
        <v>23379</v>
      </c>
      <c r="P1072" s="3"/>
    </row>
    <row r="1073" spans="1:16">
      <c r="A1073" s="9">
        <v>44287</v>
      </c>
      <c r="B1073" s="13">
        <v>7217.83</v>
      </c>
      <c r="C1073" s="3">
        <v>2874.3</v>
      </c>
      <c r="D1073" s="3">
        <v>2097.8329600000002</v>
      </c>
      <c r="E1073" s="3">
        <v>77.556935999999993</v>
      </c>
      <c r="F1073" s="3">
        <v>3153.443000231</v>
      </c>
      <c r="G1073" s="3">
        <v>238</v>
      </c>
      <c r="H1073" s="10">
        <v>294.18841600000002</v>
      </c>
      <c r="I1073" s="32">
        <v>638.03507000000002</v>
      </c>
      <c r="J1073" s="3">
        <v>-343.846654</v>
      </c>
      <c r="K1073" s="3">
        <v>15.2</v>
      </c>
      <c r="L1073" s="3">
        <v>1.1000000000000001</v>
      </c>
      <c r="M1073" s="3">
        <v>2.4</v>
      </c>
      <c r="N1073" s="3">
        <v>24.550000000000182</v>
      </c>
      <c r="O1073" s="3">
        <v>16240</v>
      </c>
      <c r="P1073" s="3"/>
    </row>
    <row r="1074" spans="1:16">
      <c r="A1074" s="9">
        <v>44286</v>
      </c>
      <c r="B1074" s="32">
        <v>7193.28</v>
      </c>
      <c r="C1074" s="3">
        <v>2867.72</v>
      </c>
      <c r="D1074" s="3">
        <v>1543.35923</v>
      </c>
      <c r="E1074" s="3">
        <v>86.331023999999999</v>
      </c>
      <c r="F1074" s="3">
        <v>3142.7147185419999</v>
      </c>
      <c r="G1074" s="3">
        <v>240</v>
      </c>
      <c r="H1074" s="10">
        <v>14.507246</v>
      </c>
      <c r="I1074" s="32">
        <v>387.19286399999999</v>
      </c>
      <c r="J1074" s="3">
        <v>-372.68561799999998</v>
      </c>
      <c r="K1074" s="3">
        <v>15</v>
      </c>
      <c r="L1074" s="3">
        <v>1.1000000000000001</v>
      </c>
      <c r="M1074" s="3">
        <v>2.2999999999999998</v>
      </c>
      <c r="N1074" s="3">
        <v>72</v>
      </c>
      <c r="O1074" s="3"/>
      <c r="P1074" s="3"/>
    </row>
    <row r="1075" spans="1:16">
      <c r="A1075" s="9">
        <v>44285</v>
      </c>
      <c r="B1075" s="13">
        <v>7121.28</v>
      </c>
      <c r="C1075" s="3">
        <v>2850.12</v>
      </c>
      <c r="D1075" s="3">
        <v>777.89062000000001</v>
      </c>
      <c r="E1075" s="3">
        <v>45.137867999999997</v>
      </c>
      <c r="F1075" s="3">
        <v>3111.2594555760002</v>
      </c>
      <c r="G1075" s="3">
        <v>245</v>
      </c>
      <c r="H1075" s="10">
        <v>47.688380000000002</v>
      </c>
      <c r="I1075" s="32">
        <v>84.586911999999998</v>
      </c>
      <c r="J1075" s="3">
        <v>-36.898531999999996</v>
      </c>
      <c r="K1075" s="3">
        <v>15</v>
      </c>
      <c r="L1075" s="3">
        <v>1.1000000000000001</v>
      </c>
      <c r="M1075" s="3">
        <v>2.2999999999999998</v>
      </c>
      <c r="N1075" s="3">
        <v>6.1599999999998545</v>
      </c>
      <c r="O1075" s="3"/>
      <c r="P1075" s="3"/>
    </row>
    <row r="1076" spans="1:16">
      <c r="A1076" s="9">
        <v>44284</v>
      </c>
      <c r="B1076" s="13">
        <v>7115.12</v>
      </c>
      <c r="C1076" s="3">
        <v>2881.67</v>
      </c>
      <c r="D1076" s="3">
        <v>7449.5042999999996</v>
      </c>
      <c r="E1076" s="3">
        <v>619.01152000000002</v>
      </c>
      <c r="F1076" s="3">
        <v>3108.5682474189998</v>
      </c>
      <c r="G1076" s="3">
        <v>231</v>
      </c>
      <c r="H1076" s="10">
        <v>6240.5344999999998</v>
      </c>
      <c r="I1076" s="32">
        <v>6377.6531999999997</v>
      </c>
      <c r="J1076" s="3">
        <v>-137.11869999999999</v>
      </c>
      <c r="K1076" s="3">
        <v>14.9</v>
      </c>
      <c r="L1076" s="3">
        <v>1.1000000000000001</v>
      </c>
      <c r="M1076" s="3">
        <v>2.2999999999999998</v>
      </c>
      <c r="N1076" s="3">
        <v>-12.569999999999709</v>
      </c>
      <c r="O1076" s="3"/>
      <c r="P1076" s="3"/>
    </row>
    <row r="1077" spans="1:16">
      <c r="A1077" s="9">
        <v>44281</v>
      </c>
      <c r="B1077" s="13">
        <v>7127.69</v>
      </c>
      <c r="C1077" s="3">
        <v>2884.14</v>
      </c>
      <c r="D1077" s="3">
        <v>2187.3500199999999</v>
      </c>
      <c r="E1077" s="3">
        <v>58.1402</v>
      </c>
      <c r="F1077" s="3">
        <v>3113.691267916</v>
      </c>
      <c r="G1077" s="3">
        <v>238</v>
      </c>
      <c r="H1077" s="10">
        <v>34.174500000000002</v>
      </c>
      <c r="I1077" s="32">
        <v>1355.10733</v>
      </c>
      <c r="J1077" s="3">
        <v>-1320.93283</v>
      </c>
      <c r="K1077" s="3">
        <v>14</v>
      </c>
      <c r="L1077" s="3">
        <v>1.1000000000000001</v>
      </c>
      <c r="M1077" s="3">
        <v>2.2999999999999998</v>
      </c>
      <c r="N1077" s="3">
        <v>30.299999999999272</v>
      </c>
      <c r="O1077" s="3"/>
      <c r="P1077" s="3"/>
    </row>
    <row r="1078" spans="1:16">
      <c r="A1078" s="9">
        <v>44280</v>
      </c>
      <c r="B1078" s="32">
        <v>7097.39</v>
      </c>
      <c r="C1078" s="3">
        <v>2866.66</v>
      </c>
      <c r="D1078" s="3">
        <v>1610.4078099999999</v>
      </c>
      <c r="E1078" s="3">
        <v>65.962556000000006</v>
      </c>
      <c r="F1078" s="3">
        <v>3100.4548449190002</v>
      </c>
      <c r="G1078" s="3">
        <v>236</v>
      </c>
      <c r="H1078" s="10">
        <v>28.1934</v>
      </c>
      <c r="I1078" s="32">
        <v>158.996016</v>
      </c>
      <c r="J1078" s="3">
        <v>-130.802616</v>
      </c>
      <c r="K1078" s="3">
        <v>14</v>
      </c>
      <c r="L1078" s="3">
        <v>1.1000000000000001</v>
      </c>
      <c r="M1078" s="3">
        <v>2.2000000000000002</v>
      </c>
      <c r="N1078" s="3">
        <v>-1.7399999999997817</v>
      </c>
      <c r="O1078" s="3"/>
      <c r="P1078" s="3"/>
    </row>
    <row r="1079" spans="1:16">
      <c r="A1079" s="9">
        <v>44279</v>
      </c>
      <c r="B1079" s="32">
        <v>7099.13</v>
      </c>
      <c r="C1079" s="3">
        <v>2854.25</v>
      </c>
      <c r="D1079" s="3">
        <v>1494.7718400000001</v>
      </c>
      <c r="E1079" s="3">
        <v>114.196816</v>
      </c>
      <c r="F1079" s="3">
        <v>3101.2189139669999</v>
      </c>
      <c r="G1079" s="3">
        <v>245</v>
      </c>
      <c r="H1079" s="37">
        <v>29.921831999999998</v>
      </c>
      <c r="I1079" s="3">
        <v>123.970336</v>
      </c>
      <c r="J1079" s="3">
        <v>-94.048504000000008</v>
      </c>
      <c r="K1079" s="3">
        <v>13.7</v>
      </c>
      <c r="L1079" s="3">
        <v>1.1000000000000001</v>
      </c>
      <c r="M1079" s="3">
        <v>2.2999999999999998</v>
      </c>
      <c r="N1079" s="3">
        <v>-36.710000000000036</v>
      </c>
      <c r="O1079" s="3"/>
      <c r="P1079" s="3"/>
    </row>
    <row r="1080" spans="1:16">
      <c r="A1080" s="9">
        <v>44278</v>
      </c>
      <c r="B1080" s="32">
        <v>7135.84</v>
      </c>
      <c r="C1080" s="3">
        <v>2871.08</v>
      </c>
      <c r="D1080" s="3">
        <v>1558.2272</v>
      </c>
      <c r="E1080" s="3">
        <v>67.408152000000001</v>
      </c>
      <c r="F1080" s="3">
        <v>3117.2522060599999</v>
      </c>
      <c r="G1080" s="3">
        <v>245</v>
      </c>
      <c r="H1080" s="10">
        <v>10.462038</v>
      </c>
      <c r="I1080" s="32">
        <v>337.1216</v>
      </c>
      <c r="J1080" s="3">
        <v>-326.65956199999999</v>
      </c>
      <c r="K1080" s="3">
        <v>13.7</v>
      </c>
      <c r="L1080" s="3">
        <v>1.1000000000000001</v>
      </c>
      <c r="M1080" s="3">
        <v>2.2999999999999998</v>
      </c>
      <c r="N1080" s="3">
        <v>156.55000000000018</v>
      </c>
      <c r="O1080" s="3"/>
      <c r="P1080" s="3"/>
    </row>
    <row r="1081" spans="1:16">
      <c r="A1081" s="9">
        <v>44277</v>
      </c>
      <c r="B1081" s="32">
        <v>6979.29</v>
      </c>
      <c r="C1081" s="3">
        <v>2801.79</v>
      </c>
      <c r="D1081" s="3">
        <v>972.90016000000003</v>
      </c>
      <c r="E1081" s="3">
        <v>29.6709</v>
      </c>
      <c r="F1081" s="3">
        <v>3048.9582986159999</v>
      </c>
      <c r="G1081" s="3">
        <v>243</v>
      </c>
      <c r="H1081" s="37">
        <v>314.12943999999999</v>
      </c>
      <c r="I1081" s="3">
        <v>196.04998399999999</v>
      </c>
      <c r="J1081" s="3">
        <v>118.07945599999999</v>
      </c>
      <c r="K1081" s="3">
        <v>13.2</v>
      </c>
      <c r="L1081" s="3">
        <v>1.1000000000000001</v>
      </c>
      <c r="M1081" s="3">
        <v>2.4</v>
      </c>
      <c r="N1081" s="3">
        <v>12.579999999999927</v>
      </c>
      <c r="O1081" s="3"/>
      <c r="P1081" s="3"/>
    </row>
    <row r="1082" spans="1:16">
      <c r="A1082" s="9">
        <v>44274</v>
      </c>
      <c r="B1082" s="13">
        <v>6966.71</v>
      </c>
      <c r="C1082" s="3">
        <v>2786.12</v>
      </c>
      <c r="D1082" s="3">
        <v>757.64058</v>
      </c>
      <c r="E1082" s="3">
        <v>41.921475999999998</v>
      </c>
      <c r="F1082" s="3">
        <v>3043.4515234949999</v>
      </c>
      <c r="G1082" s="3">
        <v>250</v>
      </c>
      <c r="H1082" s="10">
        <v>7.1563119999999998</v>
      </c>
      <c r="I1082" s="32">
        <v>128.36325600000001</v>
      </c>
      <c r="J1082" s="3">
        <v>-121.20694400000001</v>
      </c>
      <c r="K1082" s="3">
        <v>13.1</v>
      </c>
      <c r="L1082" s="3">
        <v>1.1000000000000001</v>
      </c>
      <c r="M1082" s="3">
        <v>2.4</v>
      </c>
      <c r="N1082" s="3">
        <v>112.39000000000033</v>
      </c>
      <c r="O1082" s="3"/>
      <c r="P1082" s="3"/>
    </row>
    <row r="1083" spans="1:16">
      <c r="A1083" s="9">
        <v>44273</v>
      </c>
      <c r="B1083" s="32">
        <v>6854.32</v>
      </c>
      <c r="C1083" s="3">
        <v>2757.45</v>
      </c>
      <c r="D1083" s="3">
        <v>1378.4720600000001</v>
      </c>
      <c r="E1083" s="3">
        <v>52.150188</v>
      </c>
      <c r="F1083" s="3">
        <v>2994.355317734</v>
      </c>
      <c r="G1083" s="3">
        <v>236</v>
      </c>
      <c r="H1083" s="10">
        <v>25.365269999999999</v>
      </c>
      <c r="I1083" s="32">
        <v>292.74102399999998</v>
      </c>
      <c r="J1083" s="3">
        <v>-267.37575399999997</v>
      </c>
      <c r="K1083" s="3">
        <v>12.8</v>
      </c>
      <c r="L1083" s="3">
        <v>1.1000000000000001</v>
      </c>
      <c r="M1083" s="3">
        <v>2.4</v>
      </c>
      <c r="N1083" s="3">
        <v>-76.440000000000509</v>
      </c>
      <c r="O1083" s="3"/>
      <c r="P1083" s="3"/>
    </row>
    <row r="1084" spans="1:16">
      <c r="A1084" s="9">
        <v>44272</v>
      </c>
      <c r="B1084" s="33">
        <v>6930.76</v>
      </c>
      <c r="C1084" s="3">
        <v>2774.78</v>
      </c>
      <c r="D1084" s="3">
        <v>1297.47533</v>
      </c>
      <c r="E1084" s="3">
        <v>65.392088000000001</v>
      </c>
      <c r="F1084" s="3">
        <v>3027.748138079</v>
      </c>
      <c r="G1084" s="3">
        <v>243</v>
      </c>
      <c r="H1084" s="37">
        <v>172.16860800000001</v>
      </c>
      <c r="I1084" s="3">
        <v>208.82414399999999</v>
      </c>
      <c r="J1084" s="3">
        <v>-36.655535999999984</v>
      </c>
      <c r="K1084" s="3">
        <v>12.9</v>
      </c>
      <c r="L1084" s="3">
        <v>1.1000000000000001</v>
      </c>
      <c r="M1084" s="3">
        <v>2.4</v>
      </c>
      <c r="N1084" s="3">
        <v>-113.80000000000018</v>
      </c>
      <c r="O1084" s="3"/>
      <c r="P1084" s="3"/>
    </row>
    <row r="1085" spans="1:16">
      <c r="A1085" s="9">
        <v>44271</v>
      </c>
      <c r="B1085" s="32">
        <v>7044.56</v>
      </c>
      <c r="C1085" s="3">
        <v>2816.92</v>
      </c>
      <c r="D1085" s="3">
        <v>853.06515000000002</v>
      </c>
      <c r="E1085" s="3">
        <v>38.855643999999998</v>
      </c>
      <c r="F1085" s="3">
        <v>3080.6412005359998</v>
      </c>
      <c r="G1085" s="3">
        <v>262</v>
      </c>
      <c r="H1085" s="10">
        <v>43.816116000000001</v>
      </c>
      <c r="I1085" s="32">
        <v>192.56427199999999</v>
      </c>
      <c r="J1085" s="3">
        <v>-148.74815599999999</v>
      </c>
      <c r="K1085" s="3">
        <v>12.7</v>
      </c>
      <c r="L1085" s="3">
        <v>1.1000000000000001</v>
      </c>
      <c r="M1085" s="3">
        <v>2.6</v>
      </c>
      <c r="N1085" s="3">
        <v>-75.139999999999418</v>
      </c>
      <c r="O1085" s="3">
        <v>7164</v>
      </c>
      <c r="P1085" s="3"/>
    </row>
    <row r="1086" spans="1:16">
      <c r="A1086" s="9">
        <v>44270</v>
      </c>
      <c r="B1086" s="32">
        <v>7119.7</v>
      </c>
      <c r="C1086" s="3">
        <v>2845.51</v>
      </c>
      <c r="D1086" s="3">
        <v>1227.40506</v>
      </c>
      <c r="E1086" s="3">
        <v>83.229175999999995</v>
      </c>
      <c r="F1086" s="3">
        <v>3113.500323065</v>
      </c>
      <c r="G1086" s="3">
        <v>238</v>
      </c>
      <c r="H1086" s="37">
        <v>58.425660000000001</v>
      </c>
      <c r="I1086" s="3">
        <v>101.284192</v>
      </c>
      <c r="J1086" s="3">
        <v>-42.858532000000004</v>
      </c>
      <c r="K1086" s="3">
        <v>12.7</v>
      </c>
      <c r="L1086" s="3">
        <v>1.2</v>
      </c>
      <c r="M1086" s="3">
        <v>2.5</v>
      </c>
      <c r="N1086" s="3">
        <v>-40.710000000000036</v>
      </c>
      <c r="O1086" s="3"/>
      <c r="P1086" s="3"/>
    </row>
    <row r="1087" spans="1:16">
      <c r="A1087" s="9">
        <v>44267</v>
      </c>
      <c r="B1087" s="13">
        <v>7160.41</v>
      </c>
      <c r="C1087" s="3">
        <v>2862.81</v>
      </c>
      <c r="D1087" s="3">
        <v>812.44786999999997</v>
      </c>
      <c r="E1087" s="3">
        <v>31.507276000000001</v>
      </c>
      <c r="F1087" s="3">
        <v>3131.2963022449999</v>
      </c>
      <c r="G1087" s="3">
        <v>228</v>
      </c>
      <c r="H1087" s="10">
        <v>73.530895999999998</v>
      </c>
      <c r="I1087" s="32">
        <v>140.09379200000001</v>
      </c>
      <c r="J1087" s="3">
        <v>-66.562896000000009</v>
      </c>
      <c r="K1087" s="3">
        <v>12.8</v>
      </c>
      <c r="L1087" s="3">
        <v>1.2</v>
      </c>
      <c r="M1087" s="3">
        <v>2.5</v>
      </c>
      <c r="N1087" s="3">
        <v>-87.069999999999709</v>
      </c>
      <c r="O1087" s="3"/>
      <c r="P1087" s="3"/>
    </row>
    <row r="1088" spans="1:16">
      <c r="A1088" s="9">
        <v>44265</v>
      </c>
      <c r="B1088" s="32">
        <v>7247.48</v>
      </c>
      <c r="C1088" s="3">
        <v>2893.44</v>
      </c>
      <c r="D1088" s="3">
        <v>1026.36589</v>
      </c>
      <c r="E1088" s="3">
        <v>29.322436</v>
      </c>
      <c r="F1088" s="3">
        <v>3169.3709480580001</v>
      </c>
      <c r="G1088" s="3">
        <v>257</v>
      </c>
      <c r="H1088" s="37">
        <v>39.579304</v>
      </c>
      <c r="I1088" s="3">
        <v>216.61420799999999</v>
      </c>
      <c r="J1088" s="3">
        <v>-177.03490399999998</v>
      </c>
      <c r="K1088" s="3">
        <v>13</v>
      </c>
      <c r="L1088" s="3">
        <v>1.2</v>
      </c>
      <c r="M1088" s="3">
        <v>2.5</v>
      </c>
      <c r="N1088" s="3">
        <v>34.819999999999709</v>
      </c>
      <c r="O1088" s="3"/>
      <c r="P1088" s="3"/>
    </row>
    <row r="1089" spans="1:16">
      <c r="A1089" s="9">
        <v>44264</v>
      </c>
      <c r="B1089" s="32">
        <v>7212.66</v>
      </c>
      <c r="C1089" s="3">
        <v>2867.82</v>
      </c>
      <c r="D1089" s="3">
        <v>655.81458999999995</v>
      </c>
      <c r="E1089" s="3">
        <v>31.432178</v>
      </c>
      <c r="F1089" s="3">
        <v>3154.1461305439998</v>
      </c>
      <c r="G1089" s="3">
        <v>227</v>
      </c>
      <c r="H1089" s="10">
        <v>34.517612</v>
      </c>
      <c r="I1089" s="32">
        <v>18.444844</v>
      </c>
      <c r="J1089" s="3">
        <v>16.072768</v>
      </c>
      <c r="K1089" s="3">
        <v>12.9</v>
      </c>
      <c r="L1089" s="3">
        <v>1.2</v>
      </c>
      <c r="M1089" s="3">
        <v>2.5</v>
      </c>
      <c r="N1089" s="3">
        <v>-84.220000000000255</v>
      </c>
      <c r="O1089" s="3"/>
      <c r="P1089" s="3"/>
    </row>
    <row r="1090" spans="1:16">
      <c r="A1090" s="9">
        <v>44263</v>
      </c>
      <c r="B1090" s="32">
        <v>7296.88</v>
      </c>
      <c r="C1090" s="3">
        <v>2909.98</v>
      </c>
      <c r="D1090" s="3">
        <v>2779.9452200000001</v>
      </c>
      <c r="E1090" s="3">
        <v>143.88806400000001</v>
      </c>
      <c r="F1090" s="3">
        <v>3190.9714849749998</v>
      </c>
      <c r="G1090" s="3">
        <v>252</v>
      </c>
      <c r="H1090" s="10">
        <v>51.734340000000003</v>
      </c>
      <c r="I1090" s="32">
        <v>185.00974400000001</v>
      </c>
      <c r="J1090" s="3">
        <v>-133.27540400000001</v>
      </c>
      <c r="K1090" s="3">
        <v>12.9</v>
      </c>
      <c r="L1090" s="3">
        <v>1.2</v>
      </c>
      <c r="M1090" s="3">
        <v>2.5</v>
      </c>
      <c r="N1090" s="3">
        <v>-21.550000000000182</v>
      </c>
      <c r="O1090" s="3"/>
      <c r="P1090" s="3"/>
    </row>
    <row r="1091" spans="1:16">
      <c r="A1091" s="9">
        <v>44260</v>
      </c>
      <c r="B1091" s="32">
        <v>7318.43</v>
      </c>
      <c r="C1091" s="3">
        <v>2906.69</v>
      </c>
      <c r="D1091" s="3">
        <v>2704.2455</v>
      </c>
      <c r="E1091" s="3">
        <v>92.400552000000005</v>
      </c>
      <c r="F1091" s="3">
        <v>3200.3922216709998</v>
      </c>
      <c r="G1091" s="3">
        <v>260</v>
      </c>
      <c r="H1091" s="10">
        <v>90.534480000000002</v>
      </c>
      <c r="I1091" s="32">
        <v>351.63308799999999</v>
      </c>
      <c r="J1091" s="3">
        <v>-261.09860800000001</v>
      </c>
      <c r="K1091" s="3">
        <v>12.9</v>
      </c>
      <c r="L1091" s="3">
        <v>1.2</v>
      </c>
      <c r="M1091" s="3">
        <v>2.5</v>
      </c>
      <c r="N1091" s="3">
        <v>263.94000000000051</v>
      </c>
      <c r="O1091" s="3"/>
      <c r="P1091" s="3"/>
    </row>
    <row r="1092" spans="1:16">
      <c r="A1092" s="9">
        <v>44259</v>
      </c>
      <c r="B1092" s="32">
        <v>7054.49</v>
      </c>
      <c r="C1092" s="3">
        <v>2791.57</v>
      </c>
      <c r="D1092" s="3">
        <v>2075.1468799999998</v>
      </c>
      <c r="E1092" s="3">
        <v>76.962695999999994</v>
      </c>
      <c r="F1092" s="3">
        <v>3084.968124082</v>
      </c>
      <c r="G1092" s="3">
        <v>251</v>
      </c>
      <c r="H1092" s="10">
        <v>88.669687999999994</v>
      </c>
      <c r="I1092" s="32">
        <v>361.42083200000002</v>
      </c>
      <c r="J1092" s="3">
        <v>-272.75114400000001</v>
      </c>
      <c r="K1092" s="3">
        <v>12.3</v>
      </c>
      <c r="L1092" s="3">
        <v>1.2</v>
      </c>
      <c r="M1092" s="3">
        <v>2.6</v>
      </c>
      <c r="N1092" s="3">
        <v>52.449999999999818</v>
      </c>
      <c r="O1092" s="3">
        <v>11813</v>
      </c>
      <c r="P1092" s="3"/>
    </row>
    <row r="1093" spans="1:16">
      <c r="A1093" s="9">
        <v>44258</v>
      </c>
      <c r="B1093" s="32">
        <v>7002.04</v>
      </c>
      <c r="C1093" s="3">
        <v>2768.88</v>
      </c>
      <c r="D1093" s="3">
        <v>3005.0337300000001</v>
      </c>
      <c r="E1093" s="3">
        <v>133.75670400000001</v>
      </c>
      <c r="F1093" s="3">
        <v>3062.0250430709998</v>
      </c>
      <c r="G1093" s="3">
        <v>255</v>
      </c>
      <c r="H1093" s="10">
        <v>421.38438400000001</v>
      </c>
      <c r="I1093" s="32">
        <v>443.08291200000002</v>
      </c>
      <c r="J1093" s="3">
        <v>-21.69852800000001</v>
      </c>
      <c r="K1093" s="3">
        <v>12.2</v>
      </c>
      <c r="L1093" s="3">
        <v>1.1000000000000001</v>
      </c>
      <c r="M1093" s="3">
        <v>2.6</v>
      </c>
      <c r="N1093" s="3">
        <v>-191.05000000000018</v>
      </c>
      <c r="O1093" s="3">
        <v>11650</v>
      </c>
      <c r="P1093" s="3"/>
    </row>
    <row r="1094" spans="1:16">
      <c r="A1094" s="9">
        <v>44257</v>
      </c>
      <c r="B1094" s="32">
        <v>7193.09</v>
      </c>
      <c r="C1094" s="3">
        <v>2836.75</v>
      </c>
      <c r="D1094" s="3">
        <v>2431.8474200000001</v>
      </c>
      <c r="E1094" s="3">
        <v>141.035696</v>
      </c>
      <c r="F1094" s="3">
        <v>3145.5709744549999</v>
      </c>
      <c r="G1094" s="3">
        <v>255</v>
      </c>
      <c r="H1094" s="156">
        <v>420.63664</v>
      </c>
      <c r="I1094" s="3">
        <v>418.12835200000001</v>
      </c>
      <c r="J1094" s="3">
        <v>2.5082879999999932</v>
      </c>
      <c r="K1094" s="3">
        <v>12.6</v>
      </c>
      <c r="L1094" s="3">
        <v>1.2</v>
      </c>
      <c r="M1094" s="3">
        <v>2.5</v>
      </c>
      <c r="N1094" s="3">
        <v>-150.28999999999996</v>
      </c>
      <c r="O1094" s="3"/>
      <c r="P1094" s="3"/>
    </row>
    <row r="1095" spans="1:16">
      <c r="A1095" s="9">
        <v>44256</v>
      </c>
      <c r="B1095" s="32">
        <v>7343.38</v>
      </c>
      <c r="C1095" s="3">
        <v>2909.77</v>
      </c>
      <c r="D1095" s="3">
        <v>1989.2226599999999</v>
      </c>
      <c r="E1095" s="3">
        <v>66.698452000000003</v>
      </c>
      <c r="F1095" s="3">
        <v>3211.2822195429999</v>
      </c>
      <c r="G1095" s="3">
        <v>246</v>
      </c>
      <c r="H1095" s="10">
        <v>92.262448000000006</v>
      </c>
      <c r="I1095" s="32">
        <v>791.12473999999997</v>
      </c>
      <c r="J1095" s="3">
        <v>-698.86229200000002</v>
      </c>
      <c r="K1095" s="3">
        <v>12.8</v>
      </c>
      <c r="L1095" s="3">
        <v>1.2</v>
      </c>
      <c r="M1095" s="3">
        <v>2.5</v>
      </c>
      <c r="N1095" s="3">
        <v>-94.75</v>
      </c>
      <c r="O1095" s="3"/>
      <c r="P1095" s="3"/>
    </row>
    <row r="1096" spans="1:16">
      <c r="A1096" s="9">
        <v>44252</v>
      </c>
      <c r="B1096" s="32">
        <v>7438.13</v>
      </c>
      <c r="C1096" s="3">
        <v>2964.3</v>
      </c>
      <c r="D1096" s="3">
        <v>1899.67706</v>
      </c>
      <c r="E1096" s="3">
        <v>57.858628000000003</v>
      </c>
      <c r="F1096" s="3">
        <v>3252.7162619999999</v>
      </c>
      <c r="G1096" s="3">
        <v>242</v>
      </c>
      <c r="H1096" s="37">
        <v>601.08345999999995</v>
      </c>
      <c r="I1096" s="3">
        <v>654.59770000000003</v>
      </c>
      <c r="J1096" s="3">
        <v>-53.514240000000086</v>
      </c>
      <c r="K1096" s="3">
        <v>13</v>
      </c>
      <c r="L1096" s="3">
        <v>1.2</v>
      </c>
      <c r="M1096" s="3">
        <v>2.4</v>
      </c>
      <c r="N1096" s="3">
        <v>-38.210000000000036</v>
      </c>
      <c r="O1096" s="3"/>
      <c r="P1096" s="3"/>
    </row>
    <row r="1097" spans="1:16">
      <c r="A1097" s="9">
        <v>44251</v>
      </c>
      <c r="B1097" s="32">
        <v>7476.34</v>
      </c>
      <c r="C1097" s="3">
        <v>2966.63</v>
      </c>
      <c r="D1097" s="3">
        <v>3006.4921599999998</v>
      </c>
      <c r="E1097" s="3">
        <v>100.956872</v>
      </c>
      <c r="F1097" s="3">
        <v>3269.4272051510002</v>
      </c>
      <c r="G1097" s="3">
        <v>260</v>
      </c>
      <c r="H1097" s="10">
        <v>101.39716799999999</v>
      </c>
      <c r="I1097" s="32">
        <v>854.73887999999999</v>
      </c>
      <c r="J1097" s="3">
        <v>-753.34171200000003</v>
      </c>
      <c r="K1097" s="3">
        <v>13.2</v>
      </c>
      <c r="L1097" s="3">
        <v>1.2</v>
      </c>
      <c r="M1097" s="3">
        <v>2.4</v>
      </c>
      <c r="N1097" s="3">
        <v>104.48000000000047</v>
      </c>
      <c r="O1097" s="3"/>
      <c r="P1097" s="3"/>
    </row>
    <row r="1098" spans="1:16">
      <c r="A1098" s="9">
        <v>44250</v>
      </c>
      <c r="B1098" s="32">
        <v>7371.86</v>
      </c>
      <c r="C1098" s="3">
        <v>2899</v>
      </c>
      <c r="D1098" s="3">
        <v>2620.0862699999998</v>
      </c>
      <c r="E1098" s="3">
        <v>75.740752000000001</v>
      </c>
      <c r="F1098" s="3">
        <v>3223.7364571060002</v>
      </c>
      <c r="G1098" s="3">
        <v>249</v>
      </c>
      <c r="H1098" s="37">
        <v>31.249386000000001</v>
      </c>
      <c r="I1098" s="3">
        <v>412.16176000000002</v>
      </c>
      <c r="J1098" s="3">
        <v>-380.912374</v>
      </c>
      <c r="K1098" s="3">
        <v>13</v>
      </c>
      <c r="L1098" s="3">
        <v>1.2</v>
      </c>
      <c r="M1098" s="3">
        <v>2.5</v>
      </c>
      <c r="N1098" s="3">
        <v>42.649999999999636</v>
      </c>
      <c r="O1098" s="3"/>
      <c r="P1098" s="3"/>
    </row>
    <row r="1099" spans="1:16">
      <c r="A1099" s="9">
        <v>44249</v>
      </c>
      <c r="B1099" s="30">
        <v>7329.21</v>
      </c>
      <c r="C1099" s="3">
        <v>2898.43</v>
      </c>
      <c r="D1099" s="3">
        <v>2830.1155800000001</v>
      </c>
      <c r="E1099" s="3">
        <v>134.41369599999999</v>
      </c>
      <c r="F1099" s="3">
        <v>3205.084690098</v>
      </c>
      <c r="G1099" s="3">
        <v>272</v>
      </c>
      <c r="H1099" s="10">
        <v>69.699184000000002</v>
      </c>
      <c r="I1099" s="32">
        <v>266.58452799999998</v>
      </c>
      <c r="J1099" s="3">
        <v>-196.88534399999998</v>
      </c>
      <c r="K1099" s="3">
        <v>12.9</v>
      </c>
      <c r="L1099" s="3">
        <v>1.2</v>
      </c>
      <c r="M1099" s="3">
        <v>2.5</v>
      </c>
      <c r="N1099" s="3">
        <v>-268.30000000000018</v>
      </c>
      <c r="O1099" s="3"/>
      <c r="P1099" s="3"/>
    </row>
    <row r="1100" spans="1:16">
      <c r="A1100" s="9">
        <v>44246</v>
      </c>
      <c r="B1100" s="32">
        <v>7597.51</v>
      </c>
      <c r="C1100" s="3">
        <v>3029.79</v>
      </c>
      <c r="D1100" s="3">
        <v>2348.6922199999999</v>
      </c>
      <c r="E1100" s="3">
        <v>130.35510400000001</v>
      </c>
      <c r="F1100" s="3">
        <v>3322.654572511</v>
      </c>
      <c r="G1100" s="3">
        <v>254</v>
      </c>
      <c r="H1100" s="37">
        <v>80.064943999999997</v>
      </c>
      <c r="I1100" s="3">
        <v>37.726835999999999</v>
      </c>
      <c r="J1100" s="3">
        <v>42.338107999999998</v>
      </c>
      <c r="K1100" s="3">
        <v>13.4</v>
      </c>
      <c r="L1100" s="3">
        <v>1.2</v>
      </c>
      <c r="M1100" s="3">
        <v>2.4</v>
      </c>
      <c r="N1100" s="3">
        <v>-200.42999999999938</v>
      </c>
      <c r="O1100" s="3"/>
      <c r="P1100" s="3"/>
    </row>
    <row r="1101" spans="1:16">
      <c r="A1101" s="9">
        <v>44245</v>
      </c>
      <c r="B1101" s="32">
        <v>7797.94</v>
      </c>
      <c r="C1101" s="3">
        <v>3098.12</v>
      </c>
      <c r="D1101" s="3">
        <v>3488.9405400000001</v>
      </c>
      <c r="E1101" s="3">
        <v>199.501824</v>
      </c>
      <c r="F1101" s="3">
        <v>3410.3098375499999</v>
      </c>
      <c r="G1101" s="3">
        <v>260</v>
      </c>
      <c r="H1101" s="37">
        <v>44.892879999999998</v>
      </c>
      <c r="I1101" s="3">
        <v>329.21907199999998</v>
      </c>
      <c r="J1101" s="3">
        <v>-284.32619199999999</v>
      </c>
      <c r="K1101" s="3">
        <v>13.7</v>
      </c>
      <c r="L1101" s="3">
        <v>1.3</v>
      </c>
      <c r="M1101" s="3">
        <v>2.2999999999999998</v>
      </c>
      <c r="N1101" s="3">
        <v>61.579999999999927</v>
      </c>
      <c r="O1101" s="3"/>
      <c r="P1101" s="3"/>
    </row>
    <row r="1102" spans="1:16">
      <c r="A1102" s="9">
        <v>44244</v>
      </c>
      <c r="B1102" s="32">
        <v>7736.36</v>
      </c>
      <c r="C1102" s="3">
        <v>3086.04</v>
      </c>
      <c r="D1102" s="3">
        <v>3349.4848000000002</v>
      </c>
      <c r="E1102" s="3">
        <v>123.526768</v>
      </c>
      <c r="F1102" s="3">
        <v>3382.567449998</v>
      </c>
      <c r="G1102" s="3">
        <v>258</v>
      </c>
      <c r="H1102" s="10">
        <v>80.731183999999999</v>
      </c>
      <c r="I1102" s="32">
        <v>203.813872</v>
      </c>
      <c r="J1102" s="3">
        <v>-123.082688</v>
      </c>
      <c r="K1102" s="3">
        <v>13.6</v>
      </c>
      <c r="L1102" s="3">
        <v>1.3</v>
      </c>
      <c r="M1102" s="3">
        <v>2.2999999999999998</v>
      </c>
      <c r="N1102" s="3">
        <v>148.01999999999953</v>
      </c>
      <c r="O1102" s="3"/>
      <c r="P1102" s="3"/>
    </row>
    <row r="1103" spans="1:16">
      <c r="A1103" s="9">
        <v>44243</v>
      </c>
      <c r="B1103" s="32">
        <v>7588.34</v>
      </c>
      <c r="C1103" s="3">
        <v>3027.66</v>
      </c>
      <c r="D1103" s="3">
        <v>3311.3697299999999</v>
      </c>
      <c r="E1103" s="3">
        <v>113.714208</v>
      </c>
      <c r="F1103" s="3">
        <v>3317.8505458019999</v>
      </c>
      <c r="G1103" s="3">
        <v>259</v>
      </c>
      <c r="H1103" s="10">
        <v>41.209380000000003</v>
      </c>
      <c r="I1103" s="32">
        <v>201.13419200000001</v>
      </c>
      <c r="J1103" s="3">
        <v>-159.924812</v>
      </c>
      <c r="K1103" s="3">
        <v>13.4</v>
      </c>
      <c r="L1103" s="3">
        <v>1.2</v>
      </c>
      <c r="M1103" s="3">
        <v>2.2999999999999998</v>
      </c>
      <c r="N1103" s="3">
        <v>7.430000000000291</v>
      </c>
      <c r="O1103" s="3"/>
      <c r="P1103" s="3"/>
    </row>
    <row r="1104" spans="1:16">
      <c r="A1104" s="9">
        <v>44242</v>
      </c>
      <c r="B1104" s="32">
        <v>7580.91</v>
      </c>
      <c r="C1104" s="3">
        <v>3032.21</v>
      </c>
      <c r="D1104" s="3">
        <v>4277.3381099999997</v>
      </c>
      <c r="E1104" s="3">
        <v>117.417824</v>
      </c>
      <c r="F1104" s="3">
        <v>3314.5958494709998</v>
      </c>
      <c r="G1104" s="3">
        <v>271</v>
      </c>
      <c r="H1104" s="10">
        <v>162.86428799999999</v>
      </c>
      <c r="I1104" s="32">
        <v>371.82710400000002</v>
      </c>
      <c r="J1104" s="3">
        <v>-208.96281600000003</v>
      </c>
      <c r="K1104" s="3">
        <v>13.4</v>
      </c>
      <c r="L1104" s="3">
        <v>1.2</v>
      </c>
      <c r="M1104" s="3">
        <v>2.2999999999999998</v>
      </c>
      <c r="N1104" s="3">
        <v>-326.36000000000058</v>
      </c>
      <c r="O1104" s="3"/>
      <c r="P1104" s="3"/>
    </row>
    <row r="1105" spans="1:16">
      <c r="A1105" s="9">
        <v>44239</v>
      </c>
      <c r="B1105" s="32">
        <v>7907.27</v>
      </c>
      <c r="C1105" s="3">
        <v>3163.59</v>
      </c>
      <c r="D1105" s="3">
        <v>6010.4924000000001</v>
      </c>
      <c r="E1105" s="3">
        <v>134.488528</v>
      </c>
      <c r="F1105" s="3">
        <v>3457.286564175</v>
      </c>
      <c r="G1105" s="3">
        <v>253</v>
      </c>
      <c r="H1105" s="37">
        <v>108.561616</v>
      </c>
      <c r="I1105" s="3">
        <v>213.159584</v>
      </c>
      <c r="J1105" s="3">
        <v>-104.59796799999999</v>
      </c>
      <c r="K1105" s="3">
        <v>14</v>
      </c>
      <c r="L1105" s="3">
        <v>1.3</v>
      </c>
      <c r="M1105" s="3">
        <v>2.2000000000000002</v>
      </c>
      <c r="N1105" s="3">
        <v>-77.729999999999563</v>
      </c>
      <c r="O1105" s="3"/>
      <c r="P1105" s="3"/>
    </row>
    <row r="1106" spans="1:16">
      <c r="A1106" s="9">
        <v>44238</v>
      </c>
      <c r="B1106" s="32">
        <v>7985</v>
      </c>
      <c r="C1106" s="3">
        <v>3180.24</v>
      </c>
      <c r="D1106" s="3">
        <v>5170.5303000000004</v>
      </c>
      <c r="E1106" s="3">
        <v>184.789536</v>
      </c>
      <c r="F1106" s="3">
        <v>3491.269076905</v>
      </c>
      <c r="G1106" s="3">
        <v>261</v>
      </c>
      <c r="H1106" s="10">
        <v>60.722383999999998</v>
      </c>
      <c r="I1106" s="32">
        <v>750.87066000000004</v>
      </c>
      <c r="J1106" s="3">
        <v>-690.14827600000001</v>
      </c>
      <c r="K1106" s="3">
        <v>14.1</v>
      </c>
      <c r="L1106" s="3">
        <v>1.3</v>
      </c>
      <c r="M1106" s="3">
        <v>2.2000000000000002</v>
      </c>
      <c r="N1106" s="3">
        <v>387.1899999999996</v>
      </c>
      <c r="O1106" s="3">
        <v>14741</v>
      </c>
      <c r="P1106" s="3"/>
    </row>
    <row r="1107" spans="1:16">
      <c r="A1107" s="9">
        <v>44237</v>
      </c>
      <c r="B1107" s="32">
        <v>7597.81</v>
      </c>
      <c r="C1107" s="3">
        <v>3039.28</v>
      </c>
      <c r="D1107" s="3">
        <v>4383.3415999999997</v>
      </c>
      <c r="E1107" s="3">
        <v>198.02763200000001</v>
      </c>
      <c r="F1107" s="3">
        <v>3321.9787158949998</v>
      </c>
      <c r="G1107" s="3">
        <v>265</v>
      </c>
      <c r="H1107" s="156">
        <v>153.80713600000001</v>
      </c>
      <c r="I1107" s="3">
        <v>122.706416</v>
      </c>
      <c r="J1107" s="3">
        <v>31.10072000000001</v>
      </c>
      <c r="K1107" s="3">
        <v>13.4</v>
      </c>
      <c r="L1107" s="3">
        <v>1.2</v>
      </c>
      <c r="M1107" s="3">
        <v>2.2999999999999998</v>
      </c>
      <c r="N1107" s="3">
        <v>-134.61999999999989</v>
      </c>
      <c r="O1107" s="3"/>
      <c r="P1107" s="3"/>
    </row>
    <row r="1108" spans="1:16">
      <c r="A1108" s="9">
        <v>44236</v>
      </c>
      <c r="B1108" s="32">
        <v>7732.43</v>
      </c>
      <c r="C1108" s="3">
        <v>3087.7</v>
      </c>
      <c r="D1108" s="3">
        <v>5122.2308000000003</v>
      </c>
      <c r="E1108" s="3">
        <v>171.07707199999999</v>
      </c>
      <c r="F1108" s="3">
        <v>3380.2991342800001</v>
      </c>
      <c r="G1108" s="3">
        <v>266</v>
      </c>
      <c r="H1108" s="10">
        <v>392.95516800000001</v>
      </c>
      <c r="I1108" s="32">
        <v>728.08851000000004</v>
      </c>
      <c r="J1108" s="3">
        <v>-335.13334200000003</v>
      </c>
      <c r="K1108" s="3">
        <v>13.6</v>
      </c>
      <c r="L1108" s="3">
        <v>1.3</v>
      </c>
      <c r="M1108" s="3">
        <v>2.2999999999999998</v>
      </c>
      <c r="N1108" s="3">
        <v>-231.34000000000015</v>
      </c>
      <c r="O1108" s="3"/>
      <c r="P1108" s="3"/>
    </row>
    <row r="1109" spans="1:16">
      <c r="A1109" s="9">
        <v>44235</v>
      </c>
      <c r="B1109" s="13">
        <v>7963.77</v>
      </c>
      <c r="C1109" s="3">
        <v>3169.92</v>
      </c>
      <c r="D1109" s="3">
        <v>4946.0792000000001</v>
      </c>
      <c r="E1109" s="3">
        <v>128.82228000000001</v>
      </c>
      <c r="F1109" s="3">
        <v>3481.4313010330002</v>
      </c>
      <c r="G1109" s="3">
        <v>266</v>
      </c>
      <c r="H1109" s="30">
        <v>649.21869000000004</v>
      </c>
      <c r="I1109" s="32">
        <v>659.86490000000003</v>
      </c>
      <c r="J1109" s="3">
        <v>-10.646209999999996</v>
      </c>
      <c r="K1109" s="3">
        <v>14.1</v>
      </c>
      <c r="L1109" s="3">
        <v>1.3</v>
      </c>
      <c r="M1109" s="3">
        <v>2.2000000000000002</v>
      </c>
      <c r="N1109" s="3">
        <v>-149.48999999999978</v>
      </c>
      <c r="O1109" s="3">
        <v>9911</v>
      </c>
      <c r="P1109" s="3"/>
    </row>
    <row r="1110" spans="1:16">
      <c r="A1110" s="9">
        <v>44232</v>
      </c>
      <c r="B1110" s="32">
        <v>8113.26</v>
      </c>
      <c r="C1110" s="3">
        <v>3227.66</v>
      </c>
      <c r="D1110" s="3">
        <v>4799.4157999999998</v>
      </c>
      <c r="E1110" s="3">
        <v>142.75188800000001</v>
      </c>
      <c r="F1110" s="3">
        <v>3546.752420326</v>
      </c>
      <c r="G1110" s="3">
        <v>273</v>
      </c>
      <c r="H1110" s="37">
        <v>139.33934400000001</v>
      </c>
      <c r="I1110" s="3">
        <v>444.00419199999999</v>
      </c>
      <c r="J1110" s="3">
        <v>-304.66484800000001</v>
      </c>
      <c r="K1110" s="3">
        <v>14.1</v>
      </c>
      <c r="L1110" s="3">
        <v>1.3</v>
      </c>
      <c r="M1110" s="3">
        <v>2.1</v>
      </c>
      <c r="N1110" s="3">
        <v>-162.11000000000058</v>
      </c>
      <c r="O1110" s="3"/>
      <c r="P1110" s="3"/>
    </row>
    <row r="1111" spans="1:16">
      <c r="A1111" s="9">
        <v>44230</v>
      </c>
      <c r="B1111" s="32">
        <v>8275.3700000000008</v>
      </c>
      <c r="C1111" s="3">
        <v>3304.3</v>
      </c>
      <c r="D1111" s="3">
        <v>5166.7533000000003</v>
      </c>
      <c r="E1111" s="3">
        <v>109.959264</v>
      </c>
      <c r="F1111" s="3">
        <v>3617.61873216</v>
      </c>
      <c r="G1111" s="3">
        <v>267</v>
      </c>
      <c r="H1111" s="37">
        <v>59.668216000000001</v>
      </c>
      <c r="I1111" s="3">
        <v>694.19205999999997</v>
      </c>
      <c r="J1111" s="3">
        <v>-634.52384399999994</v>
      </c>
      <c r="K1111" s="3">
        <v>14.1</v>
      </c>
      <c r="L1111" s="3">
        <v>1.4</v>
      </c>
      <c r="M1111" s="3">
        <v>2.1</v>
      </c>
      <c r="N1111" s="3">
        <v>30.8700000000008</v>
      </c>
      <c r="O1111" s="3"/>
      <c r="P1111" s="3"/>
    </row>
    <row r="1112" spans="1:16">
      <c r="A1112" s="9">
        <v>44229</v>
      </c>
      <c r="B1112" s="13">
        <v>8244.5</v>
      </c>
      <c r="C1112" s="3">
        <v>3293.45</v>
      </c>
      <c r="D1112" s="3">
        <v>6224.3599000000004</v>
      </c>
      <c r="E1112" s="3">
        <v>182.51198400000001</v>
      </c>
      <c r="F1112" s="3">
        <v>3604.1236985300002</v>
      </c>
      <c r="G1112" s="3">
        <v>273</v>
      </c>
      <c r="H1112" s="10">
        <v>108.454048</v>
      </c>
      <c r="I1112" s="32">
        <v>393.56457599999999</v>
      </c>
      <c r="J1112" s="3">
        <v>-285.11052799999999</v>
      </c>
      <c r="K1112" s="3">
        <v>13.7</v>
      </c>
      <c r="L1112" s="3">
        <v>1.4</v>
      </c>
      <c r="M1112" s="3">
        <v>2.2000000000000002</v>
      </c>
      <c r="N1112" s="3">
        <v>239.18000000000029</v>
      </c>
      <c r="O1112" s="3"/>
      <c r="P1112" s="3"/>
    </row>
    <row r="1113" spans="1:16">
      <c r="A1113" s="9">
        <v>44228</v>
      </c>
      <c r="B1113" s="32">
        <v>8005.32</v>
      </c>
      <c r="C1113" s="3">
        <v>3187.38</v>
      </c>
      <c r="D1113" s="3">
        <v>6931.1048000000001</v>
      </c>
      <c r="E1113" s="3">
        <v>232.82532800000001</v>
      </c>
      <c r="F1113" s="3">
        <v>3499.5646859039998</v>
      </c>
      <c r="G1113" s="3">
        <v>276</v>
      </c>
      <c r="H1113" s="10">
        <v>137.273472</v>
      </c>
      <c r="I1113" s="32">
        <v>316.35449599999998</v>
      </c>
      <c r="J1113" s="3">
        <v>-179.08102399999999</v>
      </c>
      <c r="K1113" s="3">
        <v>13.4</v>
      </c>
      <c r="L1113" s="3">
        <v>1.3</v>
      </c>
      <c r="M1113" s="3">
        <v>2.2000000000000002</v>
      </c>
      <c r="N1113" s="3">
        <v>-561.75</v>
      </c>
      <c r="O1113" s="3"/>
      <c r="P1113" s="3"/>
    </row>
    <row r="1114" spans="1:16">
      <c r="A1114" s="28">
        <v>44225</v>
      </c>
      <c r="B1114" s="41">
        <v>8567.07</v>
      </c>
      <c r="C1114" s="22">
        <v>3439.15</v>
      </c>
      <c r="D1114" s="22">
        <v>23752.906800000001</v>
      </c>
      <c r="E1114" s="22">
        <v>2868.0860200000002</v>
      </c>
      <c r="F1114" s="22">
        <v>3744.9965876659999</v>
      </c>
      <c r="G1114" s="22">
        <v>273</v>
      </c>
      <c r="H1114" s="139">
        <v>149.62633600000001</v>
      </c>
      <c r="I1114" s="22">
        <v>532.09782399999995</v>
      </c>
      <c r="J1114" s="22">
        <v>-382.47148799999991</v>
      </c>
      <c r="K1114" s="22">
        <v>14.2</v>
      </c>
      <c r="L1114" s="22">
        <v>1.4</v>
      </c>
      <c r="M1114" s="22">
        <v>2.1</v>
      </c>
      <c r="N1114" s="22">
        <v>-101</v>
      </c>
      <c r="O1114" s="22"/>
      <c r="P1114" s="3"/>
    </row>
    <row r="1115" spans="1:16">
      <c r="A1115" s="9">
        <v>44223</v>
      </c>
      <c r="B1115" s="32">
        <v>8668.07</v>
      </c>
      <c r="C1115" s="3">
        <v>3514.18</v>
      </c>
      <c r="D1115" s="3">
        <v>13418.3946</v>
      </c>
      <c r="E1115" s="3">
        <v>335.95833599999997</v>
      </c>
      <c r="F1115" s="3">
        <v>3789.1512677310002</v>
      </c>
      <c r="G1115" s="3">
        <v>279</v>
      </c>
      <c r="H1115" s="37">
        <v>255.94444799999999</v>
      </c>
      <c r="I1115" s="3">
        <v>2585.4848000000002</v>
      </c>
      <c r="J1115" s="3">
        <v>-2329.540352</v>
      </c>
      <c r="K1115" s="3">
        <v>14.4</v>
      </c>
      <c r="L1115" s="3">
        <v>1.4</v>
      </c>
      <c r="M1115" s="3">
        <v>2.1</v>
      </c>
      <c r="N1115" s="3">
        <v>-143.94000000000051</v>
      </c>
      <c r="O1115" s="3"/>
      <c r="P1115" s="3"/>
    </row>
    <row r="1116" spans="1:16">
      <c r="A1116" s="9">
        <v>44222</v>
      </c>
      <c r="B1116" s="30">
        <v>8812.01</v>
      </c>
      <c r="C1116" s="3">
        <v>3505.33</v>
      </c>
      <c r="D1116" s="3">
        <v>14409.6553</v>
      </c>
      <c r="E1116" s="3">
        <v>497.39481599999999</v>
      </c>
      <c r="F1116" s="3">
        <v>3852.0694531109998</v>
      </c>
      <c r="G1116" s="3">
        <v>279</v>
      </c>
      <c r="H1116" s="10">
        <v>258.93907200000001</v>
      </c>
      <c r="I1116" s="32">
        <v>1559.32403</v>
      </c>
      <c r="J1116" s="3">
        <v>-1300.3849580000001</v>
      </c>
      <c r="K1116" s="3">
        <v>14.6</v>
      </c>
      <c r="L1116" s="3">
        <v>1.5</v>
      </c>
      <c r="M1116" s="3">
        <v>2</v>
      </c>
      <c r="N1116" s="3">
        <v>146.19000000000051</v>
      </c>
      <c r="O1116" s="3"/>
      <c r="P1116" s="3"/>
    </row>
    <row r="1117" spans="1:16">
      <c r="A1117" s="9">
        <v>44221</v>
      </c>
      <c r="B1117" s="32">
        <v>8665.82</v>
      </c>
      <c r="C1117" s="3">
        <v>3504.05</v>
      </c>
      <c r="D1117" s="3">
        <v>11436.9311</v>
      </c>
      <c r="E1117" s="3">
        <v>828.66573000000005</v>
      </c>
      <c r="F1117" s="3">
        <v>3788.165229061</v>
      </c>
      <c r="G1117" s="3">
        <v>276</v>
      </c>
      <c r="H1117" s="10">
        <v>252.39705599999999</v>
      </c>
      <c r="I1117" s="32">
        <v>442.74041599999998</v>
      </c>
      <c r="J1117" s="3">
        <v>-190.34335999999999</v>
      </c>
      <c r="K1117" s="3">
        <v>14.4</v>
      </c>
      <c r="L1117" s="3">
        <v>1.4</v>
      </c>
      <c r="M1117" s="3">
        <v>2.1</v>
      </c>
      <c r="N1117" s="3">
        <v>-28.530000000000655</v>
      </c>
      <c r="O1117" s="3">
        <v>45310</v>
      </c>
      <c r="P1117" s="3"/>
    </row>
    <row r="1118" spans="1:16">
      <c r="A1118" s="9">
        <v>44218</v>
      </c>
      <c r="B1118" s="32">
        <v>8694.35</v>
      </c>
      <c r="C1118" s="3">
        <v>3500.82</v>
      </c>
      <c r="D1118" s="3">
        <v>14990.056399999999</v>
      </c>
      <c r="E1118" s="3">
        <v>995.56556999999998</v>
      </c>
      <c r="F1118" s="3">
        <v>3800.6352516820002</v>
      </c>
      <c r="G1118" s="3">
        <v>280</v>
      </c>
      <c r="H1118" s="37">
        <v>220.07446400000001</v>
      </c>
      <c r="I1118" s="3">
        <v>974.12261999999998</v>
      </c>
      <c r="J1118" s="3">
        <v>-754.04815599999995</v>
      </c>
      <c r="K1118" s="3">
        <v>14.5</v>
      </c>
      <c r="L1118" s="3">
        <v>1.4</v>
      </c>
      <c r="M1118" s="3">
        <v>2.1</v>
      </c>
      <c r="N1118" s="3">
        <v>230.92000000000007</v>
      </c>
      <c r="O1118" s="3"/>
      <c r="P1118" s="3"/>
    </row>
    <row r="1119" spans="1:16">
      <c r="A1119" s="9">
        <v>44217</v>
      </c>
      <c r="B1119" s="32">
        <v>8463.43</v>
      </c>
      <c r="C1119" s="3">
        <v>3312.35</v>
      </c>
      <c r="D1119" s="3">
        <v>12848.5345</v>
      </c>
      <c r="E1119" s="3">
        <v>590.36941000000002</v>
      </c>
      <c r="F1119" s="3">
        <v>3699.6922693410002</v>
      </c>
      <c r="G1119" s="3">
        <v>278</v>
      </c>
      <c r="H1119" s="10">
        <v>238.44955200000001</v>
      </c>
      <c r="I1119" s="32">
        <v>821.18764999999996</v>
      </c>
      <c r="J1119" s="3">
        <v>-582.73809799999992</v>
      </c>
      <c r="K1119" s="3">
        <v>14.1</v>
      </c>
      <c r="L1119" s="3">
        <v>1.4</v>
      </c>
      <c r="M1119" s="3">
        <v>2.1</v>
      </c>
      <c r="N1119" s="3">
        <v>332.18000000000029</v>
      </c>
      <c r="O1119" s="3"/>
      <c r="P1119" s="3"/>
    </row>
    <row r="1120" spans="1:16">
      <c r="A1120" s="9">
        <v>44216</v>
      </c>
      <c r="B1120" s="30">
        <v>8131.25</v>
      </c>
      <c r="C1120" s="3">
        <v>3196.73</v>
      </c>
      <c r="D1120" s="3">
        <v>14202.424300000001</v>
      </c>
      <c r="E1120" s="3">
        <v>377.65222399999999</v>
      </c>
      <c r="F1120" s="3">
        <v>3554.4851086819999</v>
      </c>
      <c r="G1120" s="3">
        <v>276</v>
      </c>
      <c r="H1120" s="10">
        <v>135.270768</v>
      </c>
      <c r="I1120" s="32">
        <v>601.37837000000002</v>
      </c>
      <c r="J1120" s="3">
        <v>-466.10760200000004</v>
      </c>
      <c r="K1120" s="3">
        <v>13.5</v>
      </c>
      <c r="L1120" s="3">
        <v>1.3</v>
      </c>
      <c r="M1120" s="3">
        <v>2.2000000000000002</v>
      </c>
      <c r="N1120" s="3">
        <v>246.80000000000018</v>
      </c>
      <c r="O1120" s="3"/>
      <c r="P1120" s="3"/>
    </row>
    <row r="1121" spans="1:16">
      <c r="A1121" s="9">
        <v>44215</v>
      </c>
      <c r="B1121" s="13">
        <v>7884.45</v>
      </c>
      <c r="C1121" s="3">
        <v>3096.35</v>
      </c>
      <c r="D1121" s="3">
        <v>9370.1723999999995</v>
      </c>
      <c r="E1121" s="3">
        <v>287.95711999999997</v>
      </c>
      <c r="F1121" s="3">
        <v>3446.5968419790001</v>
      </c>
      <c r="G1121" s="3">
        <v>272</v>
      </c>
      <c r="H1121" s="10">
        <v>124.547656</v>
      </c>
      <c r="I1121" s="32">
        <v>774.19194000000005</v>
      </c>
      <c r="J1121" s="3">
        <v>-649.64428400000008</v>
      </c>
      <c r="K1121" s="3">
        <v>13.1</v>
      </c>
      <c r="L1121" s="3">
        <v>1.3</v>
      </c>
      <c r="M1121" s="3">
        <v>2.2999999999999998</v>
      </c>
      <c r="N1121" s="3">
        <v>75.479999999999563</v>
      </c>
      <c r="O1121" s="3"/>
      <c r="P1121" s="3"/>
    </row>
    <row r="1122" spans="1:16">
      <c r="A1122" s="9">
        <v>44214</v>
      </c>
      <c r="B1122" s="13">
        <v>7808.97</v>
      </c>
      <c r="C1122" s="3">
        <v>3059.03</v>
      </c>
      <c r="D1122" s="3">
        <v>11417.239600000001</v>
      </c>
      <c r="E1122" s="3">
        <v>690.05849999999998</v>
      </c>
      <c r="F1122" s="3">
        <v>3413.6022106250002</v>
      </c>
      <c r="G1122" s="3">
        <v>275</v>
      </c>
      <c r="H1122" s="10">
        <v>321.72863999999998</v>
      </c>
      <c r="I1122" s="32">
        <v>857.59149000000002</v>
      </c>
      <c r="J1122" s="3">
        <v>-535.86284999999998</v>
      </c>
      <c r="K1122" s="3">
        <v>13</v>
      </c>
      <c r="L1122" s="3">
        <v>1.3</v>
      </c>
      <c r="M1122" s="3">
        <v>2.2999999999999998</v>
      </c>
      <c r="N1122" s="3">
        <v>-113.6899999999996</v>
      </c>
      <c r="O1122" s="3"/>
      <c r="P1122" s="3"/>
    </row>
    <row r="1123" spans="1:16">
      <c r="A1123" s="9">
        <v>44211</v>
      </c>
      <c r="B1123" s="32">
        <v>7922.66</v>
      </c>
      <c r="C1123" s="3">
        <v>3003.3</v>
      </c>
      <c r="D1123" s="3">
        <v>12183.0052</v>
      </c>
      <c r="E1123" s="3">
        <v>506.31644799999998</v>
      </c>
      <c r="F1123" s="3">
        <v>3463.2957490650001</v>
      </c>
      <c r="G1123" s="3">
        <v>277</v>
      </c>
      <c r="H1123" s="37">
        <v>249.096384</v>
      </c>
      <c r="I1123" s="3">
        <v>372.26694400000002</v>
      </c>
      <c r="J1123" s="3">
        <v>-123.17056000000002</v>
      </c>
      <c r="K1123" s="3">
        <v>13.2</v>
      </c>
      <c r="L1123" s="3">
        <v>1.3</v>
      </c>
      <c r="M1123" s="3">
        <v>2.2999999999999998</v>
      </c>
      <c r="N1123" s="3">
        <v>188.09000000000015</v>
      </c>
      <c r="O1123" s="3">
        <v>45181</v>
      </c>
      <c r="P1123" s="3"/>
    </row>
    <row r="1124" spans="1:16">
      <c r="A1124" s="9">
        <v>44209</v>
      </c>
      <c r="B1124" s="32">
        <v>7734.57</v>
      </c>
      <c r="C1124" s="3">
        <v>2902.98</v>
      </c>
      <c r="D1124" s="3">
        <v>12462.331899999999</v>
      </c>
      <c r="E1124" s="3">
        <v>433.45456000000001</v>
      </c>
      <c r="F1124" s="3">
        <v>3381.0776950489999</v>
      </c>
      <c r="G1124" s="3">
        <v>277</v>
      </c>
      <c r="H1124" s="10">
        <v>122.11515199999999</v>
      </c>
      <c r="I1124" s="32">
        <v>300.23676799999998</v>
      </c>
      <c r="J1124" s="3">
        <v>-178.12161599999999</v>
      </c>
      <c r="K1124" s="3">
        <v>12.9</v>
      </c>
      <c r="L1124" s="3">
        <v>1.3</v>
      </c>
      <c r="M1124" s="3">
        <v>2.2999999999999998</v>
      </c>
      <c r="N1124" s="3">
        <v>291.34000000000015</v>
      </c>
      <c r="O1124" s="3"/>
      <c r="P1124" s="3"/>
    </row>
    <row r="1125" spans="1:16">
      <c r="A1125" s="9">
        <v>44208</v>
      </c>
      <c r="B1125" s="32">
        <v>7443.23</v>
      </c>
      <c r="C1125" s="3">
        <v>2782.17</v>
      </c>
      <c r="D1125" s="3">
        <v>9061.3155999999999</v>
      </c>
      <c r="E1125" s="3">
        <v>401.09753599999999</v>
      </c>
      <c r="F1125" s="3">
        <v>3253.7044105919999</v>
      </c>
      <c r="G1125" s="3">
        <v>274</v>
      </c>
      <c r="H1125" s="37">
        <v>251.237728</v>
      </c>
      <c r="I1125" s="3">
        <v>446.61459200000002</v>
      </c>
      <c r="J1125" s="3">
        <v>-195.37686400000001</v>
      </c>
      <c r="K1125" s="3">
        <v>12.4</v>
      </c>
      <c r="L1125" s="3">
        <v>1.2</v>
      </c>
      <c r="M1125" s="3">
        <v>2.4</v>
      </c>
      <c r="N1125" s="3">
        <v>160.98999999999978</v>
      </c>
      <c r="O1125" s="3">
        <v>23273</v>
      </c>
      <c r="P1125" s="3"/>
    </row>
    <row r="1126" spans="1:16">
      <c r="A1126" s="9">
        <v>44207</v>
      </c>
      <c r="B1126" s="32">
        <v>7282.24</v>
      </c>
      <c r="C1126" s="3">
        <v>2742.41</v>
      </c>
      <c r="D1126" s="3">
        <v>8585.9470999999994</v>
      </c>
      <c r="E1126" s="3">
        <v>544.96069999999997</v>
      </c>
      <c r="F1126" s="3">
        <v>3183.3293577300001</v>
      </c>
      <c r="G1126" s="3">
        <v>270</v>
      </c>
      <c r="H1126" s="37">
        <v>162.28452799999999</v>
      </c>
      <c r="I1126" s="3">
        <v>221.03929600000001</v>
      </c>
      <c r="J1126" s="3">
        <v>-58.754768000000013</v>
      </c>
      <c r="K1126" s="3">
        <v>12.1</v>
      </c>
      <c r="L1126" s="3">
        <v>1.2</v>
      </c>
      <c r="M1126" s="3">
        <v>2.5</v>
      </c>
      <c r="N1126" s="3">
        <v>78.609999999999673</v>
      </c>
      <c r="O1126" s="3"/>
      <c r="P1126" s="3"/>
    </row>
    <row r="1127" spans="1:16">
      <c r="A1127" s="9">
        <v>44204</v>
      </c>
      <c r="B1127" s="32">
        <v>7203.63</v>
      </c>
      <c r="C1127" s="3">
        <v>2730.85</v>
      </c>
      <c r="D1127" s="3">
        <v>7759.3887000000004</v>
      </c>
      <c r="E1127" s="3">
        <v>504.30703999999997</v>
      </c>
      <c r="F1127" s="3">
        <v>3148.965505828</v>
      </c>
      <c r="G1127" s="3">
        <v>267</v>
      </c>
      <c r="H1127" s="10">
        <v>311.975776</v>
      </c>
      <c r="I1127" s="32">
        <v>494.69152000000003</v>
      </c>
      <c r="J1127" s="3">
        <v>-182.71574400000003</v>
      </c>
      <c r="K1127" s="3">
        <v>12</v>
      </c>
      <c r="L1127" s="3">
        <v>1.2</v>
      </c>
      <c r="M1127" s="3">
        <v>2.5</v>
      </c>
      <c r="N1127" s="3">
        <v>84.100000000000364</v>
      </c>
      <c r="O1127" s="3"/>
      <c r="P1127" s="3"/>
    </row>
    <row r="1128" spans="1:16">
      <c r="A1128" s="9">
        <v>44203</v>
      </c>
      <c r="B1128" s="32">
        <v>7119.53</v>
      </c>
      <c r="C1128" s="3">
        <v>2704.87</v>
      </c>
      <c r="D1128" s="3">
        <v>6169.5784999999996</v>
      </c>
      <c r="E1128" s="3">
        <v>612.34041999999999</v>
      </c>
      <c r="F1128" s="3">
        <v>3112.2023557050002</v>
      </c>
      <c r="G1128" s="3">
        <v>250</v>
      </c>
      <c r="H1128" s="37">
        <v>92.542304000000001</v>
      </c>
      <c r="I1128" s="3">
        <v>115.702528</v>
      </c>
      <c r="J1128" s="3">
        <v>-23.160223999999999</v>
      </c>
      <c r="K1128" s="3">
        <v>11.8</v>
      </c>
      <c r="L1128" s="3">
        <v>1.2</v>
      </c>
      <c r="M1128" s="3">
        <v>2.5</v>
      </c>
      <c r="N1128" s="3">
        <v>21.6899999999996</v>
      </c>
      <c r="O1128" s="3"/>
      <c r="P1128" s="3"/>
    </row>
    <row r="1129" spans="1:16">
      <c r="A1129" s="9">
        <v>44202</v>
      </c>
      <c r="B1129" s="32">
        <v>7097.84</v>
      </c>
      <c r="C1129" s="3">
        <v>2692.56</v>
      </c>
      <c r="D1129" s="3">
        <v>9140.0018</v>
      </c>
      <c r="E1129" s="3">
        <v>1035.4705899999999</v>
      </c>
      <c r="F1129" s="3">
        <v>3102.7216662410001</v>
      </c>
      <c r="G1129" s="3">
        <v>268</v>
      </c>
      <c r="H1129" s="10">
        <v>77.606008000000003</v>
      </c>
      <c r="I1129" s="32">
        <v>374.70796799999999</v>
      </c>
      <c r="J1129" s="3">
        <v>-297.10195999999996</v>
      </c>
      <c r="K1129" s="3">
        <v>11.8</v>
      </c>
      <c r="L1129" s="3">
        <v>1.2</v>
      </c>
      <c r="M1129" s="3">
        <v>2.5</v>
      </c>
      <c r="N1129" s="3">
        <v>61.079999999999927</v>
      </c>
      <c r="O1129" s="3"/>
      <c r="P1129" s="3"/>
    </row>
    <row r="1130" spans="1:16">
      <c r="A1130" s="9">
        <v>44201</v>
      </c>
      <c r="B1130" s="13">
        <v>7036.76</v>
      </c>
      <c r="C1130" s="3">
        <v>2703.19</v>
      </c>
      <c r="D1130" s="3">
        <v>7156.5276000000003</v>
      </c>
      <c r="E1130" s="3">
        <v>760.07237999999995</v>
      </c>
      <c r="F1130" s="3">
        <v>3076.0234030920001</v>
      </c>
      <c r="G1130" s="3">
        <v>271</v>
      </c>
      <c r="H1130" s="10">
        <v>246.08697599999999</v>
      </c>
      <c r="I1130" s="32">
        <v>346.59715199999999</v>
      </c>
      <c r="J1130" s="3">
        <v>-100.510176</v>
      </c>
      <c r="K1130" s="3">
        <v>11.7</v>
      </c>
      <c r="L1130" s="3">
        <v>1.2</v>
      </c>
      <c r="M1130" s="3">
        <v>2.6</v>
      </c>
      <c r="N1130" s="3">
        <v>57.900000000000546</v>
      </c>
      <c r="O1130" s="3"/>
      <c r="P1130" s="3"/>
    </row>
    <row r="1131" spans="1:16">
      <c r="A1131" s="9">
        <v>44200</v>
      </c>
      <c r="B1131" s="32">
        <v>6978.86</v>
      </c>
      <c r="C1131" s="3">
        <v>2707.64</v>
      </c>
      <c r="D1131" s="3">
        <v>6188.1998999999996</v>
      </c>
      <c r="E1131" s="3">
        <v>434.67494399999998</v>
      </c>
      <c r="F1131" s="3">
        <v>3050.0851815830001</v>
      </c>
      <c r="G1131" s="3">
        <v>273</v>
      </c>
      <c r="H1131" s="10">
        <v>104.94256</v>
      </c>
      <c r="I1131" s="32">
        <v>369.54380800000001</v>
      </c>
      <c r="J1131" s="3">
        <v>-264.601248</v>
      </c>
      <c r="K1131" s="3">
        <v>11.6</v>
      </c>
      <c r="L1131" s="3">
        <v>1.2</v>
      </c>
      <c r="M1131" s="3">
        <v>2.6</v>
      </c>
      <c r="N1131" s="3">
        <v>83.880000000000109</v>
      </c>
      <c r="O1131" s="3">
        <v>11752</v>
      </c>
      <c r="P1131" s="3"/>
    </row>
    <row r="1132" spans="1:16">
      <c r="A1132" s="9">
        <v>44196</v>
      </c>
      <c r="B1132" s="32">
        <v>6894.98</v>
      </c>
      <c r="C1132" s="3">
        <v>2687.45</v>
      </c>
      <c r="D1132" s="3">
        <v>4969.982</v>
      </c>
      <c r="E1132" s="3">
        <v>380.19932799999998</v>
      </c>
      <c r="F1132" s="3">
        <v>3013.4265810960001</v>
      </c>
      <c r="G1132" s="3">
        <v>270</v>
      </c>
      <c r="H1132" s="37">
        <v>42.445124</v>
      </c>
      <c r="I1132" s="3">
        <v>321.730816</v>
      </c>
      <c r="J1132" s="3">
        <v>-279.28569199999998</v>
      </c>
      <c r="K1132" s="3">
        <v>11.4</v>
      </c>
      <c r="L1132" s="3">
        <v>1.2</v>
      </c>
      <c r="M1132" s="3">
        <v>2.6</v>
      </c>
      <c r="N1132" s="3">
        <v>120.75999999999931</v>
      </c>
      <c r="O1132" s="3">
        <v>6358</v>
      </c>
      <c r="P1132" s="3"/>
    </row>
    <row r="1133" spans="1:16">
      <c r="A1133" s="9">
        <v>44195</v>
      </c>
      <c r="B1133" s="13">
        <v>6774.22</v>
      </c>
      <c r="C1133" s="3">
        <v>2638.1</v>
      </c>
      <c r="D1133" s="3">
        <v>2998.4243200000001</v>
      </c>
      <c r="E1133" s="3">
        <v>187.06614400000001</v>
      </c>
      <c r="F1133" s="3">
        <v>2960.6480569159999</v>
      </c>
      <c r="G1133" s="3">
        <v>268</v>
      </c>
      <c r="H1133" s="10">
        <v>38.221831999999999</v>
      </c>
      <c r="I1133" s="32">
        <v>110.50118399999999</v>
      </c>
      <c r="J1133" s="3">
        <v>-72.279351999999989</v>
      </c>
      <c r="K1133" s="3">
        <v>11.2</v>
      </c>
      <c r="L1133" s="3">
        <v>1.1000000000000001</v>
      </c>
      <c r="M1133" s="3">
        <v>2.7</v>
      </c>
      <c r="N1133" s="3">
        <v>26.210000000000036</v>
      </c>
      <c r="O1133" s="3"/>
      <c r="P1133" s="3"/>
    </row>
    <row r="1134" spans="1:16">
      <c r="A1134" s="9">
        <v>44193</v>
      </c>
      <c r="B1134" s="32">
        <v>6748.01</v>
      </c>
      <c r="C1134" s="3">
        <v>2631.53</v>
      </c>
      <c r="D1134" s="3">
        <v>3753.9266600000001</v>
      </c>
      <c r="E1134" s="3">
        <v>146.27959999999999</v>
      </c>
      <c r="F1134" s="3">
        <v>2949.1691730739999</v>
      </c>
      <c r="G1134" s="3">
        <v>270</v>
      </c>
      <c r="H1134" s="10">
        <v>62.218711999999996</v>
      </c>
      <c r="I1134" s="32">
        <v>215.56683200000001</v>
      </c>
      <c r="J1134" s="3">
        <v>-153.34811999999999</v>
      </c>
      <c r="K1134" s="3">
        <v>11.2</v>
      </c>
      <c r="L1134" s="3">
        <v>1.1000000000000001</v>
      </c>
      <c r="M1134" s="3">
        <v>2.7</v>
      </c>
      <c r="N1134" s="3">
        <v>43.119999999999891</v>
      </c>
      <c r="O1134" s="3"/>
      <c r="P1134" s="3"/>
    </row>
    <row r="1135" spans="1:16">
      <c r="A1135" s="9">
        <v>44189</v>
      </c>
      <c r="B1135" s="33">
        <v>6704.89</v>
      </c>
      <c r="C1135" s="3">
        <v>2614.84</v>
      </c>
      <c r="D1135" s="3">
        <v>1379.0708500000001</v>
      </c>
      <c r="E1135" s="3">
        <v>59.941383999999999</v>
      </c>
      <c r="F1135" s="3">
        <v>2930.3234468569999</v>
      </c>
      <c r="G1135" s="3">
        <v>265</v>
      </c>
      <c r="H1135" s="37">
        <v>25.746870000000001</v>
      </c>
      <c r="I1135" s="3">
        <v>102.36856</v>
      </c>
      <c r="J1135" s="3">
        <v>-76.621690000000001</v>
      </c>
      <c r="K1135" s="3">
        <v>11.1</v>
      </c>
      <c r="L1135" s="3">
        <v>1.1000000000000001</v>
      </c>
      <c r="M1135" s="3">
        <v>2.7</v>
      </c>
      <c r="N1135" s="3">
        <v>19.25</v>
      </c>
      <c r="O1135" s="3"/>
      <c r="P1135" s="3"/>
    </row>
    <row r="1136" spans="1:16">
      <c r="A1136" s="9">
        <v>44188</v>
      </c>
      <c r="B1136" s="32">
        <v>6685.64</v>
      </c>
      <c r="C1136" s="3">
        <v>2599.67</v>
      </c>
      <c r="D1136" s="3">
        <v>2745.5398399999999</v>
      </c>
      <c r="E1136" s="3">
        <v>67.815944000000002</v>
      </c>
      <c r="F1136" s="3">
        <v>2921.7538427300001</v>
      </c>
      <c r="G1136" s="3">
        <v>268</v>
      </c>
      <c r="H1136" s="10">
        <v>79.943247999999997</v>
      </c>
      <c r="I1136" s="32">
        <v>80.512439999999998</v>
      </c>
      <c r="J1136" s="3">
        <v>-0.56919200000000103</v>
      </c>
      <c r="K1136" s="3">
        <v>11.3</v>
      </c>
      <c r="L1136" s="3">
        <v>1.1000000000000001</v>
      </c>
      <c r="M1136" s="3">
        <v>2.7</v>
      </c>
      <c r="N1136" s="3">
        <v>56.619999999999891</v>
      </c>
      <c r="O1136" s="3"/>
      <c r="P1136" s="3"/>
    </row>
    <row r="1137" spans="1:16">
      <c r="A1137" s="9">
        <v>44187</v>
      </c>
      <c r="B1137" s="32">
        <v>6629.02</v>
      </c>
      <c r="C1137" s="3">
        <v>2574.73</v>
      </c>
      <c r="D1137" s="3">
        <v>2718.7763199999999</v>
      </c>
      <c r="E1137" s="3">
        <v>94.029864000000003</v>
      </c>
      <c r="F1137" s="3">
        <v>2897.005891021</v>
      </c>
      <c r="G1137" s="3">
        <v>255</v>
      </c>
      <c r="H1137" s="10">
        <v>82.832896000000005</v>
      </c>
      <c r="I1137" s="32">
        <v>484.78547200000003</v>
      </c>
      <c r="J1137" s="3">
        <v>-401.95257600000002</v>
      </c>
      <c r="K1137" s="3">
        <v>11.2</v>
      </c>
      <c r="L1137" s="3">
        <v>1.1000000000000001</v>
      </c>
      <c r="M1137" s="3">
        <v>2.7</v>
      </c>
      <c r="N1137" s="3">
        <v>-5.8999999999996362</v>
      </c>
      <c r="O1137" s="3"/>
      <c r="P1137" s="3"/>
    </row>
    <row r="1138" spans="1:16">
      <c r="A1138" s="9">
        <v>44186</v>
      </c>
      <c r="B1138" s="32">
        <v>6634.92</v>
      </c>
      <c r="C1138" s="3">
        <v>2584.63</v>
      </c>
      <c r="D1138" s="3">
        <v>5844.6367</v>
      </c>
      <c r="E1138" s="3">
        <v>939.23839999999996</v>
      </c>
      <c r="F1138" s="3">
        <v>2899.5838485889999</v>
      </c>
      <c r="G1138" s="3">
        <v>254</v>
      </c>
      <c r="H1138" s="37">
        <v>115.376808</v>
      </c>
      <c r="I1138" s="3">
        <v>272.73027200000001</v>
      </c>
      <c r="J1138" s="3">
        <v>-157.35346400000003</v>
      </c>
      <c r="K1138" s="3">
        <v>11.2</v>
      </c>
      <c r="L1138" s="3">
        <v>1.1000000000000001</v>
      </c>
      <c r="M1138" s="3">
        <v>2.7</v>
      </c>
      <c r="N1138" s="3">
        <v>12.210000000000036</v>
      </c>
      <c r="O1138" s="3"/>
      <c r="P1138" s="3"/>
    </row>
    <row r="1139" spans="1:16">
      <c r="A1139" s="9">
        <v>44183</v>
      </c>
      <c r="B1139" s="32">
        <v>6622.71</v>
      </c>
      <c r="C1139" s="3">
        <v>2580.21</v>
      </c>
      <c r="D1139" s="3">
        <v>2595.2038400000001</v>
      </c>
      <c r="E1139" s="3">
        <v>94.136688000000007</v>
      </c>
      <c r="F1139" s="3">
        <v>2894.2465703869998</v>
      </c>
      <c r="G1139" s="3">
        <v>249</v>
      </c>
      <c r="H1139" s="10">
        <v>123.48166399999999</v>
      </c>
      <c r="I1139" s="32">
        <v>104.28166400000001</v>
      </c>
      <c r="J1139" s="3">
        <v>19.199999999999989</v>
      </c>
      <c r="K1139" s="3">
        <v>11.2</v>
      </c>
      <c r="L1139" s="3">
        <v>1.1000000000000001</v>
      </c>
      <c r="M1139" s="3">
        <v>2.7</v>
      </c>
      <c r="N1139" s="3">
        <v>5.7600000000002183</v>
      </c>
      <c r="O1139" s="3"/>
      <c r="P1139" s="3"/>
    </row>
    <row r="1140" spans="1:16">
      <c r="A1140" s="9">
        <v>44182</v>
      </c>
      <c r="B1140" s="32">
        <v>6616.95</v>
      </c>
      <c r="C1140" s="3">
        <v>2572.9499999999998</v>
      </c>
      <c r="D1140" s="3">
        <v>1721.54547</v>
      </c>
      <c r="E1140" s="3">
        <v>116.520072</v>
      </c>
      <c r="F1140" s="3">
        <v>2891.7299448479998</v>
      </c>
      <c r="G1140" s="3">
        <v>260</v>
      </c>
      <c r="H1140" s="37">
        <v>109.973856</v>
      </c>
      <c r="I1140" s="3">
        <v>269.32751999999999</v>
      </c>
      <c r="J1140" s="3">
        <v>-159.35366399999998</v>
      </c>
      <c r="K1140" s="3">
        <v>11.2</v>
      </c>
      <c r="L1140" s="3">
        <v>1.1000000000000001</v>
      </c>
      <c r="M1140" s="3">
        <v>2.7</v>
      </c>
      <c r="N1140" s="3">
        <v>-7.1999999999998181</v>
      </c>
      <c r="O1140" s="3"/>
      <c r="P1140" s="3"/>
    </row>
    <row r="1141" spans="1:16">
      <c r="A1141" s="9">
        <v>44181</v>
      </c>
      <c r="B1141" s="32">
        <v>6624.15</v>
      </c>
      <c r="C1141" s="3">
        <v>2583.0100000000002</v>
      </c>
      <c r="D1141" s="3">
        <v>4438.4772999999996</v>
      </c>
      <c r="E1141" s="3">
        <v>610.33381999999995</v>
      </c>
      <c r="F1141" s="3">
        <v>2894.8730084419999</v>
      </c>
      <c r="G1141" s="3">
        <v>273</v>
      </c>
      <c r="H1141" s="37">
        <v>25.142616</v>
      </c>
      <c r="I1141" s="3">
        <v>112.84508</v>
      </c>
      <c r="J1141" s="3">
        <v>-87.702463999999992</v>
      </c>
      <c r="K1141" s="3">
        <v>11.2</v>
      </c>
      <c r="L1141" s="3">
        <v>1.1000000000000001</v>
      </c>
      <c r="M1141" s="3">
        <v>2.6</v>
      </c>
      <c r="N1141" s="3">
        <v>-31.520000000000437</v>
      </c>
      <c r="O1141" s="3"/>
      <c r="P1141" s="3"/>
    </row>
    <row r="1142" spans="1:16">
      <c r="A1142" s="9">
        <v>44180</v>
      </c>
      <c r="B1142" s="32">
        <v>6655.67</v>
      </c>
      <c r="C1142" s="3">
        <v>2602.69</v>
      </c>
      <c r="D1142" s="3">
        <v>3442.31142</v>
      </c>
      <c r="E1142" s="3">
        <v>410.41190399999999</v>
      </c>
      <c r="F1142" s="3">
        <v>2908.6468031999998</v>
      </c>
      <c r="G1142" s="3">
        <v>272</v>
      </c>
      <c r="H1142" s="37">
        <v>99.878872000000001</v>
      </c>
      <c r="I1142" s="3">
        <v>192.664976</v>
      </c>
      <c r="J1142" s="3">
        <v>-92.786103999999995</v>
      </c>
      <c r="K1142" s="3">
        <v>11.3</v>
      </c>
      <c r="L1142" s="3">
        <v>1.1000000000000001</v>
      </c>
      <c r="M1142" s="3">
        <v>2.6</v>
      </c>
      <c r="N1142" s="3">
        <v>23.779999999999745</v>
      </c>
      <c r="O1142" s="3"/>
      <c r="P1142" s="3"/>
    </row>
    <row r="1143" spans="1:16">
      <c r="A1143" s="9">
        <v>44179</v>
      </c>
      <c r="B1143" s="32">
        <v>6631.89</v>
      </c>
      <c r="C1143" s="3">
        <v>2607.87</v>
      </c>
      <c r="D1143" s="3">
        <v>2524.3082199999999</v>
      </c>
      <c r="E1143" s="3">
        <v>221.306096</v>
      </c>
      <c r="F1143" s="3">
        <v>2898.2538464079998</v>
      </c>
      <c r="G1143" s="3">
        <v>269</v>
      </c>
      <c r="H1143" s="37">
        <v>65.007176000000001</v>
      </c>
      <c r="I1143" s="3">
        <v>92.503743999999998</v>
      </c>
      <c r="J1143" s="3">
        <v>-27.496567999999996</v>
      </c>
      <c r="K1143" s="3">
        <v>11.3</v>
      </c>
      <c r="L1143" s="3">
        <v>1.1000000000000001</v>
      </c>
      <c r="M1143" s="3">
        <v>2.6</v>
      </c>
      <c r="N1143" s="3">
        <v>-24.75</v>
      </c>
      <c r="O1143" s="3"/>
      <c r="P1143" s="3"/>
    </row>
    <row r="1144" spans="1:16">
      <c r="A1144" s="9">
        <v>44176</v>
      </c>
      <c r="B1144" s="32">
        <v>6656.64</v>
      </c>
      <c r="C1144" s="3">
        <v>2634.84</v>
      </c>
      <c r="D1144" s="3">
        <v>2262.5564199999999</v>
      </c>
      <c r="E1144" s="3">
        <v>168.24072000000001</v>
      </c>
      <c r="F1144" s="3">
        <v>2909.0733897639998</v>
      </c>
      <c r="G1144" s="3">
        <v>277</v>
      </c>
      <c r="H1144" s="10">
        <v>89.034856000000005</v>
      </c>
      <c r="I1144" s="32">
        <v>103.84759200000001</v>
      </c>
      <c r="J1144" s="3">
        <v>-14.812736000000001</v>
      </c>
      <c r="K1144" s="3">
        <v>11.3</v>
      </c>
      <c r="L1144" s="3">
        <v>1.1000000000000001</v>
      </c>
      <c r="M1144" s="3">
        <v>2.6</v>
      </c>
      <c r="N1144" s="3">
        <v>42.079999999999927</v>
      </c>
      <c r="O1144" s="3"/>
      <c r="P1144" s="3"/>
    </row>
    <row r="1145" spans="1:16">
      <c r="A1145" s="9">
        <v>44175</v>
      </c>
      <c r="B1145" s="32">
        <v>6614.56</v>
      </c>
      <c r="C1145" s="3">
        <v>2627.81</v>
      </c>
      <c r="D1145" s="3">
        <v>2932.31718</v>
      </c>
      <c r="E1145" s="3">
        <v>305.866784</v>
      </c>
      <c r="F1145" s="3">
        <v>2890.680404107</v>
      </c>
      <c r="G1145" s="3">
        <v>268</v>
      </c>
      <c r="H1145" s="37">
        <v>84.356616000000002</v>
      </c>
      <c r="I1145" s="3">
        <v>184.07198399999999</v>
      </c>
      <c r="J1145" s="3">
        <v>-99.715367999999984</v>
      </c>
      <c r="K1145" s="3">
        <v>11.2</v>
      </c>
      <c r="L1145" s="3">
        <v>1.1000000000000001</v>
      </c>
      <c r="M1145" s="3">
        <v>2.6</v>
      </c>
      <c r="N1145" s="3">
        <v>5.1700000000000728</v>
      </c>
      <c r="O1145" s="3"/>
      <c r="P1145" s="3"/>
    </row>
    <row r="1146" spans="1:16">
      <c r="A1146" s="9">
        <v>44174</v>
      </c>
      <c r="B1146" s="32">
        <v>6609.39</v>
      </c>
      <c r="C1146" s="3">
        <v>2628.49</v>
      </c>
      <c r="D1146" s="3">
        <v>3884.9446400000002</v>
      </c>
      <c r="E1146" s="3">
        <v>476.72512</v>
      </c>
      <c r="F1146" s="3">
        <v>2888.4214420160001</v>
      </c>
      <c r="G1146" s="3">
        <v>267</v>
      </c>
      <c r="H1146" s="37">
        <v>279.33500800000002</v>
      </c>
      <c r="I1146" s="3">
        <v>716.71411000000001</v>
      </c>
      <c r="J1146" s="3">
        <v>-437.37910199999999</v>
      </c>
      <c r="K1146" s="3">
        <v>11.2</v>
      </c>
      <c r="L1146" s="3">
        <v>1.1000000000000001</v>
      </c>
      <c r="M1146" s="3">
        <v>2.6</v>
      </c>
      <c r="N1146" s="3">
        <v>4.3000000000001819</v>
      </c>
      <c r="O1146" s="3">
        <v>29032</v>
      </c>
      <c r="P1146" s="3"/>
    </row>
    <row r="1147" spans="1:16">
      <c r="A1147" s="9">
        <v>44173</v>
      </c>
      <c r="B1147" s="32">
        <v>6605.09</v>
      </c>
      <c r="C1147" s="3">
        <v>2641.72</v>
      </c>
      <c r="D1147" s="3">
        <v>5292.0059000000001</v>
      </c>
      <c r="E1147" s="3">
        <v>599.59213</v>
      </c>
      <c r="F1147" s="3">
        <v>2886.5440649100001</v>
      </c>
      <c r="G1147" s="3">
        <v>275</v>
      </c>
      <c r="H1147" s="37">
        <v>438.60281600000002</v>
      </c>
      <c r="I1147" s="3">
        <v>889.27378999999996</v>
      </c>
      <c r="J1147" s="3">
        <v>-450.67097399999994</v>
      </c>
      <c r="K1147" s="3">
        <v>11.2</v>
      </c>
      <c r="L1147" s="3">
        <v>1.1000000000000001</v>
      </c>
      <c r="M1147" s="3">
        <v>2.6</v>
      </c>
      <c r="N1147" s="3">
        <v>41.090000000000146</v>
      </c>
      <c r="O1147" s="3">
        <v>11545</v>
      </c>
      <c r="P1147" s="3"/>
    </row>
    <row r="1148" spans="1:16">
      <c r="A1148" s="9">
        <v>44172</v>
      </c>
      <c r="B1148" s="32">
        <v>6564</v>
      </c>
      <c r="C1148" s="3">
        <v>2642.5</v>
      </c>
      <c r="D1148" s="3">
        <v>4237.6140800000003</v>
      </c>
      <c r="E1148" s="3">
        <v>326.18912</v>
      </c>
      <c r="F1148" s="3">
        <v>2868.5858280399998</v>
      </c>
      <c r="G1148" s="3">
        <v>274</v>
      </c>
      <c r="H1148" s="10">
        <v>222.399248</v>
      </c>
      <c r="I1148" s="32">
        <v>225.7808</v>
      </c>
      <c r="J1148" s="3">
        <v>-3.3815519999999992</v>
      </c>
      <c r="K1148" s="3">
        <v>11.2</v>
      </c>
      <c r="L1148" s="3">
        <v>1.1000000000000001</v>
      </c>
      <c r="M1148" s="3">
        <v>2.7</v>
      </c>
      <c r="N1148" s="3">
        <v>90.239999999999782</v>
      </c>
      <c r="O1148" s="3"/>
      <c r="P1148" s="3"/>
    </row>
    <row r="1149" spans="1:16">
      <c r="A1149" s="9">
        <v>44169</v>
      </c>
      <c r="B1149" s="32">
        <v>6473.76</v>
      </c>
      <c r="C1149" s="3">
        <v>2582.75</v>
      </c>
      <c r="D1149" s="3">
        <v>3256.65587</v>
      </c>
      <c r="E1149" s="3">
        <v>213.47331199999999</v>
      </c>
      <c r="F1149" s="3">
        <v>2829.1510055479998</v>
      </c>
      <c r="G1149" s="3">
        <v>273</v>
      </c>
      <c r="H1149" s="37">
        <v>27.020227999999999</v>
      </c>
      <c r="I1149" s="3">
        <v>350.07740799999999</v>
      </c>
      <c r="J1149" s="3">
        <v>-323.05718000000002</v>
      </c>
      <c r="K1149" s="3">
        <v>11</v>
      </c>
      <c r="L1149" s="3">
        <v>1.1000000000000001</v>
      </c>
      <c r="M1149" s="3">
        <v>2.7</v>
      </c>
      <c r="N1149" s="3">
        <v>76.199999999999818</v>
      </c>
      <c r="O1149" s="3"/>
      <c r="P1149" s="3"/>
    </row>
    <row r="1150" spans="1:16">
      <c r="A1150" s="9">
        <v>44168</v>
      </c>
      <c r="B1150" s="32">
        <v>6397.56</v>
      </c>
      <c r="C1150" s="3">
        <v>2534.7399999999998</v>
      </c>
      <c r="D1150" s="3">
        <v>3299.8108200000001</v>
      </c>
      <c r="E1150" s="3">
        <v>236.142064</v>
      </c>
      <c r="F1150" s="3">
        <v>2795.8489151469998</v>
      </c>
      <c r="G1150" s="3">
        <v>271</v>
      </c>
      <c r="H1150" s="10">
        <v>231.79985600000001</v>
      </c>
      <c r="I1150" s="32">
        <v>357.82876800000003</v>
      </c>
      <c r="J1150" s="3">
        <v>-126.02891200000002</v>
      </c>
      <c r="K1150" s="3">
        <v>10.9</v>
      </c>
      <c r="L1150" s="3">
        <v>1.1000000000000001</v>
      </c>
      <c r="M1150" s="3">
        <v>2.7</v>
      </c>
      <c r="N1150" s="3">
        <v>37.570000000000618</v>
      </c>
      <c r="O1150" s="3"/>
      <c r="P1150" s="3"/>
    </row>
    <row r="1151" spans="1:16">
      <c r="A1151" s="9">
        <v>44167</v>
      </c>
      <c r="B1151" s="32">
        <v>6359.99</v>
      </c>
      <c r="C1151" s="3">
        <v>2518.83</v>
      </c>
      <c r="D1151" s="3">
        <v>3444.1587199999999</v>
      </c>
      <c r="E1151" s="3">
        <v>146.704048</v>
      </c>
      <c r="F1151" s="3">
        <v>2779.430101168</v>
      </c>
      <c r="G1151" s="3">
        <v>268</v>
      </c>
      <c r="H1151" s="37">
        <v>14.461211</v>
      </c>
      <c r="I1151" s="3">
        <v>137.50476800000001</v>
      </c>
      <c r="J1151" s="3">
        <v>-123.04355700000001</v>
      </c>
      <c r="K1151" s="3">
        <v>10.8</v>
      </c>
      <c r="L1151" s="3">
        <v>1.1000000000000001</v>
      </c>
      <c r="M1151" s="3">
        <v>2.7</v>
      </c>
      <c r="N1151" s="3">
        <v>14.149999999999636</v>
      </c>
      <c r="O1151" s="3"/>
      <c r="P1151" s="3"/>
    </row>
    <row r="1152" spans="1:16">
      <c r="A1152" s="9">
        <v>44166</v>
      </c>
      <c r="B1152" s="32">
        <v>6345.84</v>
      </c>
      <c r="C1152" s="3">
        <v>2512.5500000000002</v>
      </c>
      <c r="D1152" s="3">
        <v>2261.0414099999998</v>
      </c>
      <c r="E1152" s="3">
        <v>111.5356</v>
      </c>
      <c r="F1152" s="3">
        <v>2773.2487617520001</v>
      </c>
      <c r="G1152" s="3">
        <v>268</v>
      </c>
      <c r="H1152" s="37">
        <v>28.548252000000002</v>
      </c>
      <c r="I1152" s="3">
        <v>247.33739199999999</v>
      </c>
      <c r="J1152" s="3">
        <v>-218.78914</v>
      </c>
      <c r="K1152" s="3">
        <v>10.8</v>
      </c>
      <c r="L1152" s="3">
        <v>1.1000000000000001</v>
      </c>
      <c r="M1152" s="3">
        <v>2.8</v>
      </c>
      <c r="N1152" s="3">
        <v>28.380000000000109</v>
      </c>
      <c r="O1152" s="3"/>
      <c r="P1152" s="3"/>
    </row>
    <row r="1153" spans="1:16">
      <c r="A1153" s="9">
        <v>44165</v>
      </c>
      <c r="B1153" s="30">
        <v>6317.46</v>
      </c>
      <c r="C1153" s="3">
        <v>2497.92</v>
      </c>
      <c r="D1153" s="3">
        <v>2527.24019</v>
      </c>
      <c r="E1153" s="3">
        <v>111.896168</v>
      </c>
      <c r="F1153" s="3">
        <v>2760.8426027209998</v>
      </c>
      <c r="G1153" s="3">
        <v>273</v>
      </c>
      <c r="H1153" s="10">
        <v>84.473247999999998</v>
      </c>
      <c r="I1153" s="32">
        <v>160.43279999999999</v>
      </c>
      <c r="J1153" s="3">
        <v>-75.959551999999988</v>
      </c>
      <c r="K1153" s="3">
        <v>10.7</v>
      </c>
      <c r="L1153" s="3">
        <v>1.1000000000000001</v>
      </c>
      <c r="M1153" s="3">
        <v>2.8</v>
      </c>
      <c r="N1153" s="3">
        <v>73.699999999999818</v>
      </c>
      <c r="O1153" s="3"/>
      <c r="P1153" s="3"/>
    </row>
    <row r="1154" spans="1:16">
      <c r="A1154" s="9">
        <v>44162</v>
      </c>
      <c r="B1154" s="32">
        <v>6243.76</v>
      </c>
      <c r="C1154" s="3">
        <v>2453.87</v>
      </c>
      <c r="D1154" s="3">
        <v>2406.7819500000001</v>
      </c>
      <c r="E1154" s="3">
        <v>82.780575999999996</v>
      </c>
      <c r="F1154" s="3">
        <v>2728.1097472050001</v>
      </c>
      <c r="G1154" s="3">
        <v>261</v>
      </c>
      <c r="H1154" s="10">
        <v>144.967488</v>
      </c>
      <c r="I1154" s="32">
        <v>149.70724799999999</v>
      </c>
      <c r="J1154" s="3">
        <v>-4.7397599999999898</v>
      </c>
      <c r="K1154" s="3">
        <v>10.6</v>
      </c>
      <c r="L1154" s="3">
        <v>1.1000000000000001</v>
      </c>
      <c r="M1154" s="3">
        <v>2.8</v>
      </c>
      <c r="N1154" s="3">
        <v>62.900000000000546</v>
      </c>
      <c r="O1154" s="3"/>
      <c r="P1154" s="3"/>
    </row>
    <row r="1155" spans="1:16">
      <c r="A1155" s="9">
        <v>44161</v>
      </c>
      <c r="B1155" s="32">
        <v>6180.86</v>
      </c>
      <c r="C1155" s="3">
        <v>2433.63</v>
      </c>
      <c r="D1155" s="3">
        <v>2095.45613</v>
      </c>
      <c r="E1155" s="3">
        <v>75.982703999999998</v>
      </c>
      <c r="F1155" s="3">
        <v>2700.6278961620001</v>
      </c>
      <c r="G1155" s="3">
        <v>251</v>
      </c>
      <c r="H1155" s="37">
        <v>67.866816</v>
      </c>
      <c r="I1155" s="3">
        <v>83.565824000000006</v>
      </c>
      <c r="J1155" s="3">
        <v>-15.699008000000006</v>
      </c>
      <c r="K1155" s="3">
        <v>10.5</v>
      </c>
      <c r="L1155" s="3">
        <v>1</v>
      </c>
      <c r="M1155" s="3">
        <v>2.8</v>
      </c>
      <c r="N1155" s="3">
        <v>32.739999999999782</v>
      </c>
      <c r="O1155" s="3">
        <v>13378</v>
      </c>
      <c r="P1155" s="3"/>
    </row>
    <row r="1156" spans="1:16">
      <c r="A1156" s="9">
        <v>44160</v>
      </c>
      <c r="B1156" s="32">
        <v>6148.12</v>
      </c>
      <c r="C1156" s="3">
        <v>2423.66</v>
      </c>
      <c r="D1156" s="3">
        <v>1979.1385600000001</v>
      </c>
      <c r="E1156" s="3">
        <v>69.080976000000007</v>
      </c>
      <c r="F1156" s="3">
        <v>2682.0969260299998</v>
      </c>
      <c r="G1156" s="3">
        <v>251</v>
      </c>
      <c r="H1156" s="10">
        <v>81.829560000000001</v>
      </c>
      <c r="I1156" s="32">
        <v>95.047832</v>
      </c>
      <c r="J1156" s="3">
        <v>-13.218271999999999</v>
      </c>
      <c r="K1156" s="3">
        <v>10.4</v>
      </c>
      <c r="L1156" s="3">
        <v>1</v>
      </c>
      <c r="M1156" s="3">
        <v>2.8</v>
      </c>
      <c r="N1156" s="3">
        <v>6.3299999999999272</v>
      </c>
      <c r="O1156" s="3"/>
      <c r="P1156" s="3"/>
    </row>
    <row r="1157" spans="1:16">
      <c r="A1157" s="9">
        <v>44159</v>
      </c>
      <c r="B1157" s="32">
        <v>6141.79</v>
      </c>
      <c r="C1157" s="3">
        <v>2416.1799999999998</v>
      </c>
      <c r="D1157" s="3">
        <v>2498.6050599999999</v>
      </c>
      <c r="E1157" s="3">
        <v>88.357615999999993</v>
      </c>
      <c r="F1157" s="3">
        <v>2678.3065622630002</v>
      </c>
      <c r="G1157" s="3">
        <v>245</v>
      </c>
      <c r="H1157" s="10">
        <v>200.75910400000001</v>
      </c>
      <c r="I1157" s="32">
        <v>309.54371200000003</v>
      </c>
      <c r="J1157" s="3">
        <v>-108.78460800000002</v>
      </c>
      <c r="K1157" s="3">
        <v>10.4</v>
      </c>
      <c r="L1157" s="3">
        <v>1</v>
      </c>
      <c r="M1157" s="3">
        <v>2.8</v>
      </c>
      <c r="N1157" s="3">
        <v>54.130000000000109</v>
      </c>
      <c r="O1157" s="3"/>
      <c r="P1157" s="3"/>
    </row>
    <row r="1158" spans="1:16">
      <c r="A1158" s="9">
        <v>44158</v>
      </c>
      <c r="B1158" s="32">
        <v>6087.66</v>
      </c>
      <c r="C1158" s="3">
        <v>2399.98</v>
      </c>
      <c r="D1158" s="3">
        <v>1701.1489300000001</v>
      </c>
      <c r="E1158" s="3">
        <v>46.981043999999997</v>
      </c>
      <c r="F1158" s="3">
        <v>2654.6994768720001</v>
      </c>
      <c r="G1158" s="3">
        <v>252</v>
      </c>
      <c r="H1158" s="10">
        <v>172.49279999999999</v>
      </c>
      <c r="I1158" s="32">
        <v>109.680504</v>
      </c>
      <c r="J1158" s="3">
        <v>62.812295999999989</v>
      </c>
      <c r="K1158" s="3">
        <v>10.3</v>
      </c>
      <c r="L1158" s="3">
        <v>1</v>
      </c>
      <c r="M1158" s="3">
        <v>2.9</v>
      </c>
      <c r="N1158" s="3">
        <v>15.590000000000146</v>
      </c>
      <c r="O1158" s="3"/>
      <c r="P1158" s="3"/>
    </row>
    <row r="1159" spans="1:16">
      <c r="A1159" s="9">
        <v>44155</v>
      </c>
      <c r="B1159" s="32">
        <v>6072.07</v>
      </c>
      <c r="C1159" s="3">
        <v>2388.54</v>
      </c>
      <c r="D1159" s="3">
        <v>1235.3159700000001</v>
      </c>
      <c r="E1159" s="3">
        <v>39.037964000000002</v>
      </c>
      <c r="F1159" s="3">
        <v>2647.89991289</v>
      </c>
      <c r="G1159" s="3">
        <v>258</v>
      </c>
      <c r="H1159" s="10">
        <v>46.760007999999999</v>
      </c>
      <c r="I1159" s="32">
        <v>62.230519999999999</v>
      </c>
      <c r="J1159" s="3">
        <v>-15.470511999999999</v>
      </c>
      <c r="K1159" s="3">
        <v>10.3</v>
      </c>
      <c r="L1159" s="3">
        <v>1</v>
      </c>
      <c r="M1159" s="3">
        <v>2.9</v>
      </c>
      <c r="N1159" s="3">
        <v>-12.930000000000291</v>
      </c>
      <c r="O1159" s="3"/>
      <c r="P1159" s="3"/>
    </row>
    <row r="1160" spans="1:16">
      <c r="A1160" s="9">
        <v>44154</v>
      </c>
      <c r="B1160" s="32">
        <v>6085</v>
      </c>
      <c r="C1160" s="3">
        <v>2390.27</v>
      </c>
      <c r="D1160" s="3">
        <v>1497.2721899999999</v>
      </c>
      <c r="E1160" s="3">
        <v>51.132539999999999</v>
      </c>
      <c r="F1160" s="3">
        <v>2653.5390525070002</v>
      </c>
      <c r="G1160" s="3">
        <v>252</v>
      </c>
      <c r="H1160" s="37">
        <v>89.573663999999994</v>
      </c>
      <c r="I1160" s="3">
        <v>289.11398400000002</v>
      </c>
      <c r="J1160" s="3">
        <v>-199.54032000000001</v>
      </c>
      <c r="K1160" s="3">
        <v>10.3</v>
      </c>
      <c r="L1160" s="3">
        <v>1</v>
      </c>
      <c r="M1160" s="3">
        <v>2.9</v>
      </c>
      <c r="N1160" s="3">
        <v>24.109999999999673</v>
      </c>
      <c r="O1160" s="3"/>
      <c r="P1160" s="3"/>
    </row>
    <row r="1161" spans="1:16">
      <c r="A1161" s="9">
        <v>44153</v>
      </c>
      <c r="B1161" s="32">
        <v>6060.89</v>
      </c>
      <c r="C1161" s="3">
        <v>2387.88</v>
      </c>
      <c r="D1161" s="3">
        <v>1403.5191</v>
      </c>
      <c r="E1161" s="3">
        <v>92.453327999999999</v>
      </c>
      <c r="F1161" s="3">
        <v>2643.0234657219999</v>
      </c>
      <c r="G1161" s="3">
        <v>249</v>
      </c>
      <c r="H1161" s="37">
        <v>87.525552000000005</v>
      </c>
      <c r="I1161" s="3">
        <v>58.111984</v>
      </c>
      <c r="J1161" s="3">
        <v>29.413568000000005</v>
      </c>
      <c r="K1161" s="3">
        <v>10.3</v>
      </c>
      <c r="L1161" s="3">
        <v>1</v>
      </c>
      <c r="M1161" s="3">
        <v>2.9</v>
      </c>
      <c r="N1161" s="3">
        <v>-47.329999999999927</v>
      </c>
      <c r="O1161" s="3"/>
      <c r="P1161" s="3"/>
    </row>
    <row r="1162" spans="1:16">
      <c r="A1162" s="9">
        <v>44152</v>
      </c>
      <c r="B1162" s="32">
        <v>6108.22</v>
      </c>
      <c r="C1162" s="3">
        <v>2397.2600000000002</v>
      </c>
      <c r="D1162" s="3">
        <v>2452.3632600000001</v>
      </c>
      <c r="E1162" s="3">
        <v>117.824872</v>
      </c>
      <c r="F1162" s="3">
        <v>2663.6666706390001</v>
      </c>
      <c r="G1162" s="3">
        <v>251</v>
      </c>
      <c r="H1162" s="10">
        <v>172.96500800000001</v>
      </c>
      <c r="I1162" s="32">
        <v>223.94574399999999</v>
      </c>
      <c r="J1162" s="3">
        <v>-50.980735999999979</v>
      </c>
      <c r="K1162" s="3">
        <v>10.4</v>
      </c>
      <c r="L1162" s="3">
        <v>1</v>
      </c>
      <c r="M1162" s="3">
        <v>2.9</v>
      </c>
      <c r="N1162" s="3">
        <v>-0.71000000000003638</v>
      </c>
      <c r="O1162" s="3"/>
      <c r="P1162" s="3"/>
    </row>
    <row r="1163" spans="1:16">
      <c r="A1163" s="9">
        <v>44151</v>
      </c>
      <c r="B1163" s="32">
        <v>6108.93</v>
      </c>
      <c r="C1163" s="3">
        <v>2395.71</v>
      </c>
      <c r="D1163" s="3">
        <v>2212.4515799999999</v>
      </c>
      <c r="E1163" s="3">
        <v>89.727199999999996</v>
      </c>
      <c r="F1163" s="3">
        <v>2663.9730100749998</v>
      </c>
      <c r="G1163" s="3">
        <v>254</v>
      </c>
      <c r="H1163" s="37">
        <v>88.136088000000001</v>
      </c>
      <c r="I1163" s="3">
        <v>138.126352</v>
      </c>
      <c r="J1163" s="3">
        <v>-49.990263999999996</v>
      </c>
      <c r="K1163" s="3">
        <v>10.4</v>
      </c>
      <c r="L1163" s="3">
        <v>1</v>
      </c>
      <c r="M1163" s="3">
        <v>2.9</v>
      </c>
      <c r="N1163" s="3">
        <v>32.010000000000218</v>
      </c>
      <c r="O1163" s="3"/>
      <c r="P1163" s="3"/>
    </row>
    <row r="1164" spans="1:16">
      <c r="A1164" s="9">
        <v>44148</v>
      </c>
      <c r="B1164" s="32">
        <v>6076.92</v>
      </c>
      <c r="C1164" s="3">
        <v>2386.69</v>
      </c>
      <c r="D1164" s="3">
        <v>1391.71802</v>
      </c>
      <c r="E1164" s="3">
        <v>58.373676000000003</v>
      </c>
      <c r="F1164" s="3">
        <v>2650.0150259970001</v>
      </c>
      <c r="G1164" s="3">
        <v>255</v>
      </c>
      <c r="H1164" s="10">
        <v>113.001216</v>
      </c>
      <c r="I1164" s="32">
        <v>138.92369600000001</v>
      </c>
      <c r="J1164" s="3">
        <v>-25.922480000000007</v>
      </c>
      <c r="K1164" s="3">
        <v>10.3</v>
      </c>
      <c r="L1164" s="3">
        <v>1</v>
      </c>
      <c r="M1164" s="3">
        <v>2.9</v>
      </c>
      <c r="N1164" s="3">
        <v>-5.5</v>
      </c>
      <c r="O1164" s="3"/>
      <c r="P1164" s="3"/>
    </row>
    <row r="1165" spans="1:16">
      <c r="A1165" s="9">
        <v>44147</v>
      </c>
      <c r="B1165" s="32">
        <v>6082.42</v>
      </c>
      <c r="C1165" s="3">
        <v>2401.37</v>
      </c>
      <c r="D1165" s="3">
        <v>1934.3893800000001</v>
      </c>
      <c r="E1165" s="3">
        <v>70.924760000000006</v>
      </c>
      <c r="F1165" s="3">
        <v>2652.4155625100002</v>
      </c>
      <c r="G1165" s="3">
        <v>253</v>
      </c>
      <c r="H1165" s="37">
        <v>21.401712</v>
      </c>
      <c r="I1165" s="3">
        <v>154.19944000000001</v>
      </c>
      <c r="J1165" s="3">
        <v>-132.79772800000001</v>
      </c>
      <c r="K1165" s="3">
        <v>10.3</v>
      </c>
      <c r="L1165" s="3">
        <v>1</v>
      </c>
      <c r="M1165" s="3">
        <v>2.9</v>
      </c>
      <c r="N1165" s="3">
        <v>-8.5500000000001819</v>
      </c>
      <c r="O1165" s="3"/>
      <c r="P1165" s="3"/>
    </row>
    <row r="1166" spans="1:16">
      <c r="A1166" s="9">
        <v>44146</v>
      </c>
      <c r="B1166" s="32">
        <v>6090.97</v>
      </c>
      <c r="C1166" s="3">
        <v>2403.5700000000002</v>
      </c>
      <c r="D1166" s="3">
        <v>1573.4559999999999</v>
      </c>
      <c r="E1166" s="3">
        <v>90.468463999999997</v>
      </c>
      <c r="F1166" s="3">
        <v>2656.1416571660002</v>
      </c>
      <c r="G1166" s="3">
        <v>249</v>
      </c>
      <c r="H1166" s="37">
        <v>14.437664</v>
      </c>
      <c r="I1166" s="3">
        <v>100.80248</v>
      </c>
      <c r="J1166" s="3">
        <v>-86.364816000000005</v>
      </c>
      <c r="K1166" s="3">
        <v>10.3</v>
      </c>
      <c r="L1166" s="3">
        <v>1</v>
      </c>
      <c r="M1166" s="3">
        <v>2.9</v>
      </c>
      <c r="N1166" s="3">
        <v>-6.9600000000000364</v>
      </c>
      <c r="O1166" s="3"/>
      <c r="P1166" s="3"/>
    </row>
    <row r="1167" spans="1:16">
      <c r="A1167" s="9">
        <v>44145</v>
      </c>
      <c r="B1167" s="13">
        <v>6097.93</v>
      </c>
      <c r="C1167" s="3">
        <v>2432.5500000000002</v>
      </c>
      <c r="D1167" s="3">
        <v>3067.3159700000001</v>
      </c>
      <c r="E1167" s="3">
        <v>90.173456000000002</v>
      </c>
      <c r="F1167" s="3">
        <v>2659.1618126059998</v>
      </c>
      <c r="G1167" s="3">
        <v>258</v>
      </c>
      <c r="H1167" s="10">
        <v>36.777783999999997</v>
      </c>
      <c r="I1167" s="32">
        <v>437.17683199999999</v>
      </c>
      <c r="J1167" s="3">
        <v>-400.39904799999999</v>
      </c>
      <c r="K1167" s="3">
        <v>10.3</v>
      </c>
      <c r="L1167" s="3">
        <v>1</v>
      </c>
      <c r="M1167" s="3">
        <v>2.9</v>
      </c>
      <c r="N1167" s="3">
        <v>2.0399999999999636</v>
      </c>
      <c r="O1167" s="3"/>
      <c r="P1167" s="3"/>
    </row>
    <row r="1168" spans="1:16">
      <c r="A1168" s="9">
        <v>44144</v>
      </c>
      <c r="B1168" s="13">
        <v>6095.89</v>
      </c>
      <c r="C1168" s="3">
        <v>2411.6</v>
      </c>
      <c r="D1168" s="3">
        <v>3609.0598399999999</v>
      </c>
      <c r="E1168" s="3">
        <v>129.75859199999999</v>
      </c>
      <c r="F1168" s="3">
        <v>2658.273066833</v>
      </c>
      <c r="G1168" s="3">
        <v>264</v>
      </c>
      <c r="H1168" s="10">
        <v>48.947004</v>
      </c>
      <c r="I1168" s="32">
        <v>272.26911999999999</v>
      </c>
      <c r="J1168" s="3">
        <v>-223.32211599999999</v>
      </c>
      <c r="K1168" s="3">
        <v>10.3</v>
      </c>
      <c r="L1168" s="3">
        <v>1</v>
      </c>
      <c r="M1168" s="3">
        <v>2.9</v>
      </c>
      <c r="N1168" s="3">
        <v>-18.609999999999673</v>
      </c>
      <c r="O1168" s="3"/>
      <c r="P1168" s="3"/>
    </row>
    <row r="1169" spans="1:16">
      <c r="A1169" s="9">
        <v>44141</v>
      </c>
      <c r="B1169" s="32">
        <v>6114.5</v>
      </c>
      <c r="C1169" s="3">
        <v>2379.69</v>
      </c>
      <c r="D1169" s="3">
        <v>5518.3468000000003</v>
      </c>
      <c r="E1169" s="3">
        <v>225.15039999999999</v>
      </c>
      <c r="F1169" s="3">
        <v>2664.3008895120001</v>
      </c>
      <c r="G1169" s="3">
        <v>255</v>
      </c>
      <c r="H1169" s="10">
        <v>37.084007999999997</v>
      </c>
      <c r="I1169" s="32">
        <v>271.86812800000001</v>
      </c>
      <c r="J1169" s="3">
        <v>-234.78412000000003</v>
      </c>
      <c r="K1169" s="3">
        <v>10.4</v>
      </c>
      <c r="L1169" s="3">
        <v>1</v>
      </c>
      <c r="M1169" s="3">
        <v>2.9</v>
      </c>
      <c r="N1169" s="3">
        <v>34.409999999999854</v>
      </c>
      <c r="O1169" s="3"/>
      <c r="P1169" s="3"/>
    </row>
    <row r="1170" spans="1:16">
      <c r="A1170" s="9">
        <v>44140</v>
      </c>
      <c r="B1170" s="32">
        <v>6080.09</v>
      </c>
      <c r="C1170" s="3">
        <v>2370.3000000000002</v>
      </c>
      <c r="D1170" s="3">
        <v>4991.9196000000002</v>
      </c>
      <c r="E1170" s="3">
        <v>215.70359999999999</v>
      </c>
      <c r="F1170" s="3">
        <v>2649.3075313979998</v>
      </c>
      <c r="G1170" s="3">
        <v>268</v>
      </c>
      <c r="H1170" s="10">
        <v>94.317143999999999</v>
      </c>
      <c r="I1170" s="32">
        <v>245.34576000000001</v>
      </c>
      <c r="J1170" s="3">
        <v>-151.028616</v>
      </c>
      <c r="K1170" s="3">
        <v>10.3</v>
      </c>
      <c r="L1170" s="3">
        <v>1</v>
      </c>
      <c r="M1170" s="3">
        <v>2.9</v>
      </c>
      <c r="N1170" s="3">
        <v>75.980000000000473</v>
      </c>
      <c r="O1170" s="3"/>
      <c r="P1170" s="3"/>
    </row>
    <row r="1171" spans="1:16">
      <c r="A1171" s="9">
        <v>44139</v>
      </c>
      <c r="B1171" s="32">
        <v>6004.11</v>
      </c>
      <c r="C1171" s="3">
        <v>2347.4</v>
      </c>
      <c r="D1171" s="3">
        <v>4280.4034600000005</v>
      </c>
      <c r="E1171" s="3">
        <v>217.69612799999999</v>
      </c>
      <c r="F1171" s="3">
        <v>2616.2020514679998</v>
      </c>
      <c r="G1171" s="3">
        <v>261</v>
      </c>
      <c r="H1171" s="10">
        <v>32.716428000000001</v>
      </c>
      <c r="I1171" s="32">
        <v>341.952</v>
      </c>
      <c r="J1171" s="3">
        <v>-309.23557199999999</v>
      </c>
      <c r="K1171" s="3">
        <v>10.199999999999999</v>
      </c>
      <c r="L1171" s="3">
        <v>1</v>
      </c>
      <c r="M1171" s="3">
        <v>2.9</v>
      </c>
      <c r="N1171" s="3">
        <v>98.199999999999818</v>
      </c>
      <c r="O1171" s="3"/>
      <c r="P1171" s="3"/>
    </row>
    <row r="1172" spans="1:16">
      <c r="A1172" s="9">
        <v>44138</v>
      </c>
      <c r="B1172" s="13">
        <v>5905.91</v>
      </c>
      <c r="C1172" s="3">
        <v>2317.83</v>
      </c>
      <c r="D1172" s="3">
        <v>3534.94938</v>
      </c>
      <c r="E1172" s="3">
        <v>242.13808</v>
      </c>
      <c r="F1172" s="3">
        <v>2573.4131491019998</v>
      </c>
      <c r="G1172" s="3">
        <v>264</v>
      </c>
      <c r="H1172" s="10">
        <v>105.762704</v>
      </c>
      <c r="I1172" s="32">
        <v>408.42713600000002</v>
      </c>
      <c r="J1172" s="3">
        <v>-302.66443200000003</v>
      </c>
      <c r="K1172" s="3">
        <v>10</v>
      </c>
      <c r="L1172" s="3">
        <v>1</v>
      </c>
      <c r="M1172" s="3">
        <v>3</v>
      </c>
      <c r="N1172" s="3">
        <v>62.639999999999418</v>
      </c>
      <c r="O1172" s="105">
        <v>12655</v>
      </c>
      <c r="P1172" s="3"/>
    </row>
    <row r="1173" spans="1:16">
      <c r="A1173" s="9">
        <v>44137</v>
      </c>
      <c r="B1173" s="32">
        <v>5843.27</v>
      </c>
      <c r="C1173" s="3">
        <v>2294.39</v>
      </c>
      <c r="D1173" s="3">
        <v>2711.7975000000001</v>
      </c>
      <c r="E1173" s="3">
        <v>168.97889599999999</v>
      </c>
      <c r="F1173" s="3">
        <v>2546.1193730979999</v>
      </c>
      <c r="G1173" s="3">
        <v>256</v>
      </c>
      <c r="H1173" s="37">
        <v>63.015912</v>
      </c>
      <c r="I1173" s="3">
        <v>440.29942399999999</v>
      </c>
      <c r="J1173" s="3">
        <v>-377.28351199999997</v>
      </c>
      <c r="K1173" s="3">
        <v>9.9</v>
      </c>
      <c r="L1173" s="3">
        <v>1</v>
      </c>
      <c r="M1173" s="3">
        <v>3</v>
      </c>
      <c r="N1173" s="3">
        <v>129.69000000000051</v>
      </c>
      <c r="O1173" s="3"/>
      <c r="P1173" s="3"/>
    </row>
    <row r="1174" spans="1:16">
      <c r="A1174" s="9">
        <v>44133</v>
      </c>
      <c r="B1174" s="32">
        <v>5713.58</v>
      </c>
      <c r="C1174" s="3">
        <v>2262.94</v>
      </c>
      <c r="D1174" s="3">
        <v>1254.7715800000001</v>
      </c>
      <c r="E1174" s="3">
        <v>70.939864</v>
      </c>
      <c r="F1174" s="3">
        <v>2489.6048562030001</v>
      </c>
      <c r="G1174" s="3">
        <v>231</v>
      </c>
      <c r="H1174" s="10">
        <v>12.956500999999999</v>
      </c>
      <c r="I1174" s="32">
        <v>191.89859200000001</v>
      </c>
      <c r="J1174" s="3">
        <v>-178.942091</v>
      </c>
      <c r="K1174" s="3">
        <v>9.6999999999999993</v>
      </c>
      <c r="L1174" s="3">
        <v>1</v>
      </c>
      <c r="M1174" s="3">
        <v>3.1</v>
      </c>
      <c r="N1174" s="3">
        <v>-13.010000000000218</v>
      </c>
      <c r="O1174" s="3">
        <v>35202</v>
      </c>
      <c r="P1174" s="3"/>
    </row>
    <row r="1175" spans="1:16">
      <c r="A1175" s="9">
        <v>44132</v>
      </c>
      <c r="B1175" s="32">
        <v>5726.59</v>
      </c>
      <c r="C1175" s="3">
        <v>2282.1999999999998</v>
      </c>
      <c r="D1175" s="3">
        <v>1641.8394900000001</v>
      </c>
      <c r="E1175" s="3">
        <v>65.105835999999996</v>
      </c>
      <c r="F1175" s="3">
        <v>2494.2632976210002</v>
      </c>
      <c r="G1175" s="3">
        <v>252</v>
      </c>
      <c r="H1175" s="37">
        <v>29.626804</v>
      </c>
      <c r="I1175" s="3">
        <v>497.262112</v>
      </c>
      <c r="J1175" s="3">
        <v>-467.63530800000001</v>
      </c>
      <c r="K1175" s="3">
        <v>9.6999999999999993</v>
      </c>
      <c r="L1175" s="3">
        <v>1</v>
      </c>
      <c r="M1175" s="3">
        <v>3.1</v>
      </c>
      <c r="N1175" s="3">
        <v>126.39000000000033</v>
      </c>
      <c r="O1175" s="3"/>
      <c r="P1175" s="3"/>
    </row>
    <row r="1176" spans="1:16">
      <c r="A1176" s="9">
        <v>44131</v>
      </c>
      <c r="B1176" s="32">
        <v>5600.2</v>
      </c>
      <c r="C1176" s="3">
        <v>2238.9699999999998</v>
      </c>
      <c r="D1176" s="3">
        <v>1251.16122</v>
      </c>
      <c r="E1176" s="3">
        <v>64.625631999999996</v>
      </c>
      <c r="F1176" s="3">
        <v>2439.2157648920002</v>
      </c>
      <c r="G1176" s="3">
        <v>254</v>
      </c>
      <c r="H1176" s="37">
        <v>82.412272000000002</v>
      </c>
      <c r="I1176" s="3">
        <v>223.29734400000001</v>
      </c>
      <c r="J1176" s="3">
        <v>-140.88507200000001</v>
      </c>
      <c r="K1176" s="3">
        <v>9.5</v>
      </c>
      <c r="L1176" s="3">
        <v>0.9</v>
      </c>
      <c r="M1176" s="3">
        <v>3.1</v>
      </c>
      <c r="N1176" s="3">
        <v>-80.079999999999927</v>
      </c>
      <c r="O1176" s="3"/>
      <c r="P1176" s="3"/>
    </row>
    <row r="1177" spans="1:16">
      <c r="A1177" s="9">
        <v>44130</v>
      </c>
      <c r="B1177" s="32">
        <v>5680.28</v>
      </c>
      <c r="C1177" s="3">
        <v>2260.9699999999998</v>
      </c>
      <c r="D1177" s="3">
        <v>1090.9206999999999</v>
      </c>
      <c r="E1177" s="3">
        <v>55.270212000000001</v>
      </c>
      <c r="F1177" s="3">
        <v>2474.0943001780001</v>
      </c>
      <c r="G1177" s="3">
        <v>239</v>
      </c>
      <c r="H1177" s="37">
        <v>17.501449999999998</v>
      </c>
      <c r="I1177" s="3">
        <v>228.26521600000001</v>
      </c>
      <c r="J1177" s="3">
        <v>-210.763766</v>
      </c>
      <c r="K1177" s="3">
        <v>9.6</v>
      </c>
      <c r="L1177" s="3">
        <v>1</v>
      </c>
      <c r="M1177" s="3">
        <v>3.1</v>
      </c>
      <c r="N1177" s="3">
        <v>10.949999999999818</v>
      </c>
      <c r="O1177" s="3"/>
      <c r="P1177" s="3"/>
    </row>
    <row r="1178" spans="1:16">
      <c r="A1178" s="9">
        <v>44127</v>
      </c>
      <c r="B1178" s="30">
        <v>5669.33</v>
      </c>
      <c r="C1178" s="3">
        <v>2254.79</v>
      </c>
      <c r="D1178" s="3">
        <v>1012.32186</v>
      </c>
      <c r="E1178" s="3">
        <v>70.610607999999999</v>
      </c>
      <c r="F1178" s="3">
        <v>2467.79858724</v>
      </c>
      <c r="G1178" s="3">
        <v>249</v>
      </c>
      <c r="H1178" s="10">
        <v>66.246436000000003</v>
      </c>
      <c r="I1178" s="32">
        <v>85.817616000000001</v>
      </c>
      <c r="J1178" s="3">
        <v>-19.571179999999998</v>
      </c>
      <c r="K1178" s="3">
        <v>9.6</v>
      </c>
      <c r="L1178" s="3">
        <v>1</v>
      </c>
      <c r="M1178" s="3">
        <v>3.1</v>
      </c>
      <c r="N1178" s="3">
        <v>-99.609999999999673</v>
      </c>
      <c r="O1178" s="3"/>
      <c r="P1178" s="3"/>
    </row>
    <row r="1179" spans="1:16">
      <c r="A1179" s="9">
        <v>44126</v>
      </c>
      <c r="B1179" s="13">
        <v>5768.94</v>
      </c>
      <c r="C1179" s="3">
        <v>2297.88</v>
      </c>
      <c r="D1179" s="3">
        <v>1742.6496</v>
      </c>
      <c r="E1179" s="3">
        <v>104.996088</v>
      </c>
      <c r="F1179" s="3">
        <v>2511.1570141510001</v>
      </c>
      <c r="G1179" s="3">
        <v>247</v>
      </c>
      <c r="H1179" s="10">
        <v>350.16220800000002</v>
      </c>
      <c r="I1179" s="32">
        <v>354.57193599999999</v>
      </c>
      <c r="J1179" s="3">
        <v>-4.4097279999999728</v>
      </c>
      <c r="K1179" s="3">
        <v>9.8000000000000007</v>
      </c>
      <c r="L1179" s="3">
        <v>1</v>
      </c>
      <c r="M1179" s="3">
        <v>3</v>
      </c>
      <c r="N1179" s="3">
        <v>-2.9500000000007276</v>
      </c>
      <c r="O1179" s="3">
        <v>10446</v>
      </c>
      <c r="P1179" s="3"/>
    </row>
    <row r="1180" spans="1:16">
      <c r="A1180" s="9">
        <v>44125</v>
      </c>
      <c r="B1180" s="32">
        <v>5771.89</v>
      </c>
      <c r="C1180" s="3">
        <v>2294.89</v>
      </c>
      <c r="D1180" s="3">
        <v>2274.0062699999999</v>
      </c>
      <c r="E1180" s="3">
        <v>147.099616</v>
      </c>
      <c r="F1180" s="3">
        <v>2512.443002044</v>
      </c>
      <c r="G1180" s="3">
        <v>256</v>
      </c>
      <c r="H1180" s="37">
        <v>59.734639999999999</v>
      </c>
      <c r="I1180" s="3">
        <v>110.50010399999999</v>
      </c>
      <c r="J1180" s="3">
        <v>-50.765463999999994</v>
      </c>
      <c r="K1180" s="3">
        <v>9.8000000000000007</v>
      </c>
      <c r="L1180" s="3">
        <v>1</v>
      </c>
      <c r="M1180" s="3">
        <v>3</v>
      </c>
      <c r="N1180" s="3">
        <v>87.220000000000255</v>
      </c>
      <c r="O1180" s="3"/>
      <c r="P1180" s="3"/>
    </row>
    <row r="1181" spans="1:16">
      <c r="A1181" s="9">
        <v>44124</v>
      </c>
      <c r="B1181" s="32">
        <v>5684.67</v>
      </c>
      <c r="C1181" s="3">
        <v>2287.6</v>
      </c>
      <c r="D1181" s="3">
        <v>3248.1430999999998</v>
      </c>
      <c r="E1181" s="3">
        <v>196.613328</v>
      </c>
      <c r="F1181" s="3">
        <v>2474.4732012280001</v>
      </c>
      <c r="G1181" s="3">
        <v>269</v>
      </c>
      <c r="H1181" s="10">
        <v>85.809911999999997</v>
      </c>
      <c r="I1181" s="32">
        <v>252.09678400000001</v>
      </c>
      <c r="J1181" s="3">
        <v>-166.28687200000002</v>
      </c>
      <c r="K1181" s="3">
        <v>9.6</v>
      </c>
      <c r="L1181" s="3">
        <v>1</v>
      </c>
      <c r="M1181" s="3">
        <v>3.1</v>
      </c>
      <c r="N1181" s="3">
        <v>-249.55999999999949</v>
      </c>
      <c r="O1181" s="3">
        <v>10067</v>
      </c>
      <c r="P1181" s="3"/>
    </row>
    <row r="1182" spans="1:16">
      <c r="A1182" s="9">
        <v>44123</v>
      </c>
      <c r="B1182" s="32">
        <v>5934.23</v>
      </c>
      <c r="C1182" s="3">
        <v>2387.56</v>
      </c>
      <c r="D1182" s="3">
        <v>2258.3575000000001</v>
      </c>
      <c r="E1182" s="3">
        <v>107.814104</v>
      </c>
      <c r="F1182" s="3">
        <v>2583.1061110720002</v>
      </c>
      <c r="G1182" s="3">
        <v>257</v>
      </c>
      <c r="H1182" s="10">
        <v>386.50748800000002</v>
      </c>
      <c r="I1182" s="32">
        <v>516.08115199999997</v>
      </c>
      <c r="J1182" s="3">
        <v>-129.57366399999995</v>
      </c>
      <c r="K1182" s="3">
        <v>10</v>
      </c>
      <c r="L1182" s="3">
        <v>1</v>
      </c>
      <c r="M1182" s="3">
        <v>3</v>
      </c>
      <c r="N1182" s="3">
        <v>-11.850000000000364</v>
      </c>
      <c r="O1182" s="3"/>
      <c r="P1182" s="3"/>
    </row>
    <row r="1183" spans="1:16">
      <c r="A1183" s="9">
        <v>44120</v>
      </c>
      <c r="B1183" s="13">
        <v>5946.08</v>
      </c>
      <c r="C1183" s="3">
        <v>2382.7199999999998</v>
      </c>
      <c r="D1183" s="3">
        <v>2542.37824</v>
      </c>
      <c r="E1183" s="3">
        <v>139.86198400000001</v>
      </c>
      <c r="F1183" s="3">
        <v>2588.267931545</v>
      </c>
      <c r="G1183" s="3">
        <v>259</v>
      </c>
      <c r="H1183" s="10">
        <v>35.324447999999997</v>
      </c>
      <c r="I1183" s="32">
        <v>196.36326399999999</v>
      </c>
      <c r="J1183" s="3">
        <v>-161.038816</v>
      </c>
      <c r="K1183" s="3">
        <v>10.1</v>
      </c>
      <c r="L1183" s="3">
        <v>1</v>
      </c>
      <c r="M1183" s="3">
        <v>2.9</v>
      </c>
      <c r="N1183" s="3">
        <v>0.28999999999996362</v>
      </c>
      <c r="O1183" s="3"/>
      <c r="P1183" s="3"/>
    </row>
    <row r="1184" spans="1:16">
      <c r="A1184" s="9">
        <v>44119</v>
      </c>
      <c r="B1184" s="32">
        <v>5945.79</v>
      </c>
      <c r="C1184" s="3">
        <v>2370.4299999999998</v>
      </c>
      <c r="D1184" s="3">
        <v>3606.7975700000002</v>
      </c>
      <c r="E1184" s="3">
        <v>195.48643200000001</v>
      </c>
      <c r="F1184" s="3">
        <v>2588.1409688650001</v>
      </c>
      <c r="G1184" s="3">
        <v>264</v>
      </c>
      <c r="H1184" s="10">
        <v>63.303243999999999</v>
      </c>
      <c r="I1184" s="32">
        <v>95.717016000000001</v>
      </c>
      <c r="J1184" s="3">
        <v>-32.413772000000002</v>
      </c>
      <c r="K1184" s="3">
        <v>10.1</v>
      </c>
      <c r="L1184" s="3">
        <v>1</v>
      </c>
      <c r="M1184" s="3">
        <v>2.9</v>
      </c>
      <c r="N1184" s="3">
        <v>25.789999999999964</v>
      </c>
      <c r="O1184" s="3"/>
      <c r="P1184" s="3"/>
    </row>
    <row r="1185" spans="1:16">
      <c r="A1185" s="9">
        <v>44118</v>
      </c>
      <c r="B1185" s="32">
        <v>5920</v>
      </c>
      <c r="C1185" s="3">
        <v>2366.14</v>
      </c>
      <c r="D1185" s="3">
        <v>3465.1601900000001</v>
      </c>
      <c r="E1185" s="3">
        <v>211.32049599999999</v>
      </c>
      <c r="F1185" s="3">
        <v>2576.9138115639998</v>
      </c>
      <c r="G1185" s="3">
        <v>263</v>
      </c>
      <c r="H1185" s="10">
        <v>50.334192000000002</v>
      </c>
      <c r="I1185" s="32">
        <v>79.929935999999998</v>
      </c>
      <c r="J1185" s="3">
        <v>-29.595743999999996</v>
      </c>
      <c r="K1185" s="3">
        <v>10</v>
      </c>
      <c r="L1185" s="3">
        <v>1</v>
      </c>
      <c r="M1185" s="3">
        <v>3</v>
      </c>
      <c r="N1185" s="3">
        <v>29.869999999999891</v>
      </c>
      <c r="O1185" s="3"/>
      <c r="P1185" s="3"/>
    </row>
    <row r="1186" spans="1:16">
      <c r="A1186" s="9">
        <v>44117</v>
      </c>
      <c r="B1186" s="32">
        <v>5890.13</v>
      </c>
      <c r="C1186" s="3">
        <v>2346.83</v>
      </c>
      <c r="D1186" s="3">
        <v>5505.6977999999999</v>
      </c>
      <c r="E1186" s="3">
        <v>465.27628800000002</v>
      </c>
      <c r="F1186" s="3">
        <v>2563.9153802629999</v>
      </c>
      <c r="G1186" s="3">
        <v>273</v>
      </c>
      <c r="H1186" s="10">
        <v>50.837884000000003</v>
      </c>
      <c r="I1186" s="32">
        <v>860.66618000000005</v>
      </c>
      <c r="J1186" s="3">
        <v>-809.82829600000002</v>
      </c>
      <c r="K1186" s="3">
        <v>10</v>
      </c>
      <c r="L1186" s="3">
        <v>1</v>
      </c>
      <c r="M1186" s="3">
        <v>3</v>
      </c>
      <c r="N1186" s="3">
        <v>87.159999999999854</v>
      </c>
      <c r="O1186" s="3"/>
      <c r="P1186" s="3"/>
    </row>
    <row r="1187" spans="1:16">
      <c r="A1187" s="9">
        <v>44116</v>
      </c>
      <c r="B1187" s="32">
        <v>5802.97</v>
      </c>
      <c r="C1187" s="3">
        <v>2303.81</v>
      </c>
      <c r="D1187" s="3">
        <v>5035.3638000000001</v>
      </c>
      <c r="E1187" s="3">
        <v>582.03788999999995</v>
      </c>
      <c r="F1187" s="3">
        <v>2525.9746225690001</v>
      </c>
      <c r="G1187" s="3">
        <v>252</v>
      </c>
      <c r="H1187" s="10">
        <v>43.695500000000003</v>
      </c>
      <c r="I1187" s="32">
        <v>184.48361600000001</v>
      </c>
      <c r="J1187" s="3">
        <v>-140.788116</v>
      </c>
      <c r="K1187" s="3">
        <v>9.8000000000000007</v>
      </c>
      <c r="L1187" s="3">
        <v>1</v>
      </c>
      <c r="M1187" s="3">
        <v>3</v>
      </c>
      <c r="N1187" s="3">
        <v>-38.079999999999927</v>
      </c>
      <c r="O1187" s="3"/>
      <c r="P1187" s="3"/>
    </row>
    <row r="1188" spans="1:16">
      <c r="A1188" s="9">
        <v>44113</v>
      </c>
      <c r="B1188" s="30">
        <v>5841.05</v>
      </c>
      <c r="C1188" s="3">
        <v>2334.71</v>
      </c>
      <c r="D1188" s="3">
        <v>3795.9126999999999</v>
      </c>
      <c r="E1188" s="3">
        <v>360.51263999999998</v>
      </c>
      <c r="F1188" s="3">
        <v>2542.5503692749999</v>
      </c>
      <c r="G1188" s="3">
        <v>255</v>
      </c>
      <c r="H1188" s="10">
        <v>63.529864000000003</v>
      </c>
      <c r="I1188" s="32">
        <v>287.94739199999998</v>
      </c>
      <c r="J1188" s="3">
        <v>-224.41752799999998</v>
      </c>
      <c r="K1188" s="3">
        <v>9.9</v>
      </c>
      <c r="L1188" s="3">
        <v>1</v>
      </c>
      <c r="M1188" s="3">
        <v>3</v>
      </c>
      <c r="N1188" s="3">
        <v>42.329999999999927</v>
      </c>
      <c r="O1188" s="3"/>
      <c r="P1188" s="3"/>
    </row>
    <row r="1189" spans="1:16">
      <c r="A1189" s="9">
        <v>44112</v>
      </c>
      <c r="B1189" s="13">
        <v>5798.72</v>
      </c>
      <c r="C1189" s="3">
        <v>2348.5</v>
      </c>
      <c r="D1189" s="3">
        <v>3052.7743999999998</v>
      </c>
      <c r="E1189" s="3">
        <v>214.03572800000001</v>
      </c>
      <c r="F1189" s="3">
        <v>2524.092962966</v>
      </c>
      <c r="G1189" s="3">
        <v>261</v>
      </c>
      <c r="H1189" s="10">
        <v>161.26649599999999</v>
      </c>
      <c r="I1189" s="32">
        <v>253.16900799999999</v>
      </c>
      <c r="J1189" s="3">
        <v>-91.902512000000002</v>
      </c>
      <c r="K1189" s="3">
        <v>9.8000000000000007</v>
      </c>
      <c r="L1189" s="3">
        <v>1</v>
      </c>
      <c r="M1189" s="3">
        <v>3</v>
      </c>
      <c r="N1189" s="3">
        <v>74.180000000000291</v>
      </c>
      <c r="O1189" s="3">
        <v>31678</v>
      </c>
      <c r="P1189" s="3"/>
    </row>
    <row r="1190" spans="1:16">
      <c r="A1190" s="9">
        <v>44111</v>
      </c>
      <c r="B1190" s="32">
        <v>5724.54</v>
      </c>
      <c r="C1190" s="3">
        <v>2317.15</v>
      </c>
      <c r="D1190" s="3">
        <v>2900.0422400000002</v>
      </c>
      <c r="E1190" s="3">
        <v>143.449984</v>
      </c>
      <c r="F1190" s="3">
        <v>2491.8056891750002</v>
      </c>
      <c r="G1190" s="3">
        <v>259</v>
      </c>
      <c r="H1190" s="10">
        <v>57.681592000000002</v>
      </c>
      <c r="I1190" s="32">
        <v>891.30259000000001</v>
      </c>
      <c r="J1190" s="3">
        <v>-833.62099799999999</v>
      </c>
      <c r="K1190" s="3">
        <v>9.6999999999999993</v>
      </c>
      <c r="L1190" s="3">
        <v>1</v>
      </c>
      <c r="M1190" s="3">
        <v>3.1</v>
      </c>
      <c r="N1190" s="3">
        <v>171.31999999999971</v>
      </c>
      <c r="O1190" s="3"/>
      <c r="P1190" s="3"/>
    </row>
    <row r="1191" spans="1:16">
      <c r="A1191" s="9">
        <v>44110</v>
      </c>
      <c r="B1191" s="32">
        <v>5553.22</v>
      </c>
      <c r="C1191" s="3">
        <v>2272.89</v>
      </c>
      <c r="D1191" s="3">
        <v>3879.7196800000002</v>
      </c>
      <c r="E1191" s="3">
        <v>113.51604</v>
      </c>
      <c r="F1191" s="3">
        <v>2417.231281506</v>
      </c>
      <c r="G1191" s="3">
        <v>255</v>
      </c>
      <c r="H1191" s="10">
        <v>87.420007999999996</v>
      </c>
      <c r="I1191" s="32">
        <v>1156.6257900000001</v>
      </c>
      <c r="J1191" s="3">
        <v>-1069.205782</v>
      </c>
      <c r="K1191" s="3">
        <v>9.4</v>
      </c>
      <c r="L1191" s="3">
        <v>0.9</v>
      </c>
      <c r="M1191" s="3">
        <v>3.2</v>
      </c>
      <c r="N1191" s="3">
        <v>18.610000000000582</v>
      </c>
      <c r="O1191" s="3"/>
      <c r="P1191" s="3"/>
    </row>
    <row r="1192" spans="1:16">
      <c r="A1192" s="9">
        <v>44109</v>
      </c>
      <c r="B1192" s="32">
        <v>5534.61</v>
      </c>
      <c r="C1192" s="3">
        <v>2272.2199999999998</v>
      </c>
      <c r="D1192" s="3">
        <v>2803.2220200000002</v>
      </c>
      <c r="E1192" s="3">
        <v>163.31886399999999</v>
      </c>
      <c r="F1192" s="3">
        <v>2400.5600443120002</v>
      </c>
      <c r="G1192" s="3">
        <v>269</v>
      </c>
      <c r="H1192" s="10">
        <v>92.083287999999996</v>
      </c>
      <c r="I1192" s="32">
        <v>68.953487999999993</v>
      </c>
      <c r="J1192" s="3">
        <v>23.129800000000003</v>
      </c>
      <c r="K1192" s="3">
        <v>9.3000000000000007</v>
      </c>
      <c r="L1192" s="3">
        <v>0.9</v>
      </c>
      <c r="M1192" s="3">
        <v>3.2</v>
      </c>
      <c r="N1192" s="3">
        <v>-52.570000000000618</v>
      </c>
      <c r="O1192" s="3"/>
      <c r="P1192" s="3"/>
    </row>
    <row r="1193" spans="1:16">
      <c r="A1193" s="9">
        <v>44106</v>
      </c>
      <c r="B1193" s="32">
        <v>5587.18</v>
      </c>
      <c r="C1193" s="3">
        <v>2288.5100000000002</v>
      </c>
      <c r="D1193" s="3">
        <v>3821.9356200000002</v>
      </c>
      <c r="E1193" s="3">
        <v>268.77385600000002</v>
      </c>
      <c r="F1193" s="3">
        <v>2423.360816847</v>
      </c>
      <c r="G1193" s="3">
        <v>270</v>
      </c>
      <c r="H1193" s="10">
        <v>59.200223999999999</v>
      </c>
      <c r="I1193" s="32">
        <v>201.96222399999999</v>
      </c>
      <c r="J1193" s="3">
        <v>-142.762</v>
      </c>
      <c r="K1193" s="3">
        <v>9.4</v>
      </c>
      <c r="L1193" s="3">
        <v>0.9</v>
      </c>
      <c r="M1193" s="3">
        <v>3.1</v>
      </c>
      <c r="N1193" s="3">
        <v>-462.98999999999978</v>
      </c>
      <c r="O1193" s="3"/>
      <c r="P1193" s="3"/>
    </row>
    <row r="1194" spans="1:16">
      <c r="A1194" s="9">
        <v>44104</v>
      </c>
      <c r="B1194" s="32">
        <v>6050.17</v>
      </c>
      <c r="C1194" s="3">
        <v>2454.4299999999998</v>
      </c>
      <c r="D1194" s="3">
        <v>3242.55078</v>
      </c>
      <c r="E1194" s="3">
        <v>215.056512</v>
      </c>
      <c r="F1194" s="3">
        <v>2595.8406860919999</v>
      </c>
      <c r="G1194" s="3">
        <v>270</v>
      </c>
      <c r="H1194" s="10">
        <v>85.154687999999993</v>
      </c>
      <c r="I1194" s="32">
        <v>745.23500999999999</v>
      </c>
      <c r="J1194" s="3">
        <v>-660.08032200000002</v>
      </c>
      <c r="K1194" s="3">
        <v>10.199999999999999</v>
      </c>
      <c r="L1194" s="3">
        <v>1</v>
      </c>
      <c r="M1194" s="3">
        <v>2.9</v>
      </c>
      <c r="N1194" s="3">
        <v>65.329999999999927</v>
      </c>
      <c r="O1194" s="3"/>
      <c r="P1194" s="3"/>
    </row>
    <row r="1195" spans="1:16">
      <c r="A1195" s="9">
        <v>44103</v>
      </c>
      <c r="B1195" s="32">
        <v>5984.84</v>
      </c>
      <c r="C1195" s="3">
        <v>2463.27</v>
      </c>
      <c r="D1195" s="3">
        <v>2065.1297300000001</v>
      </c>
      <c r="E1195" s="3">
        <v>142.96291199999999</v>
      </c>
      <c r="F1195" s="3">
        <v>2595.8406860919999</v>
      </c>
      <c r="G1195" s="3">
        <v>260</v>
      </c>
      <c r="H1195" s="37">
        <v>46.587907999999999</v>
      </c>
      <c r="I1195" s="3">
        <v>115.170704</v>
      </c>
      <c r="J1195" s="3">
        <v>-68.582796000000002</v>
      </c>
      <c r="K1195" s="3">
        <v>10.1</v>
      </c>
      <c r="L1195" s="3">
        <v>1</v>
      </c>
      <c r="M1195" s="3">
        <v>2.9</v>
      </c>
      <c r="N1195" s="3">
        <v>-8.7100000000000364</v>
      </c>
      <c r="O1195" s="3">
        <v>11280</v>
      </c>
      <c r="P1195" s="3"/>
    </row>
    <row r="1196" spans="1:16">
      <c r="A1196" s="9">
        <v>44102</v>
      </c>
      <c r="B1196" s="32">
        <v>5993.55</v>
      </c>
      <c r="C1196" s="3">
        <v>2476.11</v>
      </c>
      <c r="D1196" s="3">
        <v>3152.52045</v>
      </c>
      <c r="E1196" s="3">
        <v>163.08259200000001</v>
      </c>
      <c r="F1196" s="3">
        <v>2599.6189143480001</v>
      </c>
      <c r="G1196" s="3">
        <v>268</v>
      </c>
      <c r="H1196" s="37">
        <v>56.559747999999999</v>
      </c>
      <c r="I1196" s="3">
        <v>1240.60403</v>
      </c>
      <c r="J1196" s="3">
        <v>-1184.0442820000001</v>
      </c>
      <c r="K1196" s="3">
        <v>10.1</v>
      </c>
      <c r="L1196" s="3">
        <v>1</v>
      </c>
      <c r="M1196" s="3">
        <v>2.9</v>
      </c>
      <c r="N1196" s="3">
        <v>-34.649999999999636</v>
      </c>
      <c r="O1196" s="3">
        <v>35805</v>
      </c>
      <c r="P1196" s="3"/>
    </row>
    <row r="1197" spans="1:16">
      <c r="A1197" s="9">
        <v>44099</v>
      </c>
      <c r="B1197" s="30">
        <v>6028.2</v>
      </c>
      <c r="C1197" s="3">
        <v>2495.7199999999998</v>
      </c>
      <c r="D1197" s="3">
        <v>1895.28307</v>
      </c>
      <c r="E1197" s="3">
        <v>217.719504</v>
      </c>
      <c r="F1197" s="3">
        <v>2620.2591491940002</v>
      </c>
      <c r="G1197" s="3">
        <v>270</v>
      </c>
      <c r="H1197" s="30">
        <v>38.308396000000002</v>
      </c>
      <c r="I1197" s="32">
        <v>117.731296</v>
      </c>
      <c r="J1197" s="3">
        <v>-79.422899999999998</v>
      </c>
      <c r="K1197" s="3">
        <v>10.199999999999999</v>
      </c>
      <c r="L1197" s="3">
        <v>1</v>
      </c>
      <c r="M1197" s="3">
        <v>2.9</v>
      </c>
      <c r="N1197" s="3">
        <v>169.15999999999985</v>
      </c>
      <c r="O1197" s="3"/>
      <c r="P1197" s="3"/>
    </row>
    <row r="1198" spans="1:16">
      <c r="A1198" s="9">
        <v>44098</v>
      </c>
      <c r="B1198" s="32">
        <v>5859.04</v>
      </c>
      <c r="C1198" s="3">
        <v>2482.08</v>
      </c>
      <c r="D1198" s="3">
        <v>2424.9446400000002</v>
      </c>
      <c r="E1198" s="3">
        <v>453.96019200000001</v>
      </c>
      <c r="F1198" s="3">
        <v>2546.729666149</v>
      </c>
      <c r="G1198" s="3">
        <v>264</v>
      </c>
      <c r="H1198" s="10">
        <v>335.25743999999997</v>
      </c>
      <c r="I1198" s="32">
        <v>693.23577999999998</v>
      </c>
      <c r="J1198" s="3">
        <v>-357.97834</v>
      </c>
      <c r="K1198" s="3">
        <v>9.9</v>
      </c>
      <c r="L1198" s="3">
        <v>1</v>
      </c>
      <c r="M1198" s="3">
        <v>3</v>
      </c>
      <c r="N1198" s="3">
        <v>47.840000000000146</v>
      </c>
      <c r="O1198" s="3"/>
      <c r="P1198" s="3"/>
    </row>
    <row r="1199" spans="1:16">
      <c r="A1199" s="9">
        <v>44097</v>
      </c>
      <c r="B1199" s="32">
        <v>5811.2</v>
      </c>
      <c r="C1199" s="3">
        <v>2481.92</v>
      </c>
      <c r="D1199" s="3">
        <v>2850.9957100000001</v>
      </c>
      <c r="E1199" s="3">
        <v>403.66601600000001</v>
      </c>
      <c r="F1199" s="3">
        <v>2525.9352687770001</v>
      </c>
      <c r="G1199" s="3">
        <v>262</v>
      </c>
      <c r="H1199" s="37">
        <v>254.288048</v>
      </c>
      <c r="I1199" s="3">
        <v>772.22745999999995</v>
      </c>
      <c r="J1199" s="3">
        <v>-517.93941199999995</v>
      </c>
      <c r="K1199" s="3">
        <v>9.8000000000000007</v>
      </c>
      <c r="L1199" s="3">
        <v>1</v>
      </c>
      <c r="M1199" s="3">
        <v>3</v>
      </c>
      <c r="N1199" s="3">
        <v>39.099999999999454</v>
      </c>
      <c r="O1199" s="3"/>
      <c r="P1199" s="3"/>
    </row>
    <row r="1200" spans="1:16">
      <c r="A1200" s="9">
        <v>44096</v>
      </c>
      <c r="B1200" s="32">
        <v>5772.1</v>
      </c>
      <c r="C1200" s="3">
        <v>2486.0100000000002</v>
      </c>
      <c r="D1200" s="3">
        <v>2152.8220200000001</v>
      </c>
      <c r="E1200" s="3">
        <v>158.31337600000001</v>
      </c>
      <c r="F1200" s="3">
        <v>2508.939934606</v>
      </c>
      <c r="G1200" s="3">
        <v>257</v>
      </c>
      <c r="H1200" s="10">
        <v>74.614896000000002</v>
      </c>
      <c r="I1200" s="32">
        <v>189.670784</v>
      </c>
      <c r="J1200" s="3">
        <v>-115.055888</v>
      </c>
      <c r="K1200" s="3">
        <v>9.6999999999999993</v>
      </c>
      <c r="L1200" s="3">
        <v>1</v>
      </c>
      <c r="M1200" s="3">
        <v>3</v>
      </c>
      <c r="N1200" s="3">
        <v>-8.839999999999236</v>
      </c>
      <c r="O1200" s="3"/>
      <c r="P1200" s="3"/>
    </row>
    <row r="1201" spans="1:16">
      <c r="A1201" s="9">
        <v>44095</v>
      </c>
      <c r="B1201" s="32">
        <v>5780.94</v>
      </c>
      <c r="C1201" s="3">
        <v>2492.35</v>
      </c>
      <c r="D1201" s="3">
        <v>2527.8374399999998</v>
      </c>
      <c r="E1201" s="3">
        <v>134.18744000000001</v>
      </c>
      <c r="F1201" s="3">
        <v>2512.4645787220002</v>
      </c>
      <c r="G1201" s="3">
        <v>260</v>
      </c>
      <c r="H1201" s="10">
        <v>90.353952000000007</v>
      </c>
      <c r="I1201" s="32">
        <v>199.39937599999999</v>
      </c>
      <c r="J1201" s="3">
        <v>-109.04542399999998</v>
      </c>
      <c r="K1201" s="3">
        <v>9.8000000000000007</v>
      </c>
      <c r="L1201" s="3">
        <v>1</v>
      </c>
      <c r="M1201" s="3">
        <v>2.8</v>
      </c>
      <c r="N1201" s="3">
        <v>18.229999999999563</v>
      </c>
      <c r="O1201" s="3"/>
      <c r="P1201" s="3"/>
    </row>
    <row r="1202" spans="1:16">
      <c r="A1202" s="9">
        <v>44092</v>
      </c>
      <c r="B1202" s="32">
        <v>5762.71</v>
      </c>
      <c r="C1202" s="3">
        <v>2511.7199999999998</v>
      </c>
      <c r="D1202" s="3">
        <v>3523.2834600000001</v>
      </c>
      <c r="E1202" s="3">
        <v>199.65753599999999</v>
      </c>
      <c r="F1202" s="3">
        <v>2504.542756668</v>
      </c>
      <c r="G1202" s="3">
        <v>260</v>
      </c>
      <c r="H1202" s="10">
        <v>184.40150399999999</v>
      </c>
      <c r="I1202" s="32">
        <v>585.44685000000004</v>
      </c>
      <c r="J1202" s="3">
        <v>-401.04534600000005</v>
      </c>
      <c r="K1202" s="3">
        <v>9.6999999999999993</v>
      </c>
      <c r="L1202" s="3">
        <v>1</v>
      </c>
      <c r="M1202" s="3">
        <v>2.9</v>
      </c>
      <c r="N1202" s="3">
        <v>42.039999999999964</v>
      </c>
      <c r="O1202" s="3"/>
      <c r="P1202" s="3"/>
    </row>
    <row r="1203" spans="1:16">
      <c r="A1203" s="9">
        <v>44091</v>
      </c>
      <c r="B1203" s="32">
        <v>5720.67</v>
      </c>
      <c r="C1203" s="3">
        <v>2512.4</v>
      </c>
      <c r="D1203" s="3">
        <v>3544.7359999999999</v>
      </c>
      <c r="E1203" s="3">
        <v>182.00990400000001</v>
      </c>
      <c r="F1203" s="3">
        <v>2486.2712170939999</v>
      </c>
      <c r="G1203" s="3">
        <v>267</v>
      </c>
      <c r="H1203" s="37">
        <v>295.52828799999997</v>
      </c>
      <c r="I1203" s="3">
        <v>757.13900999999998</v>
      </c>
      <c r="J1203" s="3">
        <v>-461.61072200000001</v>
      </c>
      <c r="K1203" s="3">
        <v>9.6</v>
      </c>
      <c r="L1203" s="3">
        <v>1</v>
      </c>
      <c r="M1203" s="3">
        <v>2.9</v>
      </c>
      <c r="N1203" s="3">
        <v>62.010000000000218</v>
      </c>
      <c r="O1203" s="3"/>
      <c r="P1203" s="3"/>
    </row>
    <row r="1204" spans="1:16">
      <c r="A1204" s="9">
        <v>44090</v>
      </c>
      <c r="B1204" s="32">
        <v>5658.66</v>
      </c>
      <c r="C1204" s="3">
        <v>2480.0700000000002</v>
      </c>
      <c r="D1204" s="3">
        <v>3412.7380499999999</v>
      </c>
      <c r="E1204" s="3">
        <v>146.24190400000001</v>
      </c>
      <c r="F1204" s="3">
        <v>2459.3208277670001</v>
      </c>
      <c r="G1204" s="3">
        <v>255</v>
      </c>
      <c r="H1204" s="10">
        <v>92.943855999999997</v>
      </c>
      <c r="I1204" s="32">
        <v>334.98208</v>
      </c>
      <c r="J1204" s="3">
        <v>-242.03822400000001</v>
      </c>
      <c r="K1204" s="3">
        <v>9.5</v>
      </c>
      <c r="L1204" s="3">
        <v>0.9</v>
      </c>
      <c r="M1204" s="3">
        <v>2.9</v>
      </c>
      <c r="N1204" s="3">
        <v>73.260000000000218</v>
      </c>
      <c r="O1204" s="3"/>
      <c r="P1204" s="3"/>
    </row>
    <row r="1205" spans="1:16">
      <c r="A1205" s="9">
        <v>44089</v>
      </c>
      <c r="B1205" s="13">
        <v>5585.4</v>
      </c>
      <c r="C1205" s="3">
        <v>2406.36</v>
      </c>
      <c r="D1205" s="3">
        <v>3530.8344299999999</v>
      </c>
      <c r="E1205" s="3">
        <v>185.078992</v>
      </c>
      <c r="F1205" s="3">
        <v>2427.4821772619998</v>
      </c>
      <c r="G1205" s="3">
        <v>255</v>
      </c>
      <c r="H1205" s="10">
        <v>159.62553600000001</v>
      </c>
      <c r="I1205" s="32">
        <v>495.660256</v>
      </c>
      <c r="J1205" s="3">
        <v>-336.03471999999999</v>
      </c>
      <c r="K1205" s="3">
        <v>9.4</v>
      </c>
      <c r="L1205" s="3">
        <v>0.9</v>
      </c>
      <c r="M1205" s="3">
        <v>3</v>
      </c>
      <c r="N1205" s="3">
        <v>51.710000000000036</v>
      </c>
      <c r="O1205" s="3"/>
      <c r="P1205" s="3"/>
    </row>
    <row r="1206" spans="1:16">
      <c r="A1206" s="9">
        <v>44088</v>
      </c>
      <c r="B1206" s="32">
        <v>5533.69</v>
      </c>
      <c r="C1206" s="3">
        <v>2389.33</v>
      </c>
      <c r="D1206" s="3">
        <v>3205.2270100000001</v>
      </c>
      <c r="E1206" s="3">
        <v>157.43343999999999</v>
      </c>
      <c r="F1206" s="3">
        <v>2405.0086337349999</v>
      </c>
      <c r="G1206" s="3">
        <v>261</v>
      </c>
      <c r="H1206" s="10">
        <v>50.943531999999998</v>
      </c>
      <c r="I1206" s="32">
        <v>1021.1232</v>
      </c>
      <c r="J1206" s="3">
        <v>-970.17966799999999</v>
      </c>
      <c r="K1206" s="3">
        <v>9.3000000000000007</v>
      </c>
      <c r="L1206" s="3">
        <v>0.9</v>
      </c>
      <c r="M1206" s="3">
        <v>3</v>
      </c>
      <c r="N1206" s="3">
        <v>43.089999999999236</v>
      </c>
      <c r="O1206" s="3"/>
      <c r="P1206" s="3"/>
    </row>
    <row r="1207" spans="1:16">
      <c r="A1207" s="9">
        <v>44085</v>
      </c>
      <c r="B1207" s="32">
        <v>5490.6</v>
      </c>
      <c r="C1207" s="3">
        <v>2382.77</v>
      </c>
      <c r="D1207" s="3">
        <v>2285.9284499999999</v>
      </c>
      <c r="E1207" s="3">
        <v>110.09438400000001</v>
      </c>
      <c r="F1207" s="3">
        <v>2386.2809049749999</v>
      </c>
      <c r="G1207" s="3">
        <v>263</v>
      </c>
      <c r="H1207" s="10">
        <v>359.83606400000002</v>
      </c>
      <c r="I1207" s="32">
        <v>430.076032</v>
      </c>
      <c r="J1207" s="3">
        <v>-70.239967999999976</v>
      </c>
      <c r="K1207" s="3">
        <v>9.3000000000000007</v>
      </c>
      <c r="L1207" s="3">
        <v>0.9</v>
      </c>
      <c r="M1207" s="3">
        <v>3</v>
      </c>
      <c r="N1207" s="3">
        <v>51.690000000000509</v>
      </c>
      <c r="O1207" s="3"/>
      <c r="P1207" s="3"/>
    </row>
    <row r="1208" spans="1:16">
      <c r="A1208" s="9">
        <v>44084</v>
      </c>
      <c r="B1208" s="32">
        <v>5438.91</v>
      </c>
      <c r="C1208" s="3">
        <v>2359.2399999999998</v>
      </c>
      <c r="D1208" s="3">
        <v>1640.8381400000001</v>
      </c>
      <c r="E1208" s="3">
        <v>93.740440000000007</v>
      </c>
      <c r="F1208" s="3">
        <v>2363.8164729810001</v>
      </c>
      <c r="G1208" s="3">
        <v>249</v>
      </c>
      <c r="H1208" s="10">
        <v>194.55403200000001</v>
      </c>
      <c r="I1208" s="32">
        <v>385.662848</v>
      </c>
      <c r="J1208" s="3">
        <v>-191.10881599999999</v>
      </c>
      <c r="K1208" s="3">
        <v>9.1999999999999993</v>
      </c>
      <c r="L1208" s="3">
        <v>0.9</v>
      </c>
      <c r="M1208" s="3">
        <v>3</v>
      </c>
      <c r="N1208" s="3">
        <v>39.369999999999891</v>
      </c>
      <c r="O1208" s="3"/>
      <c r="P1208" s="3"/>
    </row>
    <row r="1209" spans="1:16">
      <c r="A1209" s="9">
        <v>44083</v>
      </c>
      <c r="B1209" s="32">
        <v>5399.54</v>
      </c>
      <c r="C1209" s="3">
        <v>2342.85</v>
      </c>
      <c r="D1209" s="3">
        <v>2668.2478099999998</v>
      </c>
      <c r="E1209" s="3">
        <v>133.70489599999999</v>
      </c>
      <c r="F1209" s="3">
        <v>2346.7054857640001</v>
      </c>
      <c r="G1209" s="3">
        <v>250</v>
      </c>
      <c r="H1209" s="10">
        <v>76.547623999999999</v>
      </c>
      <c r="I1209" s="32">
        <v>289.12831999999997</v>
      </c>
      <c r="J1209" s="3">
        <v>-212.58069599999999</v>
      </c>
      <c r="K1209" s="3">
        <v>9.1</v>
      </c>
      <c r="L1209" s="3">
        <v>0.9</v>
      </c>
      <c r="M1209" s="3">
        <v>3.1</v>
      </c>
      <c r="N1209" s="3">
        <v>29.149999999999636</v>
      </c>
      <c r="O1209" s="3"/>
      <c r="P1209" s="3"/>
    </row>
    <row r="1210" spans="1:16">
      <c r="A1210" s="9">
        <v>44082</v>
      </c>
      <c r="B1210" s="32">
        <v>5370.39</v>
      </c>
      <c r="C1210" s="3">
        <v>2334.7600000000002</v>
      </c>
      <c r="D1210" s="3">
        <v>3130.5082900000002</v>
      </c>
      <c r="E1210" s="3">
        <v>102.207888</v>
      </c>
      <c r="F1210" s="3">
        <v>2334.0349952060001</v>
      </c>
      <c r="G1210" s="3">
        <v>254</v>
      </c>
      <c r="H1210" s="10">
        <v>48.267564</v>
      </c>
      <c r="I1210" s="32">
        <v>1341.67066</v>
      </c>
      <c r="J1210" s="3">
        <v>-1293.403096</v>
      </c>
      <c r="K1210" s="3">
        <v>9.1</v>
      </c>
      <c r="L1210" s="3">
        <v>0.9</v>
      </c>
      <c r="M1210" s="3">
        <v>3.1</v>
      </c>
      <c r="N1210" s="3">
        <v>54.340000000000146</v>
      </c>
      <c r="O1210" s="3"/>
      <c r="P1210" s="3"/>
    </row>
    <row r="1211" spans="1:16">
      <c r="A1211" s="9">
        <v>44081</v>
      </c>
      <c r="B1211" s="32">
        <v>5316.05</v>
      </c>
      <c r="C1211" s="3">
        <v>2307.64</v>
      </c>
      <c r="D1211" s="3">
        <v>1255.98963</v>
      </c>
      <c r="E1211" s="3">
        <v>99.281711999999999</v>
      </c>
      <c r="F1211" s="3">
        <v>2310.417771723</v>
      </c>
      <c r="G1211" s="3">
        <v>250</v>
      </c>
      <c r="H1211" s="10">
        <v>19.700393999999999</v>
      </c>
      <c r="I1211" s="32">
        <v>258.37275199999999</v>
      </c>
      <c r="J1211" s="3">
        <v>-238.672358</v>
      </c>
      <c r="K1211" s="3">
        <v>9</v>
      </c>
      <c r="L1211" s="3">
        <v>0.9</v>
      </c>
      <c r="M1211" s="3">
        <v>3.1</v>
      </c>
      <c r="N1211" s="3">
        <v>5.3800000000001091</v>
      </c>
      <c r="O1211" s="3"/>
      <c r="P1211" s="3"/>
    </row>
    <row r="1212" spans="1:16">
      <c r="A1212" s="9">
        <v>44078</v>
      </c>
      <c r="B1212" s="32">
        <v>5310.67</v>
      </c>
      <c r="C1212" s="3">
        <v>2307.89</v>
      </c>
      <c r="D1212" s="3">
        <v>757.15941999999995</v>
      </c>
      <c r="E1212" s="3">
        <v>89.789472000000004</v>
      </c>
      <c r="F1212" s="3">
        <v>2308.0799064369999</v>
      </c>
      <c r="G1212" s="3">
        <v>246</v>
      </c>
      <c r="H1212" s="10">
        <v>9.4684690000000007</v>
      </c>
      <c r="I1212" s="32">
        <v>37.937952000000003</v>
      </c>
      <c r="J1212" s="3">
        <v>-28.469483000000004</v>
      </c>
      <c r="K1212" s="3">
        <v>9</v>
      </c>
      <c r="L1212" s="3">
        <v>0.9</v>
      </c>
      <c r="M1212" s="3">
        <v>3.1</v>
      </c>
      <c r="N1212" s="3">
        <v>-0.75</v>
      </c>
      <c r="O1212" s="3"/>
      <c r="P1212" s="3"/>
    </row>
    <row r="1213" spans="1:16">
      <c r="A1213" s="9">
        <v>44077</v>
      </c>
      <c r="B1213" s="32">
        <v>5311.42</v>
      </c>
      <c r="C1213" s="3">
        <v>2321.5700000000002</v>
      </c>
      <c r="D1213" s="3">
        <v>1026.56051</v>
      </c>
      <c r="E1213" s="3">
        <v>53.063940000000002</v>
      </c>
      <c r="F1213" s="3">
        <v>2308.4071947520001</v>
      </c>
      <c r="G1213" s="3">
        <v>248</v>
      </c>
      <c r="H1213" s="37">
        <v>91.249632000000005</v>
      </c>
      <c r="I1213" s="3">
        <v>297.21804800000001</v>
      </c>
      <c r="J1213" s="3">
        <v>-205.96841599999999</v>
      </c>
      <c r="K1213" s="3">
        <v>9</v>
      </c>
      <c r="L1213" s="3">
        <v>0.9</v>
      </c>
      <c r="M1213" s="3">
        <v>3.1</v>
      </c>
      <c r="N1213" s="3">
        <v>-39.430000000000291</v>
      </c>
      <c r="O1213" s="3"/>
      <c r="P1213" s="3"/>
    </row>
    <row r="1214" spans="1:16">
      <c r="A1214" s="9">
        <v>44076</v>
      </c>
      <c r="B1214" s="32">
        <v>5350.85</v>
      </c>
      <c r="C1214" s="3">
        <v>2343.81</v>
      </c>
      <c r="D1214" s="3">
        <v>1115.51334</v>
      </c>
      <c r="E1214" s="3">
        <v>71.561520000000002</v>
      </c>
      <c r="F1214" s="3">
        <v>2325.5447189860001</v>
      </c>
      <c r="G1214" s="3">
        <v>241</v>
      </c>
      <c r="H1214" s="10">
        <v>48.798968000000002</v>
      </c>
      <c r="I1214" s="32">
        <v>68.510928000000007</v>
      </c>
      <c r="J1214" s="3">
        <v>-19.711960000000005</v>
      </c>
      <c r="K1214" s="3">
        <v>9</v>
      </c>
      <c r="L1214" s="3">
        <v>0.9</v>
      </c>
      <c r="M1214" s="3">
        <v>3.1</v>
      </c>
      <c r="N1214" s="3">
        <v>-9.1399999999994179</v>
      </c>
      <c r="O1214" s="3"/>
      <c r="P1214" s="3"/>
    </row>
    <row r="1215" spans="1:16">
      <c r="A1215" s="9">
        <v>44074</v>
      </c>
      <c r="B1215" s="32">
        <v>5359.99</v>
      </c>
      <c r="C1215" s="3">
        <v>2348.36</v>
      </c>
      <c r="D1215" s="3">
        <v>1788.52224</v>
      </c>
      <c r="E1215" s="3">
        <v>144.88526400000001</v>
      </c>
      <c r="F1215" s="3">
        <v>2329.5137123589998</v>
      </c>
      <c r="G1215" s="3">
        <v>242</v>
      </c>
      <c r="H1215" s="10">
        <v>43.924936000000002</v>
      </c>
      <c r="I1215" s="32">
        <v>686.46707000000004</v>
      </c>
      <c r="J1215" s="3">
        <v>-642.54213400000003</v>
      </c>
      <c r="K1215" s="3">
        <v>9</v>
      </c>
      <c r="L1215" s="3">
        <v>0.9</v>
      </c>
      <c r="M1215" s="3">
        <v>3.1</v>
      </c>
      <c r="N1215" s="3">
        <v>30.659999999999854</v>
      </c>
      <c r="O1215" s="3"/>
      <c r="P1215" s="3"/>
    </row>
    <row r="1216" spans="1:16">
      <c r="A1216" s="9">
        <v>44071</v>
      </c>
      <c r="B1216" s="32">
        <v>5329.33</v>
      </c>
      <c r="C1216" s="3">
        <v>2359.75</v>
      </c>
      <c r="D1216" s="3">
        <v>1366.8052499999999</v>
      </c>
      <c r="E1216" s="3">
        <v>70.105119999999999</v>
      </c>
      <c r="F1216" s="3">
        <v>2316.1888210299999</v>
      </c>
      <c r="G1216" s="3">
        <v>237</v>
      </c>
      <c r="H1216" s="10">
        <v>137.34625600000001</v>
      </c>
      <c r="I1216" s="32">
        <v>587.91813999999999</v>
      </c>
      <c r="J1216" s="3">
        <v>-450.57188399999995</v>
      </c>
      <c r="K1216" s="3">
        <v>9</v>
      </c>
      <c r="L1216" s="3">
        <v>0.9</v>
      </c>
      <c r="M1216" s="3">
        <v>3.1</v>
      </c>
      <c r="N1216" s="3">
        <v>8.4600000000000364</v>
      </c>
      <c r="O1216" s="3"/>
      <c r="P1216" s="3"/>
    </row>
    <row r="1217" spans="1:16">
      <c r="A1217" s="9">
        <v>44070</v>
      </c>
      <c r="B1217" s="13">
        <v>5320.87</v>
      </c>
      <c r="C1217" s="3">
        <v>2360.38</v>
      </c>
      <c r="D1217" s="3">
        <v>1041.3225</v>
      </c>
      <c r="E1217" s="3">
        <v>40.813839999999999</v>
      </c>
      <c r="F1217" s="3">
        <v>2312.5139583780001</v>
      </c>
      <c r="G1217" s="3">
        <v>231</v>
      </c>
      <c r="H1217" s="10">
        <v>11.800985000000001</v>
      </c>
      <c r="I1217" s="32">
        <v>364.67315200000002</v>
      </c>
      <c r="J1217" s="3">
        <v>-352.87216699999999</v>
      </c>
      <c r="K1217" s="3">
        <v>9.4</v>
      </c>
      <c r="L1217" s="3">
        <v>0.9</v>
      </c>
      <c r="M1217" s="3">
        <v>3.1</v>
      </c>
      <c r="N1217" s="3">
        <v>-12.449999999999818</v>
      </c>
      <c r="O1217" s="3"/>
      <c r="P1217" s="3"/>
    </row>
    <row r="1218" spans="1:16">
      <c r="A1218" s="9">
        <v>44069</v>
      </c>
      <c r="B1218" s="32">
        <v>5333.32</v>
      </c>
      <c r="C1218" s="3">
        <v>2353.27</v>
      </c>
      <c r="D1218" s="3">
        <v>2201.4361600000002</v>
      </c>
      <c r="E1218" s="3">
        <v>50.779955999999999</v>
      </c>
      <c r="F1218" s="3">
        <v>2317.924689943</v>
      </c>
      <c r="G1218" s="3">
        <v>234</v>
      </c>
      <c r="H1218" s="37">
        <v>16.047931999999999</v>
      </c>
      <c r="I1218" s="3">
        <v>373.52915200000001</v>
      </c>
      <c r="J1218" s="3">
        <v>-357.48122000000001</v>
      </c>
      <c r="K1218" s="3">
        <v>9.4</v>
      </c>
      <c r="L1218" s="3">
        <v>0.9</v>
      </c>
      <c r="M1218" s="3">
        <v>3.1</v>
      </c>
      <c r="N1218" s="3">
        <v>-2.3400000000001455</v>
      </c>
      <c r="O1218" s="3"/>
      <c r="P1218" s="3"/>
    </row>
    <row r="1219" spans="1:16">
      <c r="A1219" s="9">
        <v>44068</v>
      </c>
      <c r="B1219" s="33">
        <v>5335.66</v>
      </c>
      <c r="C1219" s="3">
        <v>2364.91</v>
      </c>
      <c r="D1219" s="3">
        <v>1886.9693400000001</v>
      </c>
      <c r="E1219" s="3">
        <v>62.757196</v>
      </c>
      <c r="F1219" s="3">
        <v>2318.943031668</v>
      </c>
      <c r="G1219" s="3">
        <v>229</v>
      </c>
      <c r="H1219" s="37">
        <v>17.653791999999999</v>
      </c>
      <c r="I1219" s="3">
        <v>851.88409999999999</v>
      </c>
      <c r="J1219" s="3">
        <v>-834.23030800000004</v>
      </c>
      <c r="K1219" s="3">
        <v>9.4</v>
      </c>
      <c r="L1219" s="3">
        <v>0.9</v>
      </c>
      <c r="M1219" s="3">
        <v>3.1</v>
      </c>
      <c r="N1219" s="3">
        <v>-27.550000000000182</v>
      </c>
      <c r="O1219" s="3"/>
      <c r="P1219" s="3"/>
    </row>
    <row r="1220" spans="1:16">
      <c r="A1220" s="9">
        <v>44067</v>
      </c>
      <c r="B1220" s="13">
        <v>5363.21</v>
      </c>
      <c r="C1220" s="3">
        <v>2379.67</v>
      </c>
      <c r="D1220" s="3">
        <v>2016.9981399999999</v>
      </c>
      <c r="E1220" s="3">
        <v>63.884708000000003</v>
      </c>
      <c r="F1220" s="3">
        <v>2330.9149022080001</v>
      </c>
      <c r="G1220" s="3">
        <v>255</v>
      </c>
      <c r="H1220" s="10">
        <v>31.089860000000002</v>
      </c>
      <c r="I1220" s="32">
        <v>697.55993999999998</v>
      </c>
      <c r="J1220" s="3">
        <v>-666.47007999999994</v>
      </c>
      <c r="K1220" s="3">
        <v>9.5</v>
      </c>
      <c r="L1220" s="3">
        <v>0.9</v>
      </c>
      <c r="M1220" s="3">
        <v>3.1</v>
      </c>
      <c r="N1220" s="3">
        <v>-22.579999999999927</v>
      </c>
      <c r="O1220" s="3"/>
      <c r="P1220" s="3"/>
    </row>
    <row r="1221" spans="1:16">
      <c r="A1221" s="9">
        <v>44064</v>
      </c>
      <c r="B1221" s="32">
        <v>5385.79</v>
      </c>
      <c r="C1221" s="3">
        <v>2398.98</v>
      </c>
      <c r="D1221" s="3">
        <v>1568.8517770000001</v>
      </c>
      <c r="E1221" s="3">
        <v>63.281973999999998</v>
      </c>
      <c r="F1221" s="3">
        <v>2534.7482018639998</v>
      </c>
      <c r="G1221" s="3">
        <v>251</v>
      </c>
      <c r="H1221" s="10">
        <v>19.453842999999999</v>
      </c>
      <c r="I1221" s="32">
        <v>179.88541000000001</v>
      </c>
      <c r="J1221" s="3">
        <v>-160.431567</v>
      </c>
      <c r="K1221" s="3">
        <v>10.34</v>
      </c>
      <c r="L1221" s="3">
        <v>0.99</v>
      </c>
      <c r="M1221" s="3">
        <v>2.89</v>
      </c>
      <c r="N1221" s="3">
        <v>3.4099999999998545</v>
      </c>
      <c r="O1221" s="3"/>
      <c r="P1221" s="3"/>
    </row>
    <row r="1222" spans="1:16">
      <c r="A1222" s="9">
        <v>44063</v>
      </c>
      <c r="B1222" s="32">
        <v>5382.38</v>
      </c>
      <c r="C1222" s="3">
        <v>2394.1799999999998</v>
      </c>
      <c r="D1222" s="3">
        <v>1828.7946199999999</v>
      </c>
      <c r="E1222" s="3">
        <v>69.010975999999999</v>
      </c>
      <c r="F1222" s="3">
        <v>2533.1449767260001</v>
      </c>
      <c r="G1222" s="3">
        <v>243</v>
      </c>
      <c r="H1222" s="10">
        <v>72.623040000000003</v>
      </c>
      <c r="I1222" s="32">
        <v>147.30824000000001</v>
      </c>
      <c r="J1222" s="3">
        <v>-74.685200000000009</v>
      </c>
      <c r="K1222" s="3">
        <v>10.4</v>
      </c>
      <c r="L1222" s="3">
        <v>1</v>
      </c>
      <c r="M1222" s="3">
        <v>3</v>
      </c>
      <c r="N1222" s="3">
        <v>22.100000000000364</v>
      </c>
      <c r="O1222" s="3">
        <v>5860</v>
      </c>
      <c r="P1222" s="3"/>
    </row>
    <row r="1223" spans="1:16">
      <c r="A1223" s="9">
        <v>44062</v>
      </c>
      <c r="B1223" s="32">
        <v>5360.28</v>
      </c>
      <c r="C1223" s="3">
        <v>2371.87</v>
      </c>
      <c r="D1223" s="3">
        <v>2035.1841300000001</v>
      </c>
      <c r="E1223" s="3">
        <v>116.68905599999999</v>
      </c>
      <c r="F1223" s="3">
        <v>2522.7431059639998</v>
      </c>
      <c r="G1223" s="3">
        <v>251</v>
      </c>
      <c r="H1223" s="10">
        <v>29.580131999999999</v>
      </c>
      <c r="I1223" s="32">
        <v>294.49660799999998</v>
      </c>
      <c r="J1223" s="3">
        <v>-264.91647599999999</v>
      </c>
      <c r="K1223" s="3">
        <v>10.199999999999999</v>
      </c>
      <c r="L1223" s="3">
        <v>1</v>
      </c>
      <c r="M1223" s="3">
        <v>3</v>
      </c>
      <c r="N1223" s="3">
        <v>9.25</v>
      </c>
      <c r="O1223" s="3"/>
      <c r="P1223" s="3"/>
    </row>
    <row r="1224" spans="1:16">
      <c r="A1224" s="9">
        <v>44061</v>
      </c>
      <c r="B1224" s="32">
        <v>5351.03</v>
      </c>
      <c r="C1224" s="3">
        <v>2370.29</v>
      </c>
      <c r="D1224" s="3">
        <v>3822.9112300000002</v>
      </c>
      <c r="E1224" s="3">
        <v>231.35947200000001</v>
      </c>
      <c r="F1224" s="3">
        <v>2518.3887691189998</v>
      </c>
      <c r="G1224" s="3">
        <v>253</v>
      </c>
      <c r="H1224" s="10">
        <v>346.11459200000002</v>
      </c>
      <c r="I1224" s="32">
        <v>1048.4853800000001</v>
      </c>
      <c r="J1224" s="3">
        <v>-702.37078800000006</v>
      </c>
      <c r="K1224" s="3">
        <v>10.199999999999999</v>
      </c>
      <c r="L1224" s="3">
        <v>1</v>
      </c>
      <c r="M1224" s="3">
        <v>3</v>
      </c>
      <c r="N1224" s="3">
        <v>71.109999999999673</v>
      </c>
      <c r="O1224" s="3"/>
      <c r="P1224" s="3"/>
    </row>
    <row r="1225" spans="1:16">
      <c r="A1225" s="9">
        <v>44060</v>
      </c>
      <c r="B1225" s="32">
        <v>5279.92</v>
      </c>
      <c r="C1225" s="3">
        <v>2331.14</v>
      </c>
      <c r="D1225" s="3">
        <v>1727.398749</v>
      </c>
      <c r="E1225" s="3">
        <v>72.388307999999995</v>
      </c>
      <c r="F1225" s="3">
        <v>2484.9221745220002</v>
      </c>
      <c r="G1225" s="3">
        <v>243</v>
      </c>
      <c r="H1225" s="10">
        <v>54.855643999999998</v>
      </c>
      <c r="I1225" s="32">
        <v>172.47242299999999</v>
      </c>
      <c r="J1225" s="3">
        <v>-117.61677899999999</v>
      </c>
      <c r="K1225" s="3">
        <v>10.039999999999999</v>
      </c>
      <c r="L1225" s="3">
        <v>0.97</v>
      </c>
      <c r="M1225" s="3">
        <v>3.03</v>
      </c>
      <c r="N1225" s="3">
        <v>28.3100000000004</v>
      </c>
      <c r="O1225" s="3"/>
      <c r="P1225" s="3"/>
    </row>
    <row r="1226" spans="1:16">
      <c r="A1226" s="9">
        <v>44057</v>
      </c>
      <c r="B1226" s="32">
        <v>5251.61</v>
      </c>
      <c r="C1226" s="3">
        <v>2316.9899999999998</v>
      </c>
      <c r="D1226" s="3">
        <v>1649.2748019999999</v>
      </c>
      <c r="E1226" s="3">
        <v>87.218568000000005</v>
      </c>
      <c r="F1226" s="3">
        <v>2471.6009533179999</v>
      </c>
      <c r="G1226" s="3">
        <v>238</v>
      </c>
      <c r="H1226" s="10">
        <v>169.83953700000001</v>
      </c>
      <c r="I1226" s="32">
        <v>509.46197000000001</v>
      </c>
      <c r="J1226" s="3">
        <v>-339.622433</v>
      </c>
      <c r="K1226" s="3">
        <v>9.98</v>
      </c>
      <c r="L1226" s="3">
        <v>0.97</v>
      </c>
      <c r="M1226" s="3">
        <v>3.04</v>
      </c>
      <c r="N1226" s="3">
        <v>-10.380000000000109</v>
      </c>
      <c r="O1226" s="3"/>
      <c r="P1226" s="3"/>
    </row>
    <row r="1227" spans="1:16">
      <c r="A1227" s="9">
        <v>44056</v>
      </c>
      <c r="B1227" s="32">
        <v>5261.99</v>
      </c>
      <c r="C1227" s="3">
        <v>2320.1</v>
      </c>
      <c r="D1227" s="3">
        <v>3413.2853799999998</v>
      </c>
      <c r="E1227" s="3">
        <v>119.311632</v>
      </c>
      <c r="F1227" s="3">
        <v>2476.4875450630002</v>
      </c>
      <c r="G1227" s="3">
        <v>248</v>
      </c>
      <c r="H1227" s="10">
        <v>357.13353599999999</v>
      </c>
      <c r="I1227" s="32">
        <v>1238.0759</v>
      </c>
      <c r="J1227" s="3">
        <v>-880.942364</v>
      </c>
      <c r="K1227" s="3">
        <v>10</v>
      </c>
      <c r="L1227" s="3">
        <v>1</v>
      </c>
      <c r="M1227" s="3">
        <v>3</v>
      </c>
      <c r="N1227" s="3">
        <v>26.380000000000109</v>
      </c>
      <c r="O1227" s="3"/>
      <c r="P1227" s="3"/>
    </row>
    <row r="1228" spans="1:16">
      <c r="A1228" s="9">
        <v>44055</v>
      </c>
      <c r="B1228" s="30">
        <v>5235.6099999999997</v>
      </c>
      <c r="C1228" s="3">
        <v>2297.12</v>
      </c>
      <c r="D1228" s="3">
        <v>1923.6081899999999</v>
      </c>
      <c r="E1228" s="3">
        <v>63.164160000000003</v>
      </c>
      <c r="F1228" s="3">
        <v>2464.068041129</v>
      </c>
      <c r="G1228" s="3">
        <v>239</v>
      </c>
      <c r="H1228" s="10">
        <v>223.77942400000001</v>
      </c>
      <c r="I1228" s="32">
        <v>280.64348799999999</v>
      </c>
      <c r="J1228" s="3">
        <v>-56.864063999999985</v>
      </c>
      <c r="K1228" s="3">
        <v>10</v>
      </c>
      <c r="L1228" s="3">
        <v>1</v>
      </c>
      <c r="M1228" s="3">
        <v>3.1</v>
      </c>
      <c r="N1228" s="3">
        <v>15.039999999999964</v>
      </c>
      <c r="O1228" s="3"/>
      <c r="P1228" s="3"/>
    </row>
    <row r="1229" spans="1:16">
      <c r="A1229" s="9">
        <v>44054</v>
      </c>
      <c r="B1229" s="32">
        <v>5220.57</v>
      </c>
      <c r="C1229" s="3">
        <v>2277.1999999999998</v>
      </c>
      <c r="D1229" s="3">
        <v>2723.7954599999998</v>
      </c>
      <c r="E1229" s="3">
        <v>67.548407999999995</v>
      </c>
      <c r="F1229" s="3">
        <v>2456.9907437960001</v>
      </c>
      <c r="G1229" s="3">
        <v>240</v>
      </c>
      <c r="H1229" s="37">
        <v>101.454984</v>
      </c>
      <c r="I1229" s="3">
        <v>671.66854000000001</v>
      </c>
      <c r="J1229" s="3">
        <v>-570.21355600000004</v>
      </c>
      <c r="K1229" s="3">
        <v>9.9</v>
      </c>
      <c r="L1229" s="3">
        <v>1</v>
      </c>
      <c r="M1229" s="3">
        <v>3.1</v>
      </c>
      <c r="N1229" s="3">
        <v>24.170000000000073</v>
      </c>
      <c r="O1229" s="3"/>
      <c r="P1229" s="3"/>
    </row>
    <row r="1230" spans="1:16">
      <c r="A1230" s="9">
        <v>44053</v>
      </c>
      <c r="B1230" s="13">
        <v>5196.3999999999996</v>
      </c>
      <c r="C1230" s="3">
        <v>2231.7800000000002</v>
      </c>
      <c r="D1230" s="3">
        <v>2694.9498899999999</v>
      </c>
      <c r="E1230" s="3">
        <v>108.211696</v>
      </c>
      <c r="F1230" s="3">
        <v>2445.6151578039999</v>
      </c>
      <c r="G1230" s="3">
        <v>242</v>
      </c>
      <c r="H1230" s="10">
        <v>34.296812000000003</v>
      </c>
      <c r="I1230" s="32">
        <v>1235.5838699999999</v>
      </c>
      <c r="J1230" s="3">
        <v>-1201.2870579999999</v>
      </c>
      <c r="K1230" s="3">
        <v>10</v>
      </c>
      <c r="L1230" s="3">
        <v>1</v>
      </c>
      <c r="M1230" s="3">
        <v>3.1</v>
      </c>
      <c r="N1230" s="3">
        <v>45.649999999999636</v>
      </c>
      <c r="O1230" s="3"/>
      <c r="P1230" s="3"/>
    </row>
    <row r="1231" spans="1:16">
      <c r="A1231" s="9">
        <v>44050</v>
      </c>
      <c r="B1231" s="32">
        <v>5150.75</v>
      </c>
      <c r="C1231" s="3">
        <v>2210.48</v>
      </c>
      <c r="D1231" s="3">
        <v>671.66508999999996</v>
      </c>
      <c r="E1231" s="3">
        <v>76.292839999999998</v>
      </c>
      <c r="F1231" s="3">
        <v>2424.1333920070001</v>
      </c>
      <c r="G1231" s="3">
        <v>232</v>
      </c>
      <c r="H1231" s="37">
        <v>6.1611979999999997</v>
      </c>
      <c r="I1231" s="3">
        <v>169.888384</v>
      </c>
      <c r="J1231" s="3">
        <v>-163.72718599999999</v>
      </c>
      <c r="K1231" s="3">
        <v>9.8000000000000007</v>
      </c>
      <c r="L1231" s="3">
        <v>1</v>
      </c>
      <c r="M1231" s="3">
        <v>3.4</v>
      </c>
      <c r="N1231" s="3">
        <v>-25.729999999999563</v>
      </c>
      <c r="O1231" s="3"/>
      <c r="P1231" s="3"/>
    </row>
    <row r="1232" spans="1:16">
      <c r="A1232" s="9">
        <v>44049</v>
      </c>
      <c r="B1232" s="13">
        <v>5176.4799999999996</v>
      </c>
      <c r="C1232" s="3">
        <v>2227.19</v>
      </c>
      <c r="D1232" s="3">
        <v>1590.4522199999999</v>
      </c>
      <c r="E1232" s="3">
        <v>64.438879999999997</v>
      </c>
      <c r="F1232" s="3">
        <v>2436.2425450239998</v>
      </c>
      <c r="G1232" s="3">
        <v>251</v>
      </c>
      <c r="H1232" s="10">
        <v>22.220604000000002</v>
      </c>
      <c r="I1232" s="32">
        <v>155.00894400000001</v>
      </c>
      <c r="J1232" s="3">
        <v>-132.78834000000001</v>
      </c>
      <c r="K1232" s="3">
        <v>9.5</v>
      </c>
      <c r="L1232" s="3">
        <v>1</v>
      </c>
      <c r="M1232" s="3">
        <v>3.6</v>
      </c>
      <c r="N1232" s="3">
        <v>-0.37000000000080036</v>
      </c>
      <c r="O1232" s="3">
        <v>4391</v>
      </c>
      <c r="P1232" s="3"/>
    </row>
    <row r="1233" spans="1:16">
      <c r="A1233" s="9">
        <v>44048</v>
      </c>
      <c r="B1233" s="32">
        <v>5176.8500000000004</v>
      </c>
      <c r="C1233" s="3">
        <v>2219.54</v>
      </c>
      <c r="D1233" s="3">
        <v>889.19027000000006</v>
      </c>
      <c r="E1233" s="3">
        <v>44.967495999999997</v>
      </c>
      <c r="F1233" s="3">
        <v>2436.4147685829998</v>
      </c>
      <c r="G1233" s="3">
        <v>243</v>
      </c>
      <c r="H1233" s="10">
        <v>13.415575</v>
      </c>
      <c r="I1233" s="32">
        <v>248.402368</v>
      </c>
      <c r="J1233" s="3">
        <v>-234.98679300000001</v>
      </c>
      <c r="K1233" s="3">
        <v>9.6</v>
      </c>
      <c r="L1233" s="3">
        <v>1</v>
      </c>
      <c r="M1233" s="3">
        <v>3.5</v>
      </c>
      <c r="N1233" s="3">
        <v>30.410000000000764</v>
      </c>
      <c r="O1233" s="3"/>
      <c r="P1233" s="3"/>
    </row>
    <row r="1234" spans="1:16">
      <c r="A1234" s="9">
        <v>44047</v>
      </c>
      <c r="B1234" s="32">
        <v>5146.4399999999996</v>
      </c>
      <c r="C1234" s="3">
        <v>2209.67</v>
      </c>
      <c r="D1234" s="3">
        <v>603.84857999999997</v>
      </c>
      <c r="E1234" s="3">
        <v>30.444914000000001</v>
      </c>
      <c r="F1234" s="3">
        <v>2422.1047437399998</v>
      </c>
      <c r="G1234" s="3">
        <v>222</v>
      </c>
      <c r="H1234" s="10">
        <v>8.1815840000000009</v>
      </c>
      <c r="I1234" s="32">
        <v>172.50764799999999</v>
      </c>
      <c r="J1234" s="3">
        <v>-164.32606399999997</v>
      </c>
      <c r="K1234" s="3">
        <v>9.5</v>
      </c>
      <c r="L1234" s="3">
        <v>1</v>
      </c>
      <c r="M1234" s="3">
        <v>3.6</v>
      </c>
      <c r="N1234" s="3">
        <v>-20.3700000000008</v>
      </c>
      <c r="O1234" s="3"/>
      <c r="P1234" s="3"/>
    </row>
    <row r="1235" spans="1:16">
      <c r="A1235" s="9">
        <v>44043</v>
      </c>
      <c r="B1235" s="32">
        <v>5166.8100000000004</v>
      </c>
      <c r="C1235" s="3">
        <v>2215.08</v>
      </c>
      <c r="D1235" s="3">
        <v>1202.8674599999999</v>
      </c>
      <c r="E1235" s="3">
        <v>98.664863999999994</v>
      </c>
      <c r="F1235" s="3">
        <v>2431.6879978369998</v>
      </c>
      <c r="G1235" s="3">
        <v>243</v>
      </c>
      <c r="H1235" s="10">
        <v>9.7159110000000002</v>
      </c>
      <c r="I1235" s="32">
        <v>353.276544</v>
      </c>
      <c r="J1235" s="3">
        <v>-343.560633</v>
      </c>
      <c r="K1235" s="3">
        <v>9.6</v>
      </c>
      <c r="L1235" s="3">
        <v>1</v>
      </c>
      <c r="M1235" s="3">
        <v>3.5</v>
      </c>
      <c r="N1235" s="3">
        <v>42.550000000000182</v>
      </c>
      <c r="O1235" s="3"/>
      <c r="P1235" s="3"/>
    </row>
    <row r="1236" spans="1:16">
      <c r="A1236" s="9">
        <v>44042</v>
      </c>
      <c r="B1236" s="32">
        <v>5124.26</v>
      </c>
      <c r="C1236" s="3">
        <v>2179.65</v>
      </c>
      <c r="D1236" s="3">
        <v>1398.2474199999999</v>
      </c>
      <c r="E1236" s="3">
        <v>82.103759999999994</v>
      </c>
      <c r="F1236" s="3">
        <v>2411.666235397</v>
      </c>
      <c r="G1236" s="3">
        <v>239</v>
      </c>
      <c r="H1236" s="10">
        <v>366.38841600000001</v>
      </c>
      <c r="I1236" s="32">
        <v>317.88195200000001</v>
      </c>
      <c r="J1236" s="3">
        <v>48.506463999999994</v>
      </c>
      <c r="K1236" s="3">
        <v>9.5</v>
      </c>
      <c r="L1236" s="3">
        <v>1</v>
      </c>
      <c r="M1236" s="3">
        <v>3.6</v>
      </c>
      <c r="N1236" s="3">
        <v>36.159999999999854</v>
      </c>
      <c r="O1236" s="3"/>
      <c r="P1236" s="3"/>
    </row>
    <row r="1237" spans="1:16">
      <c r="A1237" s="9">
        <v>44041</v>
      </c>
      <c r="B1237" s="32">
        <v>5088.1000000000004</v>
      </c>
      <c r="C1237" s="3">
        <v>2153.4</v>
      </c>
      <c r="D1237" s="3">
        <v>1066.7047</v>
      </c>
      <c r="E1237" s="3">
        <v>34.142539999999997</v>
      </c>
      <c r="F1237" s="3">
        <v>2394.6479063930001</v>
      </c>
      <c r="G1237" s="3">
        <v>236</v>
      </c>
      <c r="H1237" s="10">
        <v>279.49628799999999</v>
      </c>
      <c r="I1237" s="32">
        <v>343.18304000000001</v>
      </c>
      <c r="J1237" s="3">
        <v>-63.686752000000013</v>
      </c>
      <c r="K1237" s="3">
        <v>9.4</v>
      </c>
      <c r="L1237" s="3">
        <v>0.9</v>
      </c>
      <c r="M1237" s="3">
        <v>3.6</v>
      </c>
      <c r="N1237" s="3">
        <v>-5.8999999999996362</v>
      </c>
      <c r="O1237" s="3"/>
      <c r="P1237" s="3"/>
    </row>
    <row r="1238" spans="1:16">
      <c r="A1238" s="9">
        <v>44040</v>
      </c>
      <c r="B1238" s="32">
        <v>5094</v>
      </c>
      <c r="C1238" s="3">
        <v>2163.09</v>
      </c>
      <c r="D1238" s="3">
        <v>829.72601999999995</v>
      </c>
      <c r="E1238" s="3">
        <v>43.522896000000003</v>
      </c>
      <c r="F1238" s="3">
        <v>2397.4245541790001</v>
      </c>
      <c r="G1238" s="3">
        <v>231</v>
      </c>
      <c r="H1238" s="37">
        <v>102.583696</v>
      </c>
      <c r="I1238" s="3">
        <v>303.785888</v>
      </c>
      <c r="J1238" s="3">
        <v>-201.202192</v>
      </c>
      <c r="K1238" s="3">
        <v>9.4</v>
      </c>
      <c r="L1238" s="3">
        <v>0.9</v>
      </c>
      <c r="M1238" s="3">
        <v>3.6</v>
      </c>
      <c r="N1238" s="3">
        <v>-5.4200000000000728</v>
      </c>
      <c r="O1238" s="3"/>
      <c r="P1238" s="3"/>
    </row>
    <row r="1239" spans="1:16">
      <c r="A1239" s="9">
        <v>44039</v>
      </c>
      <c r="B1239" s="32">
        <v>5099.42</v>
      </c>
      <c r="C1239" s="3">
        <v>2171.4299999999998</v>
      </c>
      <c r="D1239" s="3">
        <v>794.97760000000005</v>
      </c>
      <c r="E1239" s="3">
        <v>51.350783999999997</v>
      </c>
      <c r="F1239" s="3">
        <v>2399.9832620470002</v>
      </c>
      <c r="G1239" s="3">
        <v>251</v>
      </c>
      <c r="H1239" s="37">
        <v>86.433487999999997</v>
      </c>
      <c r="I1239" s="3">
        <v>269.56655999999998</v>
      </c>
      <c r="J1239" s="3">
        <v>-183.13307199999997</v>
      </c>
      <c r="K1239" s="3">
        <v>9.5</v>
      </c>
      <c r="L1239" s="3">
        <v>0.9</v>
      </c>
      <c r="M1239" s="3">
        <v>3.6</v>
      </c>
      <c r="N1239" s="3">
        <v>-5.6999999999998181</v>
      </c>
      <c r="O1239" s="3"/>
      <c r="P1239" s="3"/>
    </row>
    <row r="1240" spans="1:16">
      <c r="A1240" s="9">
        <v>44036</v>
      </c>
      <c r="B1240" s="32">
        <v>5105.12</v>
      </c>
      <c r="C1240" s="3">
        <v>2178.17</v>
      </c>
      <c r="D1240" s="3">
        <v>1027.2184999999999</v>
      </c>
      <c r="E1240" s="3">
        <v>72.039680000000004</v>
      </c>
      <c r="F1240" s="3">
        <v>2402.5189908050002</v>
      </c>
      <c r="G1240" s="3">
        <v>250</v>
      </c>
      <c r="H1240" s="10">
        <v>82.011712000000003</v>
      </c>
      <c r="I1240" s="32">
        <v>171.1748</v>
      </c>
      <c r="J1240" s="3">
        <v>-89.163088000000002</v>
      </c>
      <c r="K1240" s="3">
        <v>9.5</v>
      </c>
      <c r="L1240" s="3">
        <v>1</v>
      </c>
      <c r="M1240" s="3">
        <v>3.6</v>
      </c>
      <c r="N1240" s="3">
        <v>39.819999999999709</v>
      </c>
      <c r="O1240" s="3"/>
      <c r="P1240" s="3"/>
    </row>
    <row r="1241" spans="1:16">
      <c r="A1241" s="9">
        <v>44035</v>
      </c>
      <c r="B1241" s="32">
        <v>5065.3</v>
      </c>
      <c r="C1241" s="3">
        <v>2161.89</v>
      </c>
      <c r="D1241" s="3">
        <v>871.88723000000005</v>
      </c>
      <c r="E1241" s="3">
        <v>62.094251999999997</v>
      </c>
      <c r="F1241" s="3">
        <v>2383.7796199159998</v>
      </c>
      <c r="G1241" s="3">
        <v>243</v>
      </c>
      <c r="H1241" s="10">
        <v>31.029944</v>
      </c>
      <c r="I1241" s="32">
        <v>109.546176</v>
      </c>
      <c r="J1241" s="3">
        <v>-78.516232000000002</v>
      </c>
      <c r="K1241" s="3">
        <v>9.4</v>
      </c>
      <c r="L1241" s="3">
        <v>0.9</v>
      </c>
      <c r="M1241" s="3">
        <v>3.6</v>
      </c>
      <c r="N1241" s="3">
        <v>24.420000000000073</v>
      </c>
      <c r="O1241" s="3"/>
      <c r="P1241" s="3"/>
    </row>
    <row r="1242" spans="1:16">
      <c r="A1242" s="9">
        <v>44034</v>
      </c>
      <c r="B1242" s="32">
        <v>5040.88</v>
      </c>
      <c r="C1242" s="3">
        <v>2159.63</v>
      </c>
      <c r="D1242" s="3">
        <v>631.83693000000005</v>
      </c>
      <c r="E1242" s="3">
        <v>62.302523999999998</v>
      </c>
      <c r="F1242" s="3">
        <v>2353.1259919889999</v>
      </c>
      <c r="G1242" s="3">
        <v>236</v>
      </c>
      <c r="H1242" s="10">
        <v>20.545152000000002</v>
      </c>
      <c r="I1242" s="32">
        <v>104.31517599999999</v>
      </c>
      <c r="J1242" s="3">
        <v>-83.770023999999992</v>
      </c>
      <c r="K1242" s="3">
        <v>9.3000000000000007</v>
      </c>
      <c r="L1242" s="3">
        <v>0.9</v>
      </c>
      <c r="M1242" s="3">
        <v>3.7</v>
      </c>
      <c r="N1242" s="3">
        <v>21.090000000000146</v>
      </c>
      <c r="O1242" s="3"/>
      <c r="P1242" s="3"/>
    </row>
    <row r="1243" spans="1:16">
      <c r="A1243" s="9">
        <v>44033</v>
      </c>
      <c r="B1243" s="33">
        <v>5019.79</v>
      </c>
      <c r="C1243" s="3">
        <v>2158.61</v>
      </c>
      <c r="D1243" s="3">
        <v>788.88562999999999</v>
      </c>
      <c r="E1243" s="3">
        <v>29.847491999999999</v>
      </c>
      <c r="F1243" s="3">
        <v>2343.2835134890001</v>
      </c>
      <c r="G1243" s="3">
        <v>240</v>
      </c>
      <c r="H1243" s="37">
        <v>107.77856</v>
      </c>
      <c r="I1243" s="3">
        <v>160.24971199999999</v>
      </c>
      <c r="J1243" s="3">
        <v>-52.471151999999989</v>
      </c>
      <c r="K1243" s="3">
        <v>9.1999999999999993</v>
      </c>
      <c r="L1243" s="3">
        <v>0.9</v>
      </c>
      <c r="M1243" s="3">
        <v>3.7</v>
      </c>
      <c r="N1243" s="3">
        <v>-14.659999999999854</v>
      </c>
      <c r="O1243" s="3"/>
      <c r="P1243" s="3"/>
    </row>
    <row r="1244" spans="1:16">
      <c r="A1244" s="9">
        <v>44032</v>
      </c>
      <c r="B1244" s="32">
        <v>5034.45</v>
      </c>
      <c r="C1244" s="3">
        <v>2173.61</v>
      </c>
      <c r="D1244" s="3">
        <v>984.35532999999998</v>
      </c>
      <c r="E1244" s="3">
        <v>29.722528000000001</v>
      </c>
      <c r="F1244" s="3">
        <v>2350.9164635990001</v>
      </c>
      <c r="G1244" s="3">
        <v>227</v>
      </c>
      <c r="H1244" s="10">
        <v>170.73599999999999</v>
      </c>
      <c r="I1244" s="32">
        <v>359.93423999999999</v>
      </c>
      <c r="J1244" s="3">
        <v>-189.19824</v>
      </c>
      <c r="K1244" s="3">
        <v>9.3000000000000007</v>
      </c>
      <c r="L1244" s="3">
        <v>0.9</v>
      </c>
      <c r="M1244" s="3">
        <v>3.7</v>
      </c>
      <c r="N1244" s="3">
        <v>-4.4000000000005457</v>
      </c>
      <c r="O1244" s="3">
        <v>17596</v>
      </c>
      <c r="P1244" s="3"/>
    </row>
    <row r="1245" spans="1:16">
      <c r="A1245" s="9">
        <v>44029</v>
      </c>
      <c r="B1245" s="32">
        <v>5038.8500000000004</v>
      </c>
      <c r="C1245" s="3">
        <v>2181.13</v>
      </c>
      <c r="D1245" s="3">
        <v>1190.0938200000001</v>
      </c>
      <c r="E1245" s="3">
        <v>102.78416</v>
      </c>
      <c r="F1245" s="3">
        <v>2352.9730483210001</v>
      </c>
      <c r="G1245" s="3">
        <v>236</v>
      </c>
      <c r="H1245" s="37">
        <v>119.12276</v>
      </c>
      <c r="I1245" s="3">
        <v>508.69174400000003</v>
      </c>
      <c r="J1245" s="3">
        <v>-389.568984</v>
      </c>
      <c r="K1245" s="3">
        <v>9.3000000000000007</v>
      </c>
      <c r="L1245" s="3">
        <v>0.9</v>
      </c>
      <c r="M1245" s="3">
        <v>3.7</v>
      </c>
      <c r="N1245" s="3">
        <v>50.350000000000364</v>
      </c>
      <c r="O1245" s="3"/>
      <c r="P1245" s="3"/>
    </row>
    <row r="1246" spans="1:16">
      <c r="A1246" s="9">
        <v>44028</v>
      </c>
      <c r="B1246" s="32">
        <v>4988.5</v>
      </c>
      <c r="C1246" s="3">
        <v>2153.5</v>
      </c>
      <c r="D1246" s="3">
        <v>932.41337999999996</v>
      </c>
      <c r="E1246" s="3">
        <v>35.358455999999997</v>
      </c>
      <c r="F1246" s="3">
        <v>2329.460430693</v>
      </c>
      <c r="G1246" s="3">
        <v>241</v>
      </c>
      <c r="H1246" s="10">
        <v>239.93121600000001</v>
      </c>
      <c r="I1246" s="32">
        <v>454.84499199999999</v>
      </c>
      <c r="J1246" s="3">
        <v>-214.91377599999998</v>
      </c>
      <c r="K1246" s="3">
        <v>9.1999999999999993</v>
      </c>
      <c r="L1246" s="3">
        <v>0.9</v>
      </c>
      <c r="M1246" s="3">
        <v>3.7</v>
      </c>
      <c r="N1246" s="3">
        <v>34.960000000000036</v>
      </c>
      <c r="O1246" s="3"/>
      <c r="P1246" s="3"/>
    </row>
    <row r="1247" spans="1:16">
      <c r="A1247" s="9">
        <v>44027</v>
      </c>
      <c r="B1247" s="32">
        <v>4953.54</v>
      </c>
      <c r="C1247" s="3">
        <v>2126.63</v>
      </c>
      <c r="D1247" s="3">
        <v>567.69952000000001</v>
      </c>
      <c r="E1247" s="3">
        <v>30.464431999999999</v>
      </c>
      <c r="F1247" s="3">
        <v>2313.1335406570001</v>
      </c>
      <c r="G1247" s="3">
        <v>227</v>
      </c>
      <c r="H1247" s="37">
        <v>81.224199999999996</v>
      </c>
      <c r="I1247" s="3">
        <v>204.70588799999999</v>
      </c>
      <c r="J1247" s="3">
        <v>-123.48168799999999</v>
      </c>
      <c r="K1247" s="3">
        <v>9.1</v>
      </c>
      <c r="L1247" s="3">
        <v>0.9</v>
      </c>
      <c r="M1247" s="3">
        <v>3.7</v>
      </c>
      <c r="N1247" s="3">
        <v>36.850000000000364</v>
      </c>
      <c r="O1247" s="3"/>
      <c r="P1247" s="3"/>
    </row>
    <row r="1248" spans="1:16">
      <c r="A1248" s="9">
        <v>44026</v>
      </c>
      <c r="B1248" s="32">
        <v>4916.6899999999996</v>
      </c>
      <c r="C1248" s="3">
        <v>2095.9499999999998</v>
      </c>
      <c r="D1248" s="3">
        <v>464.79843199999999</v>
      </c>
      <c r="E1248" s="3">
        <v>17.06964</v>
      </c>
      <c r="F1248" s="3">
        <v>2295.928493458</v>
      </c>
      <c r="G1248" s="3">
        <v>234</v>
      </c>
      <c r="H1248" s="10">
        <v>60.239944000000001</v>
      </c>
      <c r="I1248" s="32">
        <v>90.558111999999994</v>
      </c>
      <c r="J1248" s="3">
        <v>-30.318167999999993</v>
      </c>
      <c r="K1248" s="3">
        <v>9.1</v>
      </c>
      <c r="L1248" s="3">
        <v>0.9</v>
      </c>
      <c r="M1248" s="3">
        <v>3.7</v>
      </c>
      <c r="N1248" s="3">
        <v>-30.420000000000073</v>
      </c>
      <c r="O1248" s="3"/>
      <c r="P1248" s="3"/>
    </row>
    <row r="1249" spans="1:16">
      <c r="A1249" s="9">
        <v>44025</v>
      </c>
      <c r="B1249" s="32">
        <v>4947.1099999999997</v>
      </c>
      <c r="C1249" s="3">
        <v>2113.5100000000002</v>
      </c>
      <c r="D1249" s="3">
        <v>1859.3794600000001</v>
      </c>
      <c r="E1249" s="3">
        <v>49.206000000000003</v>
      </c>
      <c r="F1249" s="3">
        <v>2310.1316314340002</v>
      </c>
      <c r="G1249" s="3">
        <v>241</v>
      </c>
      <c r="H1249" s="10">
        <v>281.92527999999999</v>
      </c>
      <c r="I1249" s="32">
        <v>488.54438399999998</v>
      </c>
      <c r="J1249" s="3">
        <v>-206.61910399999999</v>
      </c>
      <c r="K1249" s="3">
        <v>9.1</v>
      </c>
      <c r="L1249" s="3">
        <v>0.9</v>
      </c>
      <c r="M1249" s="3">
        <v>3.7</v>
      </c>
      <c r="N1249" s="3">
        <v>67.349999999999454</v>
      </c>
      <c r="O1249" s="3">
        <v>8367</v>
      </c>
      <c r="P1249" s="3"/>
    </row>
    <row r="1250" spans="1:16">
      <c r="A1250" s="9">
        <v>44022</v>
      </c>
      <c r="B1250" s="32">
        <v>4879.76</v>
      </c>
      <c r="C1250" s="3">
        <v>2072.1</v>
      </c>
      <c r="D1250" s="3">
        <v>1347.61267</v>
      </c>
      <c r="E1250" s="3">
        <v>49.817107999999998</v>
      </c>
      <c r="F1250" s="3">
        <v>2278.681162071</v>
      </c>
      <c r="G1250" s="3">
        <v>246</v>
      </c>
      <c r="H1250" s="10">
        <v>394.39414399999998</v>
      </c>
      <c r="I1250" s="32">
        <v>236.62155200000001</v>
      </c>
      <c r="J1250" s="3">
        <v>157.77259199999997</v>
      </c>
      <c r="K1250" s="3">
        <v>9</v>
      </c>
      <c r="L1250" s="3">
        <v>0.9</v>
      </c>
      <c r="M1250" s="3">
        <v>3.8</v>
      </c>
      <c r="N1250" s="3">
        <v>-112.85999999999967</v>
      </c>
      <c r="O1250" s="3"/>
      <c r="P1250" s="3"/>
    </row>
    <row r="1251" spans="1:16">
      <c r="A1251" s="9">
        <v>44021</v>
      </c>
      <c r="B1251" s="32">
        <v>4992.62</v>
      </c>
      <c r="C1251" s="3">
        <v>2140.19</v>
      </c>
      <c r="D1251" s="3">
        <v>2538.15834</v>
      </c>
      <c r="E1251" s="3">
        <v>75.075680000000006</v>
      </c>
      <c r="F1251" s="3">
        <v>2331.3832979660001</v>
      </c>
      <c r="G1251" s="3">
        <v>251</v>
      </c>
      <c r="H1251" s="10">
        <v>197.48907199999999</v>
      </c>
      <c r="I1251" s="32">
        <v>420.82886400000001</v>
      </c>
      <c r="J1251" s="3">
        <v>-223.33979200000002</v>
      </c>
      <c r="K1251" s="3">
        <v>9.1999999999999993</v>
      </c>
      <c r="L1251" s="3">
        <v>0.9</v>
      </c>
      <c r="M1251" s="3">
        <v>3.7</v>
      </c>
      <c r="N1251" s="3">
        <v>-97.789999999999964</v>
      </c>
      <c r="O1251" s="3"/>
      <c r="P1251" s="3"/>
    </row>
    <row r="1252" spans="1:16">
      <c r="A1252" s="9">
        <v>44020</v>
      </c>
      <c r="B1252" s="32">
        <v>5090.41</v>
      </c>
      <c r="C1252" s="3">
        <v>2205.66</v>
      </c>
      <c r="D1252" s="3">
        <v>967.51532999999995</v>
      </c>
      <c r="E1252" s="3">
        <v>34.534331999999999</v>
      </c>
      <c r="F1252" s="3">
        <v>2377.0480447989999</v>
      </c>
      <c r="G1252" s="3">
        <v>228</v>
      </c>
      <c r="H1252" s="37">
        <v>106.56932</v>
      </c>
      <c r="I1252" s="3">
        <v>287.79609599999998</v>
      </c>
      <c r="J1252" s="3">
        <v>-181.22677599999997</v>
      </c>
      <c r="K1252" s="3">
        <v>9.4</v>
      </c>
      <c r="L1252" s="3">
        <v>0.9</v>
      </c>
      <c r="M1252" s="3">
        <v>3.6</v>
      </c>
      <c r="N1252" s="3">
        <v>20.889999999999418</v>
      </c>
      <c r="O1252" s="3"/>
      <c r="P1252" s="3"/>
    </row>
    <row r="1253" spans="1:16">
      <c r="A1253" s="9">
        <v>44019</v>
      </c>
      <c r="B1253" s="32">
        <v>5069.5200000000004</v>
      </c>
      <c r="C1253" s="3">
        <v>2195.6799999999998</v>
      </c>
      <c r="D1253" s="3">
        <v>1001.5065</v>
      </c>
      <c r="E1253" s="3">
        <v>72.641400000000004</v>
      </c>
      <c r="F1253" s="3">
        <v>2367.293169136</v>
      </c>
      <c r="G1253" s="3">
        <v>240</v>
      </c>
      <c r="H1253" s="10">
        <v>55.805408</v>
      </c>
      <c r="I1253" s="32">
        <v>261.74555199999998</v>
      </c>
      <c r="J1253" s="3">
        <v>-205.94014399999998</v>
      </c>
      <c r="K1253" s="3">
        <v>9.4</v>
      </c>
      <c r="L1253" s="3">
        <v>0.9</v>
      </c>
      <c r="M1253" s="3">
        <v>3.6</v>
      </c>
      <c r="N1253" s="3">
        <v>-12.259999999999309</v>
      </c>
      <c r="O1253" s="3"/>
      <c r="P1253" s="3"/>
    </row>
    <row r="1254" spans="1:16">
      <c r="A1254" s="9">
        <v>44018</v>
      </c>
      <c r="B1254" s="32">
        <v>5081.78</v>
      </c>
      <c r="C1254" s="3">
        <v>2212.6999999999998</v>
      </c>
      <c r="D1254" s="3">
        <v>1704.7397100000001</v>
      </c>
      <c r="E1254" s="3">
        <v>42.546128000000003</v>
      </c>
      <c r="F1254" s="3">
        <v>2373.0167378669998</v>
      </c>
      <c r="G1254" s="3">
        <v>227</v>
      </c>
      <c r="H1254" s="10">
        <v>631.08461</v>
      </c>
      <c r="I1254" s="32">
        <v>868.94732999999997</v>
      </c>
      <c r="J1254" s="3">
        <v>-237.86271999999997</v>
      </c>
      <c r="K1254" s="3">
        <v>9.4</v>
      </c>
      <c r="L1254" s="3">
        <v>0.9</v>
      </c>
      <c r="M1254" s="3">
        <v>3.6</v>
      </c>
      <c r="N1254" s="3">
        <v>5.8800000000001091</v>
      </c>
      <c r="O1254" s="3"/>
      <c r="P1254" s="3"/>
    </row>
    <row r="1255" spans="1:16">
      <c r="A1255" s="9">
        <v>44015</v>
      </c>
      <c r="B1255" s="32">
        <v>5075.8999999999996</v>
      </c>
      <c r="C1255" s="3">
        <v>2188.56</v>
      </c>
      <c r="D1255" s="3">
        <v>1467.4456299999999</v>
      </c>
      <c r="E1255" s="3">
        <v>40.913052</v>
      </c>
      <c r="F1255" s="3">
        <v>2370.272467024</v>
      </c>
      <c r="G1255" s="3">
        <v>224</v>
      </c>
      <c r="H1255" s="10">
        <v>82.348119999999994</v>
      </c>
      <c r="I1255" s="32">
        <v>742.11814000000004</v>
      </c>
      <c r="J1255" s="3">
        <v>-659.77002000000005</v>
      </c>
      <c r="K1255" s="3">
        <v>9.4</v>
      </c>
      <c r="L1255" s="3">
        <v>0.9</v>
      </c>
      <c r="M1255" s="3">
        <v>3.6</v>
      </c>
      <c r="N1255" s="3">
        <v>25</v>
      </c>
      <c r="O1255" s="3"/>
      <c r="P1255" s="3"/>
    </row>
    <row r="1256" spans="1:16">
      <c r="A1256" s="9">
        <v>44014</v>
      </c>
      <c r="B1256" s="32">
        <v>5050.8999999999996</v>
      </c>
      <c r="C1256" s="3">
        <v>2190.75</v>
      </c>
      <c r="D1256" s="3">
        <v>1484.5446400000001</v>
      </c>
      <c r="E1256" s="3">
        <v>39.701816000000001</v>
      </c>
      <c r="F1256" s="3">
        <v>2358.5997474730002</v>
      </c>
      <c r="G1256" s="3">
        <v>234</v>
      </c>
      <c r="H1256" s="10">
        <v>661.87653999999998</v>
      </c>
      <c r="I1256" s="32">
        <v>268.36857600000002</v>
      </c>
      <c r="J1256" s="3">
        <v>393.50796399999996</v>
      </c>
      <c r="K1256" s="3">
        <v>9.3000000000000007</v>
      </c>
      <c r="L1256" s="3">
        <v>0.9</v>
      </c>
      <c r="M1256" s="3">
        <v>3.6</v>
      </c>
      <c r="N1256" s="3">
        <v>-58.140000000000327</v>
      </c>
      <c r="O1256" s="3"/>
      <c r="P1256" s="3"/>
    </row>
    <row r="1257" spans="1:16">
      <c r="A1257" s="9">
        <v>44013</v>
      </c>
      <c r="B1257" s="32">
        <v>5109.04</v>
      </c>
      <c r="C1257" s="3">
        <v>2229.3200000000002</v>
      </c>
      <c r="D1257" s="3">
        <v>1563.8178600000001</v>
      </c>
      <c r="E1257" s="3">
        <v>37.104847999999997</v>
      </c>
      <c r="F1257" s="3">
        <v>2385.7501955140001</v>
      </c>
      <c r="G1257" s="3">
        <v>225</v>
      </c>
      <c r="H1257" s="10">
        <v>401.15996799999999</v>
      </c>
      <c r="I1257" s="32">
        <v>706.79136000000005</v>
      </c>
      <c r="J1257" s="3">
        <v>-305.63139200000006</v>
      </c>
      <c r="K1257" s="3">
        <v>9.4</v>
      </c>
      <c r="L1257" s="3">
        <v>0.9</v>
      </c>
      <c r="M1257" s="3">
        <v>3.6</v>
      </c>
      <c r="N1257" s="3">
        <v>-39.369999999999891</v>
      </c>
      <c r="O1257" s="3"/>
      <c r="P1257" s="3"/>
    </row>
    <row r="1258" spans="1:16">
      <c r="A1258" s="9">
        <v>44012</v>
      </c>
      <c r="B1258" s="33">
        <v>5148.41</v>
      </c>
      <c r="C1258" s="3">
        <v>2258.7199999999998</v>
      </c>
      <c r="D1258" s="3">
        <v>1095.7163499999999</v>
      </c>
      <c r="E1258" s="3">
        <v>32.296965999999998</v>
      </c>
      <c r="F1258" s="3">
        <v>2404.131041696</v>
      </c>
      <c r="G1258" s="3">
        <v>236</v>
      </c>
      <c r="H1258" s="37">
        <v>171.23375999999999</v>
      </c>
      <c r="I1258" s="3">
        <v>421.14457599999997</v>
      </c>
      <c r="J1258" s="3">
        <v>-249.91081599999998</v>
      </c>
      <c r="K1258" s="3">
        <v>9.5</v>
      </c>
      <c r="L1258" s="3">
        <v>1</v>
      </c>
      <c r="M1258" s="3">
        <v>3.6</v>
      </c>
      <c r="N1258" s="3">
        <v>-1.1599999999998545</v>
      </c>
      <c r="O1258" s="3"/>
      <c r="P1258" s="3"/>
    </row>
    <row r="1259" spans="1:16">
      <c r="A1259" s="9">
        <v>44011</v>
      </c>
      <c r="B1259" s="32">
        <v>5149.57</v>
      </c>
      <c r="C1259" s="3">
        <v>2268.77</v>
      </c>
      <c r="D1259" s="3">
        <v>2299.4219499999999</v>
      </c>
      <c r="E1259" s="3">
        <v>42.643264000000002</v>
      </c>
      <c r="F1259" s="3">
        <v>2404.6731273579999</v>
      </c>
      <c r="G1259" s="3">
        <v>235</v>
      </c>
      <c r="H1259" s="10">
        <v>350.691776</v>
      </c>
      <c r="I1259" s="32">
        <v>949.90719999999999</v>
      </c>
      <c r="J1259" s="3">
        <v>-599.21542399999998</v>
      </c>
      <c r="K1259" s="3">
        <v>9.5</v>
      </c>
      <c r="L1259" s="3">
        <v>1</v>
      </c>
      <c r="M1259" s="3">
        <v>3.6</v>
      </c>
      <c r="N1259" s="3">
        <v>-4.2000000000007276</v>
      </c>
      <c r="O1259" s="3"/>
      <c r="P1259" s="3"/>
    </row>
    <row r="1260" spans="1:16">
      <c r="A1260" s="9">
        <v>44008</v>
      </c>
      <c r="B1260" s="32">
        <v>5153.7700000000004</v>
      </c>
      <c r="C1260" s="3">
        <v>2277.3200000000002</v>
      </c>
      <c r="D1260" s="3">
        <v>1194.7959000000001</v>
      </c>
      <c r="E1260" s="3">
        <v>34.385463999999999</v>
      </c>
      <c r="F1260" s="3">
        <v>2406.6341720159999</v>
      </c>
      <c r="G1260" s="3">
        <v>236</v>
      </c>
      <c r="H1260" s="37">
        <v>117.01463200000001</v>
      </c>
      <c r="I1260" s="3">
        <v>486.437184</v>
      </c>
      <c r="J1260" s="3">
        <v>-369.422552</v>
      </c>
      <c r="K1260" s="3">
        <v>9.5</v>
      </c>
      <c r="L1260" s="3">
        <v>1</v>
      </c>
      <c r="M1260" s="3">
        <v>3.6</v>
      </c>
      <c r="N1260" s="3">
        <v>-9.5799999999999272</v>
      </c>
      <c r="O1260" s="3"/>
      <c r="P1260" s="3"/>
    </row>
    <row r="1261" spans="1:16">
      <c r="A1261" s="9">
        <v>44007</v>
      </c>
      <c r="B1261" s="32">
        <v>5163.3500000000004</v>
      </c>
      <c r="C1261" s="3">
        <v>2290.85</v>
      </c>
      <c r="D1261" s="3">
        <v>1276.91661</v>
      </c>
      <c r="E1261" s="3">
        <v>47.193624</v>
      </c>
      <c r="F1261" s="3">
        <v>2411.108257545</v>
      </c>
      <c r="G1261" s="3">
        <v>247</v>
      </c>
      <c r="H1261" s="10">
        <v>43.874616000000003</v>
      </c>
      <c r="I1261" s="32">
        <v>204.354016</v>
      </c>
      <c r="J1261" s="3">
        <v>-160.4794</v>
      </c>
      <c r="K1261" s="3">
        <v>9.5</v>
      </c>
      <c r="L1261" s="3">
        <v>1</v>
      </c>
      <c r="M1261" s="3">
        <v>3.6</v>
      </c>
      <c r="N1261" s="3">
        <v>17.800000000000182</v>
      </c>
      <c r="O1261" s="3"/>
      <c r="P1261" s="3"/>
    </row>
    <row r="1262" spans="1:16">
      <c r="A1262" s="9">
        <v>44006</v>
      </c>
      <c r="B1262" s="32">
        <v>5145.55</v>
      </c>
      <c r="C1262" s="3">
        <v>2287.56</v>
      </c>
      <c r="D1262" s="3">
        <v>1091.9324200000001</v>
      </c>
      <c r="E1262" s="3">
        <v>52.807775999999997</v>
      </c>
      <c r="F1262" s="3">
        <v>2402.7985482700001</v>
      </c>
      <c r="G1262" s="3">
        <v>248</v>
      </c>
      <c r="H1262" s="10">
        <v>8.1420919999999999</v>
      </c>
      <c r="I1262" s="32">
        <v>158.69321600000001</v>
      </c>
      <c r="J1262" s="3">
        <v>-150.55112400000002</v>
      </c>
      <c r="K1262" s="3">
        <v>9.5</v>
      </c>
      <c r="L1262" s="3">
        <v>1</v>
      </c>
      <c r="M1262" s="3">
        <v>3.6</v>
      </c>
      <c r="N1262" s="3">
        <v>33.610000000000582</v>
      </c>
      <c r="O1262" s="3"/>
      <c r="P1262" s="3"/>
    </row>
    <row r="1263" spans="1:16">
      <c r="A1263" s="9">
        <v>44005</v>
      </c>
      <c r="B1263" s="32">
        <v>5111.9399999999996</v>
      </c>
      <c r="C1263" s="3">
        <v>2275.4499999999998</v>
      </c>
      <c r="D1263" s="3">
        <v>1780.9698599999999</v>
      </c>
      <c r="E1263" s="3">
        <v>49.518327999999997</v>
      </c>
      <c r="F1263" s="3">
        <v>2387.104223327</v>
      </c>
      <c r="G1263" s="3">
        <v>249</v>
      </c>
      <c r="H1263" s="10">
        <v>63.637712000000001</v>
      </c>
      <c r="I1263" s="32">
        <v>721.59033999999997</v>
      </c>
      <c r="J1263" s="3">
        <v>-657.952628</v>
      </c>
      <c r="K1263" s="3">
        <v>9.4</v>
      </c>
      <c r="L1263" s="3">
        <v>0.9</v>
      </c>
      <c r="M1263" s="3">
        <v>3.6</v>
      </c>
      <c r="N1263" s="3">
        <v>28.869999999999891</v>
      </c>
      <c r="O1263" s="3"/>
      <c r="P1263" s="3"/>
    </row>
    <row r="1264" spans="1:16">
      <c r="A1264" s="9">
        <v>44004</v>
      </c>
      <c r="B1264" s="32">
        <v>5083.07</v>
      </c>
      <c r="C1264" s="3">
        <v>2257.5700000000002</v>
      </c>
      <c r="D1264" s="3">
        <v>1614.1217300000001</v>
      </c>
      <c r="E1264" s="3">
        <v>83.153344000000004</v>
      </c>
      <c r="F1264" s="3">
        <v>2373.6219302620002</v>
      </c>
      <c r="G1264" s="3">
        <v>251</v>
      </c>
      <c r="H1264" s="10">
        <v>51.549384000000003</v>
      </c>
      <c r="I1264" s="32">
        <v>361.720416</v>
      </c>
      <c r="J1264" s="3">
        <v>-310.17103199999997</v>
      </c>
      <c r="K1264" s="3">
        <v>9.4</v>
      </c>
      <c r="L1264" s="3">
        <v>0.9</v>
      </c>
      <c r="M1264" s="3">
        <v>3.6</v>
      </c>
      <c r="N1264" s="3">
        <v>36.569999999999709</v>
      </c>
      <c r="O1264" s="3">
        <v>32476</v>
      </c>
      <c r="P1264" s="3"/>
    </row>
    <row r="1265" spans="1:16">
      <c r="A1265" s="9">
        <v>44001</v>
      </c>
      <c r="B1265" s="13">
        <v>5046.5</v>
      </c>
      <c r="C1265" s="3">
        <v>2221.35</v>
      </c>
      <c r="D1265" s="3">
        <v>1219.53702</v>
      </c>
      <c r="E1265" s="3">
        <v>38.699719999999999</v>
      </c>
      <c r="F1265" s="3">
        <v>2356.5461137120001</v>
      </c>
      <c r="G1265" s="3">
        <v>244</v>
      </c>
      <c r="H1265" s="10">
        <v>47.419615999999998</v>
      </c>
      <c r="I1265" s="32">
        <v>248.04243199999999</v>
      </c>
      <c r="J1265" s="3">
        <v>-200.622816</v>
      </c>
      <c r="K1265" s="3">
        <v>9.3000000000000007</v>
      </c>
      <c r="L1265" s="3">
        <v>0.9</v>
      </c>
      <c r="M1265" s="3">
        <v>3.7</v>
      </c>
      <c r="N1265" s="3">
        <v>56.079999999999927</v>
      </c>
      <c r="O1265" s="3"/>
      <c r="P1265" s="3"/>
    </row>
    <row r="1266" spans="1:16">
      <c r="A1266" s="9">
        <v>44000</v>
      </c>
      <c r="B1266" s="32">
        <v>4990.42</v>
      </c>
      <c r="C1266" s="3">
        <v>2156.5300000000002</v>
      </c>
      <c r="D1266" s="3">
        <v>1031.5438099999999</v>
      </c>
      <c r="E1266" s="3">
        <v>31.954616000000001</v>
      </c>
      <c r="F1266" s="3">
        <v>2330.356690354</v>
      </c>
      <c r="G1266" s="3">
        <v>255</v>
      </c>
      <c r="H1266" s="10">
        <v>51.072395999999998</v>
      </c>
      <c r="I1266" s="32">
        <v>375.30511999999999</v>
      </c>
      <c r="J1266" s="3">
        <v>-324.23272399999996</v>
      </c>
      <c r="K1266" s="3">
        <v>9.1999999999999993</v>
      </c>
      <c r="L1266" s="3">
        <v>0.9</v>
      </c>
      <c r="M1266" s="3">
        <v>3.7</v>
      </c>
      <c r="N1266" s="3">
        <v>13.440000000000509</v>
      </c>
      <c r="O1266" s="3"/>
      <c r="P1266" s="3"/>
    </row>
    <row r="1267" spans="1:16">
      <c r="A1267" s="9">
        <v>43999</v>
      </c>
      <c r="B1267" s="32">
        <v>4976.9799999999996</v>
      </c>
      <c r="C1267" s="3">
        <v>2140.5100000000002</v>
      </c>
      <c r="D1267" s="3">
        <v>1201.7189100000001</v>
      </c>
      <c r="E1267" s="3">
        <v>37.637735999999997</v>
      </c>
      <c r="F1267" s="3">
        <v>2324.0785916139998</v>
      </c>
      <c r="G1267" s="3">
        <v>236</v>
      </c>
      <c r="H1267" s="10">
        <v>124.460408</v>
      </c>
      <c r="I1267" s="32">
        <v>504.92502400000001</v>
      </c>
      <c r="J1267" s="3">
        <v>-380.46461599999998</v>
      </c>
      <c r="K1267" s="3">
        <v>9.1999999999999993</v>
      </c>
      <c r="L1267" s="3">
        <v>0.9</v>
      </c>
      <c r="M1267" s="3">
        <v>3.7</v>
      </c>
      <c r="N1267" s="3">
        <v>18.739999999999782</v>
      </c>
      <c r="O1267" s="22"/>
      <c r="P1267" s="3"/>
    </row>
    <row r="1268" spans="1:16">
      <c r="A1268" s="9">
        <v>43998</v>
      </c>
      <c r="B1268" s="32">
        <v>4958.24</v>
      </c>
      <c r="C1268" s="3">
        <v>2121.11</v>
      </c>
      <c r="D1268" s="3">
        <v>2100.9511699999998</v>
      </c>
      <c r="E1268" s="3">
        <v>80.814967999999993</v>
      </c>
      <c r="F1268" s="3">
        <v>2315.3317718769999</v>
      </c>
      <c r="G1268" s="3">
        <v>241</v>
      </c>
      <c r="H1268" s="10">
        <v>149.09648000000001</v>
      </c>
      <c r="I1268" s="32">
        <v>767.21253999999999</v>
      </c>
      <c r="J1268" s="3">
        <v>-618.11605999999995</v>
      </c>
      <c r="K1268" s="3">
        <v>9.1999999999999993</v>
      </c>
      <c r="L1268" s="3">
        <v>0.9</v>
      </c>
      <c r="M1268" s="3">
        <v>3.7</v>
      </c>
      <c r="N1268" s="3">
        <v>42.679999999999382</v>
      </c>
      <c r="O1268" s="3"/>
      <c r="P1268" s="3"/>
    </row>
    <row r="1269" spans="1:16">
      <c r="A1269" s="9">
        <v>43997</v>
      </c>
      <c r="B1269" s="32">
        <v>4915.5600000000004</v>
      </c>
      <c r="C1269" s="3">
        <v>2079.12</v>
      </c>
      <c r="D1269" s="3">
        <v>1060.2496000000001</v>
      </c>
      <c r="E1269" s="3">
        <v>25.518630000000002</v>
      </c>
      <c r="F1269" s="3">
        <v>2295.4017013729999</v>
      </c>
      <c r="G1269" s="3">
        <v>238</v>
      </c>
      <c r="H1269" s="10">
        <v>325.41606400000001</v>
      </c>
      <c r="I1269" s="32">
        <v>543.58546999999999</v>
      </c>
      <c r="J1269" s="3">
        <v>-218.16940599999998</v>
      </c>
      <c r="K1269" s="3">
        <v>9</v>
      </c>
      <c r="L1269" s="3">
        <v>0.9</v>
      </c>
      <c r="M1269" s="3">
        <v>3.8</v>
      </c>
      <c r="N1269" s="3">
        <v>4.7300000000004729</v>
      </c>
      <c r="O1269" s="3"/>
      <c r="P1269" s="3"/>
    </row>
    <row r="1270" spans="1:16">
      <c r="A1270" s="9">
        <v>43994</v>
      </c>
      <c r="B1270" s="33">
        <v>4910.83</v>
      </c>
      <c r="C1270" s="3">
        <v>2047.22</v>
      </c>
      <c r="D1270" s="3">
        <v>1682.6362899999999</v>
      </c>
      <c r="E1270" s="3">
        <v>30.93261</v>
      </c>
      <c r="F1270" s="3">
        <v>2293.1898843690001</v>
      </c>
      <c r="G1270" s="3">
        <v>230</v>
      </c>
      <c r="H1270" s="37">
        <v>54.612112000000003</v>
      </c>
      <c r="I1270" s="3">
        <v>1160.21786</v>
      </c>
      <c r="J1270" s="3">
        <v>-1105.6057479999999</v>
      </c>
      <c r="K1270" s="3">
        <v>9</v>
      </c>
      <c r="L1270" s="3">
        <v>0.9</v>
      </c>
      <c r="M1270" s="3">
        <v>3.8</v>
      </c>
      <c r="N1270" s="3">
        <v>-4</v>
      </c>
      <c r="O1270" s="3"/>
      <c r="P1270" s="3"/>
    </row>
    <row r="1271" spans="1:16">
      <c r="A1271" s="9">
        <v>43993</v>
      </c>
      <c r="B1271" s="13">
        <v>4914.83</v>
      </c>
      <c r="C1271" s="3">
        <v>2054.96</v>
      </c>
      <c r="D1271" s="3">
        <v>1327.9786200000001</v>
      </c>
      <c r="E1271" s="3">
        <v>33.283045999999999</v>
      </c>
      <c r="F1271" s="3">
        <v>2297.816730951</v>
      </c>
      <c r="G1271" s="3">
        <v>232</v>
      </c>
      <c r="H1271" s="10">
        <v>88.036175999999998</v>
      </c>
      <c r="I1271" s="32">
        <v>595.99986999999999</v>
      </c>
      <c r="J1271" s="3">
        <v>-507.96369399999998</v>
      </c>
      <c r="K1271" s="3">
        <v>9</v>
      </c>
      <c r="L1271" s="3">
        <v>0.9</v>
      </c>
      <c r="M1271" s="3">
        <v>3.8</v>
      </c>
      <c r="N1271" s="3">
        <v>-2.4099999999998545</v>
      </c>
      <c r="O1271" s="3"/>
      <c r="P1271" s="3"/>
    </row>
    <row r="1272" spans="1:16">
      <c r="A1272" s="9">
        <v>43992</v>
      </c>
      <c r="B1272" s="32">
        <v>4917.24</v>
      </c>
      <c r="C1272" s="3">
        <v>2055.06</v>
      </c>
      <c r="D1272" s="3">
        <v>1650.9854700000001</v>
      </c>
      <c r="E1272" s="3">
        <v>40.475467999999999</v>
      </c>
      <c r="F1272" s="3">
        <v>2298.9451439869999</v>
      </c>
      <c r="G1272" s="3">
        <v>239</v>
      </c>
      <c r="H1272" s="37">
        <v>236.69832</v>
      </c>
      <c r="I1272" s="3">
        <v>989.64480000000003</v>
      </c>
      <c r="J1272" s="3">
        <v>-752.94648000000007</v>
      </c>
      <c r="K1272" s="3">
        <v>9</v>
      </c>
      <c r="L1272" s="3">
        <v>0.9</v>
      </c>
      <c r="M1272" s="3">
        <v>3.8</v>
      </c>
      <c r="N1272" s="3">
        <v>-0.3000000000001819</v>
      </c>
      <c r="O1272" s="3"/>
      <c r="P1272" s="3"/>
    </row>
    <row r="1273" spans="1:16">
      <c r="A1273" s="9">
        <v>43991</v>
      </c>
      <c r="B1273" s="32">
        <v>4917.54</v>
      </c>
      <c r="C1273" s="3">
        <v>2039.07</v>
      </c>
      <c r="D1273" s="3">
        <v>1322.3274200000001</v>
      </c>
      <c r="E1273" s="3">
        <v>35.077024000000002</v>
      </c>
      <c r="F1273" s="3">
        <v>2299.0838537770001</v>
      </c>
      <c r="G1273" s="3">
        <v>243</v>
      </c>
      <c r="H1273" s="10">
        <v>136.387248</v>
      </c>
      <c r="I1273" s="32">
        <v>798.75872000000004</v>
      </c>
      <c r="J1273" s="3">
        <v>-662.37147200000004</v>
      </c>
      <c r="K1273" s="3">
        <v>9</v>
      </c>
      <c r="L1273" s="3">
        <v>0.9</v>
      </c>
      <c r="M1273" s="3">
        <v>3.8</v>
      </c>
      <c r="N1273" s="3">
        <v>4.1700000000000728</v>
      </c>
      <c r="O1273" s="3"/>
      <c r="P1273" s="3"/>
    </row>
    <row r="1274" spans="1:16">
      <c r="A1274" s="9">
        <v>43990</v>
      </c>
      <c r="B1274" s="32">
        <v>4913.37</v>
      </c>
      <c r="C1274" s="3">
        <v>2041.9</v>
      </c>
      <c r="D1274" s="3">
        <v>1373.68346</v>
      </c>
      <c r="E1274" s="3">
        <v>70.159087999999997</v>
      </c>
      <c r="F1274" s="3">
        <v>2297.1337427889998</v>
      </c>
      <c r="G1274" s="3">
        <v>246</v>
      </c>
      <c r="H1274" s="10">
        <v>129.85007200000001</v>
      </c>
      <c r="I1274" s="32">
        <v>623.01421000000005</v>
      </c>
      <c r="J1274" s="3">
        <v>-493.16413800000004</v>
      </c>
      <c r="K1274" s="3">
        <v>9</v>
      </c>
      <c r="L1274" s="3">
        <v>0.9</v>
      </c>
      <c r="M1274" s="3">
        <v>3.8</v>
      </c>
      <c r="N1274" s="3">
        <v>71.519999999999527</v>
      </c>
      <c r="O1274" s="3"/>
      <c r="P1274" s="3"/>
    </row>
    <row r="1275" spans="1:16">
      <c r="A1275" s="9">
        <v>43986</v>
      </c>
      <c r="B1275" s="32">
        <v>4841.8500000000004</v>
      </c>
      <c r="C1275" s="3">
        <v>2002.31</v>
      </c>
      <c r="D1275" s="3">
        <v>2008.3064300000001</v>
      </c>
      <c r="E1275" s="3">
        <v>65.798823999999996</v>
      </c>
      <c r="F1275" s="3">
        <v>2263.698499435</v>
      </c>
      <c r="G1275" s="3">
        <v>243</v>
      </c>
      <c r="H1275" s="37">
        <v>566.52282000000002</v>
      </c>
      <c r="I1275" s="3">
        <v>1396.9474600000001</v>
      </c>
      <c r="J1275" s="3">
        <v>-830.42464000000007</v>
      </c>
      <c r="K1275" s="3">
        <v>8.9</v>
      </c>
      <c r="L1275" s="3">
        <v>0.9</v>
      </c>
      <c r="M1275" s="3">
        <v>3.8</v>
      </c>
      <c r="N1275" s="3">
        <v>60.820000000000618</v>
      </c>
      <c r="O1275" s="3"/>
      <c r="P1275" s="3"/>
    </row>
    <row r="1276" spans="1:16">
      <c r="A1276" s="9">
        <v>43985</v>
      </c>
      <c r="B1276" s="32">
        <v>4781.03</v>
      </c>
      <c r="C1276" s="3">
        <v>1954.57</v>
      </c>
      <c r="D1276" s="3">
        <v>605.12505999999996</v>
      </c>
      <c r="E1276" s="3">
        <v>14.788031999999999</v>
      </c>
      <c r="F1276" s="3">
        <v>2235.2616248280001</v>
      </c>
      <c r="G1276" s="3">
        <v>192</v>
      </c>
      <c r="H1276" s="10">
        <v>266.29478399999999</v>
      </c>
      <c r="I1276" s="32">
        <v>276.38163200000002</v>
      </c>
      <c r="J1276" s="3">
        <v>-10.086848000000032</v>
      </c>
      <c r="K1276" s="3">
        <v>8.8000000000000007</v>
      </c>
      <c r="L1276" s="3">
        <v>0.9</v>
      </c>
      <c r="M1276" s="3">
        <v>3.9</v>
      </c>
      <c r="N1276" s="3">
        <v>-1.4000000000005457</v>
      </c>
      <c r="O1276" s="3"/>
      <c r="P1276" s="3"/>
    </row>
    <row r="1277" spans="1:16">
      <c r="A1277" s="9">
        <v>43984</v>
      </c>
      <c r="B1277" s="13">
        <v>4782.43</v>
      </c>
      <c r="C1277" s="3">
        <v>1952.34</v>
      </c>
      <c r="D1277" s="3">
        <v>1301.92166</v>
      </c>
      <c r="E1277" s="3">
        <v>49.182983999999998</v>
      </c>
      <c r="F1277" s="3">
        <v>2235.9175413459998</v>
      </c>
      <c r="G1277" s="3">
        <v>219</v>
      </c>
      <c r="H1277" s="10">
        <v>149.936464</v>
      </c>
      <c r="I1277" s="32">
        <v>264.09038399999997</v>
      </c>
      <c r="J1277" s="3">
        <v>-114.15391999999997</v>
      </c>
      <c r="K1277" s="3">
        <v>8.8000000000000007</v>
      </c>
      <c r="L1277" s="3">
        <v>0.9</v>
      </c>
      <c r="M1277" s="3">
        <v>3.9</v>
      </c>
      <c r="N1277" s="3">
        <v>-8.1700000000000728</v>
      </c>
      <c r="O1277" s="3"/>
      <c r="P1277" s="3"/>
    </row>
    <row r="1278" spans="1:16">
      <c r="A1278" s="9">
        <v>43983</v>
      </c>
      <c r="B1278" s="32">
        <v>4790.6000000000004</v>
      </c>
      <c r="C1278" s="3">
        <v>1972.78</v>
      </c>
      <c r="D1278" s="3">
        <v>1086.8928000000001</v>
      </c>
      <c r="E1278" s="3">
        <v>192.41996800000001</v>
      </c>
      <c r="F1278" s="3">
        <v>2239.7356957460001</v>
      </c>
      <c r="G1278" s="3">
        <v>230</v>
      </c>
      <c r="H1278" s="10">
        <v>556.22745999999995</v>
      </c>
      <c r="I1278" s="32">
        <v>732.42220999999995</v>
      </c>
      <c r="J1278" s="3">
        <v>-176.19475</v>
      </c>
      <c r="K1278" s="3">
        <v>8.8000000000000007</v>
      </c>
      <c r="L1278" s="3">
        <v>0.9</v>
      </c>
      <c r="M1278" s="3">
        <v>3.9</v>
      </c>
      <c r="N1278" s="3">
        <v>-4.7999999999992724</v>
      </c>
      <c r="O1278" s="3"/>
      <c r="P1278" s="3"/>
    </row>
    <row r="1279" spans="1:16">
      <c r="A1279" s="9">
        <v>43980</v>
      </c>
      <c r="B1279" s="32">
        <v>4795.3999999999996</v>
      </c>
      <c r="C1279" s="3">
        <v>1962.2</v>
      </c>
      <c r="D1279" s="3">
        <v>839.91039999999998</v>
      </c>
      <c r="E1279" s="3">
        <v>34.887376000000003</v>
      </c>
      <c r="F1279" s="3">
        <v>2241.980524179</v>
      </c>
      <c r="G1279" s="3">
        <v>228</v>
      </c>
      <c r="H1279" s="10">
        <v>307.87788799999998</v>
      </c>
      <c r="I1279" s="32">
        <v>281.32403199999999</v>
      </c>
      <c r="J1279" s="3">
        <v>26.553855999999996</v>
      </c>
      <c r="K1279" s="3">
        <v>8.8000000000000007</v>
      </c>
      <c r="L1279" s="3">
        <v>0.9</v>
      </c>
      <c r="M1279" s="3">
        <v>3.8</v>
      </c>
      <c r="N1279" s="3">
        <v>-51.360000000000582</v>
      </c>
      <c r="O1279" s="3"/>
      <c r="P1279" s="3"/>
    </row>
    <row r="1280" spans="1:16">
      <c r="A1280" s="9">
        <v>43979</v>
      </c>
      <c r="B1280" s="32">
        <v>4846.76</v>
      </c>
      <c r="C1280" s="3">
        <v>2016.08</v>
      </c>
      <c r="D1280" s="3">
        <v>1541.60806</v>
      </c>
      <c r="E1280" s="3">
        <v>38.192900000000002</v>
      </c>
      <c r="F1280" s="3">
        <v>2265.9942614400002</v>
      </c>
      <c r="G1280" s="3">
        <v>238</v>
      </c>
      <c r="H1280" s="10">
        <v>622.32453999999996</v>
      </c>
      <c r="I1280" s="32">
        <v>327.93952000000002</v>
      </c>
      <c r="J1280" s="3">
        <v>294.38501999999994</v>
      </c>
      <c r="K1280" s="3">
        <v>8.9</v>
      </c>
      <c r="L1280" s="3">
        <v>0.9</v>
      </c>
      <c r="M1280" s="3">
        <v>3.8</v>
      </c>
      <c r="N1280" s="3">
        <v>-40.399999999999636</v>
      </c>
      <c r="O1280" s="3"/>
      <c r="P1280" s="3"/>
    </row>
    <row r="1281" spans="1:16">
      <c r="A1281" s="9">
        <v>43978</v>
      </c>
      <c r="B1281" s="32">
        <v>4887.16</v>
      </c>
      <c r="C1281" s="3">
        <v>2057.6999999999998</v>
      </c>
      <c r="D1281" s="3">
        <v>1200.46912</v>
      </c>
      <c r="E1281" s="3">
        <v>109.582904</v>
      </c>
      <c r="F1281" s="3">
        <v>2284.8804365860001</v>
      </c>
      <c r="G1281" s="3">
        <v>234</v>
      </c>
      <c r="H1281" s="10">
        <v>372.62409600000001</v>
      </c>
      <c r="I1281" s="32">
        <v>554.74778000000003</v>
      </c>
      <c r="J1281" s="3">
        <v>-182.12368400000003</v>
      </c>
      <c r="K1281" s="3">
        <v>9</v>
      </c>
      <c r="L1281" s="3">
        <v>0.9</v>
      </c>
      <c r="M1281" s="3">
        <v>3.8</v>
      </c>
      <c r="N1281" s="3">
        <v>87.149999999999636</v>
      </c>
      <c r="O1281" s="3"/>
      <c r="P1281" s="3"/>
    </row>
    <row r="1282" spans="1:16">
      <c r="A1282" s="9">
        <v>43977</v>
      </c>
      <c r="B1282" s="32">
        <v>4800.01</v>
      </c>
      <c r="C1282" s="3">
        <v>2014.36</v>
      </c>
      <c r="D1282" s="3">
        <v>1373.99091</v>
      </c>
      <c r="E1282" s="3">
        <v>35.292520000000003</v>
      </c>
      <c r="F1282" s="3">
        <v>2244.134595731</v>
      </c>
      <c r="G1282" s="3">
        <v>230</v>
      </c>
      <c r="H1282" s="10">
        <v>300.67881599999998</v>
      </c>
      <c r="I1282" s="32">
        <v>180.068656</v>
      </c>
      <c r="J1282" s="3">
        <v>120.61015999999998</v>
      </c>
      <c r="K1282" s="3">
        <v>8.8000000000000007</v>
      </c>
      <c r="L1282" s="3">
        <v>0.9</v>
      </c>
      <c r="M1282" s="3">
        <v>3.8</v>
      </c>
      <c r="N1282" s="3">
        <v>19.789999999999964</v>
      </c>
      <c r="O1282" s="3"/>
      <c r="P1282" s="3"/>
    </row>
    <row r="1283" spans="1:16">
      <c r="A1283" s="9">
        <v>43973</v>
      </c>
      <c r="B1283" s="32">
        <v>4780.22</v>
      </c>
      <c r="C1283" s="3">
        <v>1997.2</v>
      </c>
      <c r="D1283" s="3">
        <v>1034.99181</v>
      </c>
      <c r="E1283" s="3">
        <v>52.439072000000003</v>
      </c>
      <c r="F1283" s="3">
        <v>2234.8826169429999</v>
      </c>
      <c r="G1283" s="3">
        <v>238</v>
      </c>
      <c r="H1283" s="10">
        <v>324.58585599999998</v>
      </c>
      <c r="I1283" s="32">
        <v>469.46131200000002</v>
      </c>
      <c r="J1283" s="3">
        <v>-144.87545600000004</v>
      </c>
      <c r="K1283" s="3">
        <v>8.8000000000000007</v>
      </c>
      <c r="L1283" s="3">
        <v>0.9</v>
      </c>
      <c r="M1283" s="3">
        <v>3.9</v>
      </c>
      <c r="N1283" s="3">
        <v>-19.670000000000073</v>
      </c>
      <c r="O1283" s="3"/>
      <c r="P1283" s="3"/>
    </row>
    <row r="1284" spans="1:16">
      <c r="A1284" s="9">
        <v>43972</v>
      </c>
      <c r="B1284" s="32">
        <v>4799.8900000000003</v>
      </c>
      <c r="C1284" s="3">
        <v>2034.38</v>
      </c>
      <c r="D1284" s="3">
        <v>2000.9194199999999</v>
      </c>
      <c r="E1284" s="3">
        <v>94.712400000000002</v>
      </c>
      <c r="F1284" s="3">
        <v>2244.0813192290002</v>
      </c>
      <c r="G1284" s="3">
        <v>230</v>
      </c>
      <c r="H1284" s="10">
        <v>209.44662400000001</v>
      </c>
      <c r="I1284" s="32">
        <v>898.28506000000004</v>
      </c>
      <c r="J1284" s="3">
        <v>-688.838436</v>
      </c>
      <c r="K1284" s="3">
        <v>8.8000000000000007</v>
      </c>
      <c r="L1284" s="3">
        <v>0.9</v>
      </c>
      <c r="M1284" s="3">
        <v>3.8</v>
      </c>
      <c r="N1284" s="3">
        <v>15.090000000000146</v>
      </c>
      <c r="O1284" s="3">
        <v>16387</v>
      </c>
      <c r="P1284" s="3"/>
    </row>
    <row r="1285" spans="1:16">
      <c r="A1285" s="9">
        <v>43971</v>
      </c>
      <c r="B1285" s="32">
        <v>4784.8</v>
      </c>
      <c r="C1285" s="3">
        <v>2037.04</v>
      </c>
      <c r="D1285" s="3">
        <v>2304.30438</v>
      </c>
      <c r="E1285" s="3">
        <v>51.836599999999997</v>
      </c>
      <c r="F1285" s="3">
        <v>2237.0278219370002</v>
      </c>
      <c r="G1285" s="3">
        <v>246</v>
      </c>
      <c r="H1285" s="10">
        <v>120.28751200000001</v>
      </c>
      <c r="I1285" s="32">
        <v>1376.2996499999999</v>
      </c>
      <c r="J1285" s="3">
        <v>-1256.0121379999998</v>
      </c>
      <c r="K1285" s="3">
        <v>8.8000000000000007</v>
      </c>
      <c r="L1285" s="3">
        <v>0.9</v>
      </c>
      <c r="M1285" s="3">
        <v>3.9</v>
      </c>
      <c r="N1285" s="3">
        <v>129.57999999999993</v>
      </c>
      <c r="O1285" s="3"/>
      <c r="P1285" s="3"/>
    </row>
    <row r="1286" spans="1:16">
      <c r="A1286" s="9">
        <v>43970</v>
      </c>
      <c r="B1286" s="33">
        <v>4655.22</v>
      </c>
      <c r="C1286" s="3">
        <v>1904.14</v>
      </c>
      <c r="D1286" s="3">
        <v>1499.3880300000001</v>
      </c>
      <c r="E1286" s="3">
        <v>52.848992000000003</v>
      </c>
      <c r="F1286" s="3">
        <v>2176.4413364030002</v>
      </c>
      <c r="G1286" s="3">
        <v>235</v>
      </c>
      <c r="H1286" s="37">
        <v>129.11889600000001</v>
      </c>
      <c r="I1286" s="3">
        <v>776.02963</v>
      </c>
      <c r="J1286" s="3">
        <v>-646.91073400000005</v>
      </c>
      <c r="K1286" s="3">
        <v>8.6</v>
      </c>
      <c r="L1286" s="3">
        <v>0.9</v>
      </c>
      <c r="M1286" s="3">
        <v>4</v>
      </c>
      <c r="N1286" s="3">
        <v>-45.809999999999491</v>
      </c>
      <c r="O1286" s="3"/>
      <c r="P1286" s="3"/>
    </row>
    <row r="1287" spans="1:16">
      <c r="A1287" s="9">
        <v>43969</v>
      </c>
      <c r="B1287" s="32">
        <v>4701.03</v>
      </c>
      <c r="C1287" s="3">
        <v>1886.65</v>
      </c>
      <c r="D1287" s="3">
        <v>1183.4283499999999</v>
      </c>
      <c r="E1287" s="3">
        <v>56.982500000000002</v>
      </c>
      <c r="F1287" s="3">
        <v>2188.5083150410001</v>
      </c>
      <c r="G1287" s="3">
        <v>237</v>
      </c>
      <c r="H1287" s="10">
        <v>76.383855999999994</v>
      </c>
      <c r="I1287" s="32">
        <v>545.68659000000002</v>
      </c>
      <c r="J1287" s="3">
        <v>-469.30273400000004</v>
      </c>
      <c r="K1287" s="3">
        <v>8.6</v>
      </c>
      <c r="L1287" s="3">
        <v>0.9</v>
      </c>
      <c r="M1287" s="3">
        <v>3.9</v>
      </c>
      <c r="N1287" s="3">
        <v>94.179999999999382</v>
      </c>
      <c r="O1287" s="3"/>
      <c r="P1287" s="3"/>
    </row>
    <row r="1288" spans="1:16">
      <c r="A1288" s="9">
        <v>43966</v>
      </c>
      <c r="B1288" s="154">
        <v>4606.8500000000004</v>
      </c>
      <c r="C1288" s="3">
        <v>1847.71</v>
      </c>
      <c r="D1288" s="3">
        <v>1060.5475799999999</v>
      </c>
      <c r="E1288" s="3">
        <v>34.805148000000003</v>
      </c>
      <c r="F1288" s="3">
        <v>2144.6641612799999</v>
      </c>
      <c r="G1288" s="3">
        <v>234</v>
      </c>
      <c r="H1288" s="156">
        <v>57.876863999999998</v>
      </c>
      <c r="I1288" s="3">
        <v>399.84928000000002</v>
      </c>
      <c r="J1288" s="3">
        <v>-341.97241600000001</v>
      </c>
      <c r="K1288" s="3">
        <v>8.4</v>
      </c>
      <c r="L1288" s="3">
        <v>0.9</v>
      </c>
      <c r="M1288" s="3">
        <v>4</v>
      </c>
      <c r="N1288" s="3">
        <v>167.8100000000004</v>
      </c>
      <c r="O1288" s="3"/>
      <c r="P1288" s="3"/>
    </row>
    <row r="1289" spans="1:16">
      <c r="A1289" s="9">
        <v>43965</v>
      </c>
      <c r="B1289" s="13">
        <v>4439.04</v>
      </c>
      <c r="C1289" s="3">
        <v>1755.51</v>
      </c>
      <c r="D1289" s="3">
        <v>1276.4348199999999</v>
      </c>
      <c r="E1289" s="3">
        <v>26.061060000000001</v>
      </c>
      <c r="F1289" s="3">
        <v>2066.5418426430001</v>
      </c>
      <c r="G1289" s="3">
        <v>222</v>
      </c>
      <c r="H1289" s="10">
        <v>708.93722000000002</v>
      </c>
      <c r="I1289" s="32">
        <v>916.19871999999998</v>
      </c>
      <c r="J1289" s="3">
        <v>-207.26149999999996</v>
      </c>
      <c r="K1289" s="3">
        <v>8.1</v>
      </c>
      <c r="L1289" s="3">
        <v>0.8</v>
      </c>
      <c r="M1289" s="3">
        <v>4.2</v>
      </c>
      <c r="N1289" s="3">
        <v>45.5</v>
      </c>
      <c r="O1289" s="3"/>
      <c r="P1289" s="3"/>
    </row>
    <row r="1290" spans="1:16">
      <c r="A1290" s="9">
        <v>43964</v>
      </c>
      <c r="B1290" s="32">
        <v>4393.54</v>
      </c>
      <c r="C1290" s="3">
        <v>1707.02</v>
      </c>
      <c r="D1290" s="3">
        <v>3684.2933800000001</v>
      </c>
      <c r="E1290" s="3">
        <v>85.087599999999995</v>
      </c>
      <c r="F1290" s="3">
        <v>2045.3563265939999</v>
      </c>
      <c r="G1290" s="3">
        <v>221</v>
      </c>
      <c r="H1290" s="10">
        <v>441.19555200000002</v>
      </c>
      <c r="I1290" s="32">
        <v>3300.0816599999998</v>
      </c>
      <c r="J1290" s="3">
        <v>-2858.8861079999997</v>
      </c>
      <c r="K1290" s="3">
        <v>8.1</v>
      </c>
      <c r="L1290" s="3">
        <v>0.8</v>
      </c>
      <c r="M1290" s="3">
        <v>4.2</v>
      </c>
      <c r="N1290" s="3">
        <v>26.289999999999964</v>
      </c>
      <c r="O1290" s="3"/>
      <c r="P1290" s="3"/>
    </row>
    <row r="1291" spans="1:16">
      <c r="A1291" s="9">
        <v>43963</v>
      </c>
      <c r="B1291" s="13">
        <v>4367.25</v>
      </c>
      <c r="C1291" s="3">
        <v>1729.15</v>
      </c>
      <c r="D1291" s="3">
        <v>978.44722999999999</v>
      </c>
      <c r="E1291" s="3">
        <v>42.56758</v>
      </c>
      <c r="F1291" s="3">
        <v>2033.1196175140001</v>
      </c>
      <c r="G1291" s="3">
        <v>233</v>
      </c>
      <c r="H1291" s="10">
        <v>334.86160000000001</v>
      </c>
      <c r="I1291" s="32">
        <v>664.37055999999995</v>
      </c>
      <c r="J1291" s="3">
        <v>-329.50895999999995</v>
      </c>
      <c r="K1291" s="3">
        <v>8</v>
      </c>
      <c r="L1291" s="3">
        <v>0.8</v>
      </c>
      <c r="M1291" s="3">
        <v>4.2</v>
      </c>
      <c r="N1291" s="3">
        <v>119.30000000000018</v>
      </c>
      <c r="O1291" s="3"/>
      <c r="P1291" s="3"/>
    </row>
    <row r="1292" spans="1:16">
      <c r="A1292" s="9">
        <v>43962</v>
      </c>
      <c r="B1292" s="32">
        <v>4247.95</v>
      </c>
      <c r="C1292" s="3">
        <v>1685.45</v>
      </c>
      <c r="D1292" s="3">
        <v>3645.57773</v>
      </c>
      <c r="E1292" s="3">
        <v>193.366016</v>
      </c>
      <c r="F1292" s="3">
        <v>1977.5813144220001</v>
      </c>
      <c r="G1292" s="3">
        <v>227</v>
      </c>
      <c r="H1292" s="37">
        <v>103.166608</v>
      </c>
      <c r="I1292" s="3">
        <v>217.47377599999999</v>
      </c>
      <c r="J1292" s="3">
        <v>-114.30716799999999</v>
      </c>
      <c r="K1292" s="3">
        <v>7.8</v>
      </c>
      <c r="L1292" s="3">
        <v>0.8</v>
      </c>
      <c r="M1292" s="3">
        <v>4.4000000000000004</v>
      </c>
      <c r="N1292" s="3">
        <v>-144.48000000000047</v>
      </c>
      <c r="O1292" s="3"/>
      <c r="P1292" s="3"/>
    </row>
    <row r="1293" spans="1:16">
      <c r="A1293" s="9">
        <v>43910</v>
      </c>
      <c r="B1293" s="32">
        <v>4392.43</v>
      </c>
      <c r="C1293" s="3">
        <v>1760.53</v>
      </c>
      <c r="D1293" s="3">
        <v>24.892095999999999</v>
      </c>
      <c r="E1293" s="3">
        <v>4.4114769999999996</v>
      </c>
      <c r="F1293" s="3">
        <v>2044.8415444960001</v>
      </c>
      <c r="G1293" s="3">
        <v>174</v>
      </c>
      <c r="H1293" s="10">
        <v>0.75392400000000004</v>
      </c>
      <c r="I1293" s="32">
        <v>0.15726000000000001</v>
      </c>
      <c r="J1293" s="3">
        <v>0.59666400000000008</v>
      </c>
      <c r="K1293" s="3">
        <v>8</v>
      </c>
      <c r="L1293" s="3">
        <v>0.8</v>
      </c>
      <c r="M1293" s="3">
        <v>4.2</v>
      </c>
      <c r="N1293" s="3">
        <v>-179.19999999999982</v>
      </c>
      <c r="O1293" s="3"/>
      <c r="P1293" s="3"/>
    </row>
    <row r="1294" spans="1:16">
      <c r="A1294" s="9">
        <v>43903</v>
      </c>
      <c r="B1294" s="32">
        <v>4571.63</v>
      </c>
      <c r="C1294" s="3">
        <v>1947.42</v>
      </c>
      <c r="D1294" s="3">
        <v>420.76278400000001</v>
      </c>
      <c r="E1294" s="3">
        <v>23.600975999999999</v>
      </c>
      <c r="F1294" s="3">
        <v>2128.2667789080001</v>
      </c>
      <c r="G1294" s="3">
        <v>208</v>
      </c>
      <c r="H1294" s="10">
        <v>35.197603999999998</v>
      </c>
      <c r="I1294" s="32">
        <v>143.50646399999999</v>
      </c>
      <c r="J1294" s="3">
        <v>-108.30886</v>
      </c>
      <c r="K1294" s="3">
        <v>8.4</v>
      </c>
      <c r="L1294" s="3">
        <v>0.8</v>
      </c>
      <c r="M1294" s="3">
        <v>4.0999999999999996</v>
      </c>
      <c r="N1294" s="3">
        <v>-303.09999999999945</v>
      </c>
      <c r="O1294" s="3"/>
      <c r="P1294" s="3"/>
    </row>
    <row r="1295" spans="1:16">
      <c r="A1295" s="9">
        <v>43902</v>
      </c>
      <c r="B1295" s="33">
        <v>4874.7299999999996</v>
      </c>
      <c r="C1295" s="3">
        <v>2205.9699999999998</v>
      </c>
      <c r="D1295" s="3">
        <v>1048.5813800000001</v>
      </c>
      <c r="E1295" s="3">
        <v>52.698900000000002</v>
      </c>
      <c r="F1295" s="3">
        <v>2269.3709916100001</v>
      </c>
      <c r="G1295" s="3">
        <v>251</v>
      </c>
      <c r="H1295" s="37">
        <v>174.72980799999999</v>
      </c>
      <c r="I1295" s="3">
        <v>294.59123199999999</v>
      </c>
      <c r="J1295" s="3">
        <v>-119.861424</v>
      </c>
      <c r="K1295" s="3">
        <v>8.9</v>
      </c>
      <c r="L1295" s="3">
        <v>0.9</v>
      </c>
      <c r="M1295" s="3">
        <v>3.8</v>
      </c>
      <c r="N1295" s="3">
        <v>-144.82000000000062</v>
      </c>
      <c r="O1295" s="3"/>
      <c r="P1295" s="3"/>
    </row>
    <row r="1296" spans="1:16">
      <c r="A1296" s="9">
        <v>43901</v>
      </c>
      <c r="B1296" s="32">
        <v>5019.55</v>
      </c>
      <c r="C1296" s="3">
        <v>2293.69</v>
      </c>
      <c r="D1296" s="3">
        <v>514.425568</v>
      </c>
      <c r="E1296" s="3">
        <v>34.975923999999999</v>
      </c>
      <c r="F1296" s="3">
        <v>2333.3308472970002</v>
      </c>
      <c r="G1296" s="3">
        <v>247</v>
      </c>
      <c r="H1296" s="10">
        <v>23.620452</v>
      </c>
      <c r="I1296" s="32">
        <v>29.844252000000001</v>
      </c>
      <c r="J1296" s="3">
        <v>-6.2238000000000007</v>
      </c>
      <c r="K1296" s="3">
        <v>9.1999999999999993</v>
      </c>
      <c r="L1296" s="3">
        <v>0.9</v>
      </c>
      <c r="M1296" s="3">
        <v>3.7</v>
      </c>
      <c r="N1296" s="3">
        <v>-184.97000000000025</v>
      </c>
      <c r="O1296" s="3"/>
      <c r="P1296" s="3"/>
    </row>
    <row r="1297" spans="1:16">
      <c r="A1297" s="9">
        <v>43900</v>
      </c>
      <c r="B1297" s="13">
        <v>5204.5200000000004</v>
      </c>
      <c r="C1297" s="3">
        <v>2405.8000000000002</v>
      </c>
      <c r="D1297" s="3">
        <v>428.88339200000001</v>
      </c>
      <c r="E1297" s="3">
        <v>29.564816</v>
      </c>
      <c r="F1297" s="3">
        <v>2419.3131468890001</v>
      </c>
      <c r="G1297" s="3">
        <v>226</v>
      </c>
      <c r="H1297" s="10">
        <v>68.289088000000007</v>
      </c>
      <c r="I1297" s="32">
        <v>41.97092</v>
      </c>
      <c r="J1297" s="3">
        <v>26.318168000000007</v>
      </c>
      <c r="K1297" s="3">
        <v>9.5</v>
      </c>
      <c r="L1297" s="3">
        <v>1</v>
      </c>
      <c r="M1297" s="3">
        <v>3.6</v>
      </c>
      <c r="N1297" s="3">
        <v>82.610000000000582</v>
      </c>
      <c r="O1297" s="3"/>
      <c r="P1297" s="3"/>
    </row>
    <row r="1298" spans="1:16">
      <c r="A1298" s="9">
        <v>43896</v>
      </c>
      <c r="B1298" s="32">
        <v>5121.91</v>
      </c>
      <c r="C1298" s="3">
        <v>2361.75</v>
      </c>
      <c r="D1298" s="3">
        <v>1346.9333799999999</v>
      </c>
      <c r="E1298" s="3">
        <v>41.000388000000001</v>
      </c>
      <c r="F1298" s="3">
        <v>2380.9117104000002</v>
      </c>
      <c r="G1298" s="3">
        <v>246</v>
      </c>
      <c r="H1298" s="10">
        <v>581.27167999999995</v>
      </c>
      <c r="I1298" s="32">
        <v>867.09586999999999</v>
      </c>
      <c r="J1298" s="3">
        <v>-285.82419000000004</v>
      </c>
      <c r="K1298" s="3">
        <v>9.4</v>
      </c>
      <c r="L1298" s="3">
        <v>0.9</v>
      </c>
      <c r="M1298" s="3">
        <v>3.6</v>
      </c>
      <c r="N1298" s="3">
        <v>-221.23999999999978</v>
      </c>
      <c r="O1298" s="3"/>
      <c r="P1298" s="3"/>
    </row>
    <row r="1299" spans="1:16">
      <c r="A1299" s="9">
        <v>43895</v>
      </c>
      <c r="B1299" s="32">
        <v>5343.15</v>
      </c>
      <c r="C1299" s="3">
        <v>2479.61</v>
      </c>
      <c r="D1299" s="3">
        <v>827.66949999999997</v>
      </c>
      <c r="E1299" s="3">
        <v>46.913752000000002</v>
      </c>
      <c r="F1299" s="3">
        <v>2483.7534367620001</v>
      </c>
      <c r="G1299" s="3">
        <v>233</v>
      </c>
      <c r="H1299" s="37">
        <v>172.08332799999999</v>
      </c>
      <c r="I1299" s="3">
        <v>491.79587199999997</v>
      </c>
      <c r="J1299" s="3">
        <v>-319.71254399999998</v>
      </c>
      <c r="K1299" s="3">
        <v>9.8000000000000007</v>
      </c>
      <c r="L1299" s="3">
        <v>1</v>
      </c>
      <c r="M1299" s="3">
        <v>3.5</v>
      </c>
      <c r="N1299" s="3">
        <v>-141.10000000000036</v>
      </c>
      <c r="O1299" s="3"/>
      <c r="P1299" s="3"/>
    </row>
    <row r="1300" spans="1:16">
      <c r="A1300" s="9">
        <v>43894</v>
      </c>
      <c r="B1300" s="32">
        <v>5484.25</v>
      </c>
      <c r="C1300" s="3">
        <v>2548.31</v>
      </c>
      <c r="D1300" s="3">
        <v>759.34559999999999</v>
      </c>
      <c r="E1300" s="3">
        <v>23.425884</v>
      </c>
      <c r="F1300" s="3">
        <v>2549.3455863160002</v>
      </c>
      <c r="G1300" s="3">
        <v>217</v>
      </c>
      <c r="H1300" s="37">
        <v>210.05110400000001</v>
      </c>
      <c r="I1300" s="3">
        <v>408.48547200000002</v>
      </c>
      <c r="J1300" s="3">
        <v>-198.43436800000001</v>
      </c>
      <c r="K1300" s="3">
        <v>10</v>
      </c>
      <c r="L1300" s="3">
        <v>1</v>
      </c>
      <c r="M1300" s="3">
        <v>3.4</v>
      </c>
      <c r="N1300" s="3">
        <v>-51.199999999999818</v>
      </c>
      <c r="O1300" s="3"/>
      <c r="P1300" s="3"/>
    </row>
    <row r="1301" spans="1:16">
      <c r="A1301" s="9">
        <v>43893</v>
      </c>
      <c r="B1301" s="32">
        <v>5535.45</v>
      </c>
      <c r="C1301" s="3">
        <v>2586.31</v>
      </c>
      <c r="D1301" s="3">
        <v>398.184032</v>
      </c>
      <c r="E1301" s="3">
        <v>14.497571000000001</v>
      </c>
      <c r="F1301" s="3">
        <v>2573.1442475170002</v>
      </c>
      <c r="G1301" s="3">
        <v>224</v>
      </c>
      <c r="H1301" s="10">
        <v>76.95044</v>
      </c>
      <c r="I1301" s="32">
        <v>128.813952</v>
      </c>
      <c r="J1301" s="3">
        <v>-51.863512</v>
      </c>
      <c r="K1301" s="3">
        <v>10.1</v>
      </c>
      <c r="L1301" s="3">
        <v>1</v>
      </c>
      <c r="M1301" s="3">
        <v>3.4</v>
      </c>
      <c r="N1301" s="3">
        <v>-82.960000000000036</v>
      </c>
      <c r="O1301" s="3"/>
      <c r="P1301" s="3"/>
    </row>
    <row r="1302" spans="1:16">
      <c r="A1302" s="9">
        <v>43892</v>
      </c>
      <c r="B1302" s="32">
        <v>5618.41</v>
      </c>
      <c r="C1302" s="3">
        <v>2656.75</v>
      </c>
      <c r="D1302" s="3">
        <v>323.41593599999999</v>
      </c>
      <c r="E1302" s="3">
        <v>31.956548000000002</v>
      </c>
      <c r="F1302" s="3">
        <v>2611.7065276389999</v>
      </c>
      <c r="G1302" s="3">
        <v>216</v>
      </c>
      <c r="H1302" s="10">
        <v>51.334023999999999</v>
      </c>
      <c r="I1302" s="32">
        <v>138.295952</v>
      </c>
      <c r="J1302" s="3">
        <v>-86.961928</v>
      </c>
      <c r="K1302" s="3">
        <v>10.3</v>
      </c>
      <c r="L1302" s="3">
        <v>1</v>
      </c>
      <c r="M1302" s="3">
        <v>3.3</v>
      </c>
      <c r="N1302" s="3">
        <v>4.1199999999998909</v>
      </c>
      <c r="O1302" s="3">
        <v>7354</v>
      </c>
      <c r="P1302" s="3"/>
    </row>
    <row r="1303" spans="1:16">
      <c r="A1303" s="9">
        <v>43889</v>
      </c>
      <c r="B1303" s="13">
        <v>5614.29</v>
      </c>
      <c r="C1303" s="3">
        <v>2646.97</v>
      </c>
      <c r="D1303" s="3">
        <v>256.42724800000002</v>
      </c>
      <c r="E1303" s="3">
        <v>14.155961</v>
      </c>
      <c r="F1303" s="3">
        <v>2609.0852573369998</v>
      </c>
      <c r="G1303" s="3">
        <v>207</v>
      </c>
      <c r="H1303" s="10">
        <v>79.494823999999994</v>
      </c>
      <c r="I1303" s="32">
        <v>95.398263999999998</v>
      </c>
      <c r="J1303" s="3">
        <v>-15.903440000000003</v>
      </c>
      <c r="K1303" s="3">
        <v>10.3</v>
      </c>
      <c r="L1303" s="3">
        <v>1</v>
      </c>
      <c r="M1303" s="3">
        <v>3.3</v>
      </c>
      <c r="N1303" s="3">
        <v>21.369999999999891</v>
      </c>
      <c r="O1303" s="3"/>
      <c r="P1303" s="3"/>
    </row>
    <row r="1304" spans="1:16">
      <c r="A1304" s="9">
        <v>43888</v>
      </c>
      <c r="B1304" s="32">
        <v>5592.92</v>
      </c>
      <c r="C1304" s="3">
        <v>2631.99</v>
      </c>
      <c r="D1304" s="3">
        <v>754.97856000000002</v>
      </c>
      <c r="E1304" s="3">
        <v>21.56034</v>
      </c>
      <c r="F1304" s="3">
        <v>2599.1549067370001</v>
      </c>
      <c r="G1304" s="3">
        <v>231</v>
      </c>
      <c r="H1304" s="10">
        <v>326.962784</v>
      </c>
      <c r="I1304" s="32">
        <v>389.66857599999997</v>
      </c>
      <c r="J1304" s="3">
        <v>-62.705791999999974</v>
      </c>
      <c r="K1304" s="3">
        <v>10.199999999999999</v>
      </c>
      <c r="L1304" s="3">
        <v>1</v>
      </c>
      <c r="M1304" s="3">
        <v>3.3</v>
      </c>
      <c r="N1304" s="3">
        <v>-74.949999999999818</v>
      </c>
      <c r="O1304" s="3"/>
      <c r="P1304" s="3"/>
    </row>
    <row r="1305" spans="1:16">
      <c r="A1305" s="9">
        <v>43887</v>
      </c>
      <c r="B1305" s="32">
        <v>5667.87</v>
      </c>
      <c r="C1305" s="3">
        <v>2675.41</v>
      </c>
      <c r="D1305" s="3">
        <v>486.454048</v>
      </c>
      <c r="E1305" s="3">
        <v>15.997045</v>
      </c>
      <c r="F1305" s="3">
        <v>2633.985047009</v>
      </c>
      <c r="G1305" s="3">
        <v>210</v>
      </c>
      <c r="H1305" s="37">
        <v>55.217708000000002</v>
      </c>
      <c r="I1305" s="3">
        <v>91.171543999999997</v>
      </c>
      <c r="J1305" s="3">
        <v>-35.953835999999995</v>
      </c>
      <c r="K1305" s="3">
        <v>10.4</v>
      </c>
      <c r="L1305" s="3">
        <v>1</v>
      </c>
      <c r="M1305" s="3">
        <v>3.3</v>
      </c>
      <c r="N1305" s="3">
        <v>24.25</v>
      </c>
      <c r="O1305" s="3"/>
      <c r="P1305" s="3"/>
    </row>
    <row r="1306" spans="1:16">
      <c r="A1306" s="9">
        <v>43886</v>
      </c>
      <c r="B1306" s="32">
        <v>5643.62</v>
      </c>
      <c r="C1306" s="3">
        <v>2670.97</v>
      </c>
      <c r="D1306" s="3">
        <v>360.934144</v>
      </c>
      <c r="E1306" s="3">
        <v>12.950958</v>
      </c>
      <c r="F1306" s="3">
        <v>2628.4509674239998</v>
      </c>
      <c r="G1306" s="3">
        <v>245</v>
      </c>
      <c r="H1306" s="10">
        <v>83.957359999999994</v>
      </c>
      <c r="I1306" s="32">
        <v>67.474727999999999</v>
      </c>
      <c r="J1306" s="3">
        <v>16.482631999999995</v>
      </c>
      <c r="K1306" s="3">
        <v>10.4</v>
      </c>
      <c r="L1306" s="3">
        <v>1</v>
      </c>
      <c r="M1306" s="3">
        <v>3.3</v>
      </c>
      <c r="N1306" s="3">
        <v>-87.3100000000004</v>
      </c>
      <c r="O1306" s="3">
        <v>9266</v>
      </c>
      <c r="P1306" s="3"/>
    </row>
    <row r="1307" spans="1:16">
      <c r="A1307" s="9">
        <v>43885</v>
      </c>
      <c r="B1307" s="32">
        <v>5730.93</v>
      </c>
      <c r="C1307" s="3">
        <v>2731.39</v>
      </c>
      <c r="D1307" s="3">
        <v>591.68287999999995</v>
      </c>
      <c r="E1307" s="3">
        <v>18.687287999999999</v>
      </c>
      <c r="F1307" s="3">
        <v>2669.1146290729998</v>
      </c>
      <c r="G1307" s="3">
        <v>221</v>
      </c>
      <c r="H1307" s="10">
        <v>136.81984</v>
      </c>
      <c r="I1307" s="32">
        <v>233.78545600000001</v>
      </c>
      <c r="J1307" s="3">
        <v>-96.965616000000011</v>
      </c>
      <c r="K1307" s="3">
        <v>10.5</v>
      </c>
      <c r="L1307" s="3">
        <v>1.1000000000000001</v>
      </c>
      <c r="M1307" s="3">
        <v>3.2</v>
      </c>
      <c r="N1307" s="3">
        <v>-66.369999999999891</v>
      </c>
      <c r="O1307" s="3">
        <v>20427</v>
      </c>
      <c r="P1307" s="3"/>
    </row>
    <row r="1308" spans="1:16">
      <c r="A1308" s="9">
        <v>43881</v>
      </c>
      <c r="B1308" s="13">
        <v>5797.3</v>
      </c>
      <c r="C1308" s="3">
        <v>2771.3</v>
      </c>
      <c r="D1308" s="3">
        <v>424.08748800000001</v>
      </c>
      <c r="E1308" s="3">
        <v>12.749096</v>
      </c>
      <c r="F1308" s="3">
        <v>2700.024369277</v>
      </c>
      <c r="G1308" s="3">
        <v>222</v>
      </c>
      <c r="H1308" s="10">
        <v>107.526984</v>
      </c>
      <c r="I1308" s="32">
        <v>103.69465599999999</v>
      </c>
      <c r="J1308" s="3">
        <v>3.832328000000004</v>
      </c>
      <c r="K1308" s="3">
        <v>10.7</v>
      </c>
      <c r="L1308" s="3">
        <v>1.1000000000000001</v>
      </c>
      <c r="M1308" s="3">
        <v>3.2</v>
      </c>
      <c r="N1308" s="3">
        <v>-33.210000000000036</v>
      </c>
      <c r="O1308" s="3"/>
      <c r="P1308" s="3"/>
    </row>
    <row r="1309" spans="1:16">
      <c r="A1309" s="9">
        <v>43880</v>
      </c>
      <c r="B1309" s="32">
        <v>5830.51</v>
      </c>
      <c r="C1309" s="3">
        <v>2788.31</v>
      </c>
      <c r="D1309" s="3">
        <v>735.97107000000005</v>
      </c>
      <c r="E1309" s="3">
        <v>23.098362000000002</v>
      </c>
      <c r="F1309" s="3">
        <v>2715.492958623</v>
      </c>
      <c r="G1309" s="3">
        <v>195</v>
      </c>
      <c r="H1309" s="37">
        <v>150.534672</v>
      </c>
      <c r="I1309" s="3">
        <v>217.04385600000001</v>
      </c>
      <c r="J1309" s="3">
        <v>-66.509184000000005</v>
      </c>
      <c r="K1309" s="3">
        <v>10.7</v>
      </c>
      <c r="L1309" s="3">
        <v>1.1000000000000001</v>
      </c>
      <c r="M1309" s="3">
        <v>3.2</v>
      </c>
      <c r="N1309" s="3">
        <v>-17.319999999999709</v>
      </c>
      <c r="O1309" s="3"/>
      <c r="P1309" s="3"/>
    </row>
    <row r="1310" spans="1:16">
      <c r="A1310" s="9">
        <v>43879</v>
      </c>
      <c r="B1310" s="13">
        <v>5847.83</v>
      </c>
      <c r="C1310" s="3">
        <v>2807.11</v>
      </c>
      <c r="D1310" s="3">
        <v>188.126848</v>
      </c>
      <c r="E1310" s="3">
        <v>10.979925</v>
      </c>
      <c r="F1310" s="3">
        <v>2723.5470270830001</v>
      </c>
      <c r="G1310" s="3">
        <v>219</v>
      </c>
      <c r="H1310" s="10">
        <v>4.7376800000000001</v>
      </c>
      <c r="I1310" s="32">
        <v>39.118183999999999</v>
      </c>
      <c r="J1310" s="3">
        <v>-34.380504000000002</v>
      </c>
      <c r="K1310" s="3">
        <v>10.8</v>
      </c>
      <c r="L1310" s="3">
        <v>1.1000000000000001</v>
      </c>
      <c r="M1310" s="3">
        <v>3.2</v>
      </c>
      <c r="N1310" s="3">
        <v>16.819999999999709</v>
      </c>
      <c r="O1310" s="3"/>
      <c r="P1310" s="3"/>
    </row>
    <row r="1311" spans="1:16">
      <c r="A1311" s="9">
        <v>43878</v>
      </c>
      <c r="B1311" s="13">
        <v>5831.01</v>
      </c>
      <c r="C1311" s="3">
        <v>2783.66</v>
      </c>
      <c r="D1311" s="3">
        <v>431.263936</v>
      </c>
      <c r="E1311" s="3">
        <v>17.226189999999999</v>
      </c>
      <c r="F1311" s="3">
        <v>2715.7126579129999</v>
      </c>
      <c r="G1311" s="3">
        <v>228</v>
      </c>
      <c r="H1311" s="10">
        <v>70.440584000000001</v>
      </c>
      <c r="I1311" s="32">
        <v>29.946055999999999</v>
      </c>
      <c r="J1311" s="3">
        <v>40.494528000000003</v>
      </c>
      <c r="K1311" s="3">
        <v>10.7</v>
      </c>
      <c r="L1311" s="3">
        <v>1.1000000000000001</v>
      </c>
      <c r="M1311" s="3">
        <v>3.2</v>
      </c>
      <c r="N1311" s="3">
        <v>16.739999999999782</v>
      </c>
      <c r="O1311" s="3"/>
      <c r="P1311" s="3"/>
    </row>
    <row r="1312" spans="1:16">
      <c r="A1312" s="9">
        <v>43875</v>
      </c>
      <c r="B1312" s="32">
        <v>5814.27</v>
      </c>
      <c r="C1312" s="3">
        <v>2768.85</v>
      </c>
      <c r="D1312" s="3">
        <v>439.94012800000002</v>
      </c>
      <c r="E1312" s="3">
        <v>19.626048000000001</v>
      </c>
      <c r="F1312" s="3">
        <v>2707.916002033</v>
      </c>
      <c r="G1312" s="3">
        <v>212</v>
      </c>
      <c r="H1312" s="10">
        <v>16.434839</v>
      </c>
      <c r="I1312" s="32">
        <v>78.509343999999999</v>
      </c>
      <c r="J1312" s="3">
        <v>-62.074505000000002</v>
      </c>
      <c r="K1312" s="3">
        <v>10.7</v>
      </c>
      <c r="L1312" s="3">
        <v>1.1000000000000001</v>
      </c>
      <c r="M1312" s="3">
        <v>3.2</v>
      </c>
      <c r="N1312" s="3">
        <v>-14.9399999999996</v>
      </c>
      <c r="O1312" s="37">
        <v>19194</v>
      </c>
      <c r="P1312" s="3"/>
    </row>
    <row r="1313" spans="1:16">
      <c r="A1313" s="9">
        <v>43874</v>
      </c>
      <c r="B1313" s="32">
        <v>5829.21</v>
      </c>
      <c r="C1313" s="3">
        <v>2773.26</v>
      </c>
      <c r="D1313" s="3">
        <v>427.42460799999998</v>
      </c>
      <c r="E1313" s="3">
        <v>12.490421</v>
      </c>
      <c r="F1313" s="3">
        <v>2714.8765637239999</v>
      </c>
      <c r="G1313" s="3">
        <v>244</v>
      </c>
      <c r="H1313" s="10">
        <v>103.4002</v>
      </c>
      <c r="I1313" s="32">
        <v>132.513464</v>
      </c>
      <c r="J1313" s="3">
        <v>-29.113264000000001</v>
      </c>
      <c r="K1313" s="3">
        <v>10.7</v>
      </c>
      <c r="L1313" s="3">
        <v>1.1000000000000001</v>
      </c>
      <c r="M1313" s="3">
        <v>3.2</v>
      </c>
      <c r="N1313" s="3">
        <v>-28.090000000000146</v>
      </c>
      <c r="O1313" s="3"/>
      <c r="P1313" s="3"/>
    </row>
    <row r="1314" spans="1:16">
      <c r="A1314" s="9">
        <v>43873</v>
      </c>
      <c r="B1314" s="32">
        <v>5857.3</v>
      </c>
      <c r="C1314" s="3">
        <v>2767.9</v>
      </c>
      <c r="D1314" s="3">
        <v>262.87628799999999</v>
      </c>
      <c r="E1314" s="3">
        <v>10.246219999999999</v>
      </c>
      <c r="F1314" s="3">
        <v>2727.9609845979999</v>
      </c>
      <c r="G1314" s="3">
        <v>235</v>
      </c>
      <c r="H1314" s="10">
        <v>8.7935339999999993</v>
      </c>
      <c r="I1314" s="32">
        <v>81.860816</v>
      </c>
      <c r="J1314" s="3">
        <v>-73.067282000000006</v>
      </c>
      <c r="K1314" s="3">
        <v>10.8</v>
      </c>
      <c r="L1314" s="3">
        <v>1.1000000000000001</v>
      </c>
      <c r="M1314" s="3">
        <v>3.2</v>
      </c>
      <c r="N1314" s="3">
        <v>-21.139999999999418</v>
      </c>
      <c r="O1314" s="3"/>
      <c r="P1314" s="3"/>
    </row>
    <row r="1315" spans="1:16">
      <c r="A1315" s="9">
        <v>43872</v>
      </c>
      <c r="B1315" s="32">
        <v>5878.44</v>
      </c>
      <c r="C1315" s="3">
        <v>2784.83</v>
      </c>
      <c r="D1315" s="3">
        <v>597.66880000000003</v>
      </c>
      <c r="E1315" s="3">
        <v>16.720503000000001</v>
      </c>
      <c r="F1315" s="3">
        <v>2737.8030159330001</v>
      </c>
      <c r="G1315" s="3">
        <v>220</v>
      </c>
      <c r="H1315" s="10">
        <v>208.84009599999999</v>
      </c>
      <c r="I1315" s="32">
        <v>284.14777600000002</v>
      </c>
      <c r="J1315" s="3">
        <v>-75.307680000000033</v>
      </c>
      <c r="K1315" s="3">
        <v>10.8</v>
      </c>
      <c r="L1315" s="3">
        <v>1.1000000000000001</v>
      </c>
      <c r="M1315" s="3">
        <v>3.2</v>
      </c>
      <c r="N1315" s="3">
        <v>-20.6200000000008</v>
      </c>
      <c r="O1315" s="3"/>
      <c r="P1315" s="3"/>
    </row>
    <row r="1316" spans="1:16">
      <c r="A1316" s="9">
        <v>43871</v>
      </c>
      <c r="B1316" s="32">
        <v>5899.06</v>
      </c>
      <c r="C1316" s="3">
        <v>2801.85</v>
      </c>
      <c r="D1316" s="3">
        <v>573.11186999999995</v>
      </c>
      <c r="E1316" s="3">
        <v>13.053813999999999</v>
      </c>
      <c r="F1316" s="3">
        <v>2747.4081228529999</v>
      </c>
      <c r="G1316" s="3">
        <v>228</v>
      </c>
      <c r="H1316" s="37">
        <v>117.54763199999999</v>
      </c>
      <c r="I1316" s="3">
        <v>287.30332800000002</v>
      </c>
      <c r="J1316" s="3">
        <v>-169.75569600000003</v>
      </c>
      <c r="K1316" s="3">
        <v>10.9</v>
      </c>
      <c r="L1316" s="3">
        <v>1.1000000000000001</v>
      </c>
      <c r="M1316" s="3">
        <v>3.1</v>
      </c>
      <c r="N1316" s="3">
        <v>-34.6899999999996</v>
      </c>
      <c r="O1316" s="3"/>
      <c r="P1316" s="3"/>
    </row>
    <row r="1317" spans="1:16">
      <c r="A1317" s="9">
        <v>43868</v>
      </c>
      <c r="B1317" s="32">
        <v>5933.75</v>
      </c>
      <c r="C1317" s="3">
        <v>2824.06</v>
      </c>
      <c r="D1317" s="3">
        <v>352.31667199999998</v>
      </c>
      <c r="E1317" s="3">
        <v>10.851561999999999</v>
      </c>
      <c r="F1317" s="3">
        <v>2763.5651843539999</v>
      </c>
      <c r="G1317" s="3">
        <v>218</v>
      </c>
      <c r="H1317" s="10">
        <v>60.916423999999999</v>
      </c>
      <c r="I1317" s="32">
        <v>65.183359999999993</v>
      </c>
      <c r="J1317" s="3">
        <v>-4.2669359999999941</v>
      </c>
      <c r="K1317" s="3">
        <v>10.9</v>
      </c>
      <c r="L1317" s="3">
        <v>1.1000000000000001</v>
      </c>
      <c r="M1317" s="3">
        <v>3.1</v>
      </c>
      <c r="N1317" s="3">
        <v>-8.7799999999997453</v>
      </c>
      <c r="O1317" s="3"/>
      <c r="P1317" s="3"/>
    </row>
    <row r="1318" spans="1:16">
      <c r="A1318" s="9">
        <v>43867</v>
      </c>
      <c r="B1318" s="13">
        <v>5942.53</v>
      </c>
      <c r="C1318" s="3">
        <v>2835.35</v>
      </c>
      <c r="D1318" s="3">
        <v>416.91072000000003</v>
      </c>
      <c r="E1318" s="3">
        <v>18.380441999999999</v>
      </c>
      <c r="F1318" s="3">
        <v>2767.6533415399999</v>
      </c>
      <c r="G1318" s="3">
        <v>211</v>
      </c>
      <c r="H1318" s="10">
        <v>110.906752</v>
      </c>
      <c r="I1318" s="32">
        <v>145.36422400000001</v>
      </c>
      <c r="J1318" s="3">
        <v>-34.45747200000001</v>
      </c>
      <c r="K1318" s="3">
        <v>10.9</v>
      </c>
      <c r="L1318" s="3">
        <v>1.1000000000000001</v>
      </c>
      <c r="M1318" s="3">
        <v>3.1</v>
      </c>
      <c r="N1318" s="3">
        <v>-5.7400000000006912</v>
      </c>
      <c r="O1318" s="3"/>
      <c r="P1318" s="3"/>
    </row>
    <row r="1319" spans="1:16">
      <c r="A1319" s="9">
        <v>43866</v>
      </c>
      <c r="B1319" s="32">
        <v>5948.27</v>
      </c>
      <c r="C1319" s="3">
        <v>2839.56</v>
      </c>
      <c r="D1319" s="3">
        <v>570.06272000000001</v>
      </c>
      <c r="E1319" s="3">
        <v>35.7866</v>
      </c>
      <c r="F1319" s="3">
        <v>2770.326500658</v>
      </c>
      <c r="G1319" s="3">
        <v>224</v>
      </c>
      <c r="H1319" s="10">
        <v>61.238408</v>
      </c>
      <c r="I1319" s="32">
        <v>278.81865599999998</v>
      </c>
      <c r="J1319" s="3">
        <v>-217.58024799999998</v>
      </c>
      <c r="K1319" s="3">
        <v>10.9</v>
      </c>
      <c r="L1319" s="3">
        <v>1.1000000000000001</v>
      </c>
      <c r="M1319" s="3">
        <v>3.1</v>
      </c>
      <c r="N1319" s="3">
        <v>6.2000000000007276</v>
      </c>
      <c r="O1319" s="3"/>
      <c r="P1319" s="3"/>
    </row>
    <row r="1320" spans="1:16">
      <c r="A1320" s="9">
        <v>43864</v>
      </c>
      <c r="B1320" s="32">
        <v>5942.07</v>
      </c>
      <c r="C1320" s="3">
        <v>2840.99</v>
      </c>
      <c r="D1320" s="3">
        <v>395.21843200000001</v>
      </c>
      <c r="E1320" s="3">
        <v>9.8574819999999992</v>
      </c>
      <c r="F1320" s="3">
        <v>2767.4375590690001</v>
      </c>
      <c r="G1320" s="3">
        <v>219</v>
      </c>
      <c r="H1320" s="10">
        <v>185.239552</v>
      </c>
      <c r="I1320" s="32">
        <v>181.24873600000001</v>
      </c>
      <c r="J1320" s="3">
        <v>3.9908159999999953</v>
      </c>
      <c r="K1320" s="3">
        <v>10.9</v>
      </c>
      <c r="L1320" s="3">
        <v>1.1000000000000001</v>
      </c>
      <c r="M1320" s="3">
        <v>3.1</v>
      </c>
      <c r="N1320" s="3">
        <v>11.029999999999745</v>
      </c>
      <c r="O1320" s="3"/>
      <c r="P1320" s="3"/>
    </row>
    <row r="1321" spans="1:16">
      <c r="A1321" s="9">
        <v>43861</v>
      </c>
      <c r="B1321" s="32">
        <v>5931.04</v>
      </c>
      <c r="C1321" s="3">
        <v>2839.13</v>
      </c>
      <c r="D1321" s="3">
        <v>387.72118399999999</v>
      </c>
      <c r="E1321" s="3">
        <v>7.4816560000000001</v>
      </c>
      <c r="F1321" s="3">
        <v>2762.301808444</v>
      </c>
      <c r="G1321" s="3">
        <v>222</v>
      </c>
      <c r="H1321" s="37">
        <v>36.020735999999999</v>
      </c>
      <c r="I1321" s="3">
        <v>223.78836799999999</v>
      </c>
      <c r="J1321" s="3">
        <v>-187.76763199999999</v>
      </c>
      <c r="K1321" s="3">
        <v>10.9</v>
      </c>
      <c r="L1321" s="3">
        <v>1.1000000000000001</v>
      </c>
      <c r="M1321" s="3">
        <v>3.1</v>
      </c>
      <c r="N1321" s="3">
        <v>1.2799999999997453</v>
      </c>
      <c r="O1321" s="3"/>
      <c r="P1321" s="3"/>
    </row>
    <row r="1322" spans="1:16">
      <c r="A1322" s="9">
        <v>43860</v>
      </c>
      <c r="B1322" s="32">
        <v>5929.76</v>
      </c>
      <c r="C1322" s="3">
        <v>2835.04</v>
      </c>
      <c r="D1322" s="3">
        <v>527.40272000000004</v>
      </c>
      <c r="E1322" s="3">
        <v>15.345502</v>
      </c>
      <c r="F1322" s="3">
        <v>2761.1055269670001</v>
      </c>
      <c r="G1322" s="3">
        <v>225</v>
      </c>
      <c r="H1322" s="37">
        <v>75.417848000000006</v>
      </c>
      <c r="I1322" s="3">
        <v>241.99926400000001</v>
      </c>
      <c r="J1322" s="3">
        <v>-166.58141599999999</v>
      </c>
      <c r="K1322" s="3">
        <v>10.9</v>
      </c>
      <c r="L1322" s="3">
        <v>1.1000000000000001</v>
      </c>
      <c r="M1322" s="3">
        <v>3.1</v>
      </c>
      <c r="N1322" s="3">
        <v>2.0399999999999636</v>
      </c>
      <c r="O1322" s="3"/>
      <c r="P1322" s="3"/>
    </row>
    <row r="1323" spans="1:16">
      <c r="A1323" s="9">
        <v>43859</v>
      </c>
      <c r="B1323" s="13">
        <v>5927.72</v>
      </c>
      <c r="C1323" s="3">
        <v>2833.66</v>
      </c>
      <c r="D1323" s="3">
        <v>896.72378000000003</v>
      </c>
      <c r="E1323" s="3">
        <v>15.052477</v>
      </c>
      <c r="F1323" s="3">
        <v>2760.1018900590002</v>
      </c>
      <c r="G1323" s="3">
        <v>202</v>
      </c>
      <c r="H1323" s="10">
        <v>124.53724800000001</v>
      </c>
      <c r="I1323" s="32">
        <v>511.211456</v>
      </c>
      <c r="J1323" s="3">
        <v>-386.67420800000002</v>
      </c>
      <c r="K1323" s="3">
        <v>10.9</v>
      </c>
      <c r="L1323" s="3">
        <v>1.1000000000000001</v>
      </c>
      <c r="M1323" s="3">
        <v>3.1</v>
      </c>
      <c r="N1323" s="3">
        <v>-8.5799999999999272</v>
      </c>
      <c r="O1323" s="3"/>
      <c r="P1323" s="3"/>
    </row>
    <row r="1324" spans="1:16">
      <c r="A1324" s="9">
        <v>43858</v>
      </c>
      <c r="B1324" s="32">
        <v>5936.3</v>
      </c>
      <c r="C1324" s="3">
        <v>2830.2</v>
      </c>
      <c r="D1324" s="3">
        <v>1115.17427</v>
      </c>
      <c r="E1324" s="3">
        <v>24.950512</v>
      </c>
      <c r="F1324" s="3">
        <v>2764.0947756730002</v>
      </c>
      <c r="G1324" s="3">
        <v>217</v>
      </c>
      <c r="H1324" s="37">
        <v>24.861892000000001</v>
      </c>
      <c r="I1324" s="3">
        <v>726.09325000000001</v>
      </c>
      <c r="J1324" s="3">
        <v>-701.231358</v>
      </c>
      <c r="K1324" s="3">
        <v>10.8</v>
      </c>
      <c r="L1324" s="3">
        <v>1.1000000000000001</v>
      </c>
      <c r="M1324" s="3">
        <v>3.1</v>
      </c>
      <c r="N1324" s="3">
        <v>51.489999999999782</v>
      </c>
      <c r="O1324" s="3"/>
      <c r="P1324" s="3"/>
    </row>
    <row r="1325" spans="1:16">
      <c r="A1325" s="9">
        <v>43857</v>
      </c>
      <c r="B1325" s="32">
        <v>5884.81</v>
      </c>
      <c r="C1325" s="3">
        <v>2817.73</v>
      </c>
      <c r="D1325" s="3">
        <v>256.05819200000002</v>
      </c>
      <c r="E1325" s="3">
        <v>13.944983000000001</v>
      </c>
      <c r="F1325" s="3">
        <v>2740.1184179309998</v>
      </c>
      <c r="G1325" s="3">
        <v>224</v>
      </c>
      <c r="H1325" s="37">
        <v>24.358114</v>
      </c>
      <c r="I1325" s="3">
        <v>12.476946999999999</v>
      </c>
      <c r="J1325" s="3">
        <v>11.881167000000001</v>
      </c>
      <c r="K1325" s="3">
        <v>10.7</v>
      </c>
      <c r="L1325" s="3">
        <v>1.1000000000000001</v>
      </c>
      <c r="M1325" s="3">
        <v>3.2</v>
      </c>
      <c r="N1325" s="3">
        <v>-49.819999999999709</v>
      </c>
      <c r="O1325" s="3">
        <v>8065</v>
      </c>
      <c r="P1325" s="3"/>
    </row>
    <row r="1326" spans="1:16">
      <c r="A1326" s="9">
        <v>43854</v>
      </c>
      <c r="B1326" s="32">
        <v>5934.63</v>
      </c>
      <c r="C1326" s="3">
        <v>2843.43</v>
      </c>
      <c r="D1326" s="3">
        <v>181.991488</v>
      </c>
      <c r="E1326" s="3">
        <v>14.464826</v>
      </c>
      <c r="F1326" s="3">
        <v>2763.3196524270002</v>
      </c>
      <c r="G1326" s="3">
        <v>212</v>
      </c>
      <c r="H1326" s="10">
        <v>20.488548000000002</v>
      </c>
      <c r="I1326" s="32">
        <v>9.1447439999999993</v>
      </c>
      <c r="J1326" s="3">
        <v>11.343804000000002</v>
      </c>
      <c r="K1326" s="3">
        <v>10.8</v>
      </c>
      <c r="L1326" s="3">
        <v>1.1000000000000001</v>
      </c>
      <c r="M1326" s="3">
        <v>3.1</v>
      </c>
      <c r="N1326" s="3">
        <v>-56.659999999999854</v>
      </c>
      <c r="O1326" s="3"/>
      <c r="P1326" s="3"/>
    </row>
    <row r="1327" spans="1:16">
      <c r="A1327" s="9">
        <v>43853</v>
      </c>
      <c r="B1327" s="32">
        <v>5991.29</v>
      </c>
      <c r="C1327" s="3">
        <v>2883.01</v>
      </c>
      <c r="D1327" s="3">
        <v>492.68335999999999</v>
      </c>
      <c r="E1327" s="3">
        <v>11.977638000000001</v>
      </c>
      <c r="F1327" s="3">
        <v>2787.6899576249998</v>
      </c>
      <c r="G1327" s="3">
        <v>214</v>
      </c>
      <c r="H1327" s="10">
        <v>51.359872000000003</v>
      </c>
      <c r="I1327" s="32">
        <v>253.906384</v>
      </c>
      <c r="J1327" s="3">
        <v>-202.54651200000001</v>
      </c>
      <c r="K1327" s="3">
        <v>10.9</v>
      </c>
      <c r="L1327" s="3">
        <v>1.1000000000000001</v>
      </c>
      <c r="M1327" s="3">
        <v>3.1</v>
      </c>
      <c r="N1327" s="3">
        <v>6.7899999999999636</v>
      </c>
      <c r="O1327" s="3"/>
      <c r="P1327" s="3"/>
    </row>
    <row r="1328" spans="1:16">
      <c r="A1328" s="9">
        <v>43852</v>
      </c>
      <c r="B1328" s="30">
        <v>5984.5</v>
      </c>
      <c r="C1328" s="3">
        <v>2876.9</v>
      </c>
      <c r="D1328" s="3">
        <v>604.48134000000005</v>
      </c>
      <c r="E1328" s="3">
        <v>13.338314</v>
      </c>
      <c r="F1328" s="3">
        <v>2784.5262364159998</v>
      </c>
      <c r="G1328" s="3">
        <v>232</v>
      </c>
      <c r="H1328" s="10">
        <v>218.49507199999999</v>
      </c>
      <c r="I1328" s="32">
        <v>344.42067200000002</v>
      </c>
      <c r="J1328" s="3">
        <v>-125.92560000000003</v>
      </c>
      <c r="K1328" s="3">
        <v>10.9</v>
      </c>
      <c r="L1328" s="3">
        <v>1.1000000000000001</v>
      </c>
      <c r="M1328" s="3">
        <v>3.1</v>
      </c>
      <c r="N1328" s="3">
        <v>43.079999999999927</v>
      </c>
      <c r="O1328" s="3"/>
      <c r="P1328" s="3"/>
    </row>
    <row r="1329" spans="1:16">
      <c r="A1329" s="9">
        <v>43851</v>
      </c>
      <c r="B1329" s="32">
        <v>5941.42</v>
      </c>
      <c r="C1329" s="3">
        <v>2849.29</v>
      </c>
      <c r="D1329" s="3">
        <v>918.76089999999999</v>
      </c>
      <c r="E1329" s="3">
        <v>21.078635999999999</v>
      </c>
      <c r="F1329" s="3">
        <v>2764.4804720990001</v>
      </c>
      <c r="G1329" s="3">
        <v>224</v>
      </c>
      <c r="H1329" s="10">
        <v>208.24011200000001</v>
      </c>
      <c r="I1329" s="32">
        <v>473.44310400000001</v>
      </c>
      <c r="J1329" s="3">
        <v>-265.20299199999999</v>
      </c>
      <c r="K1329" s="3">
        <v>10.8</v>
      </c>
      <c r="L1329" s="3">
        <v>1.1000000000000001</v>
      </c>
      <c r="M1329" s="3">
        <v>3.2</v>
      </c>
      <c r="N1329" s="3">
        <v>27.090000000000146</v>
      </c>
      <c r="O1329" s="3"/>
      <c r="P1329" s="3"/>
    </row>
    <row r="1330" spans="1:16">
      <c r="A1330" s="9">
        <v>43850</v>
      </c>
      <c r="B1330" s="32">
        <v>5914.33</v>
      </c>
      <c r="C1330" s="3">
        <v>2826.23</v>
      </c>
      <c r="D1330" s="3">
        <v>339.94982399999998</v>
      </c>
      <c r="E1330" s="3">
        <v>13.78131</v>
      </c>
      <c r="F1330" s="3">
        <v>2751.878564179</v>
      </c>
      <c r="G1330" s="3">
        <v>205</v>
      </c>
      <c r="H1330" s="10">
        <v>88.869631999999996</v>
      </c>
      <c r="I1330" s="32">
        <v>110.186088</v>
      </c>
      <c r="J1330" s="3">
        <v>-21.316456000000002</v>
      </c>
      <c r="K1330" s="3">
        <v>10.8</v>
      </c>
      <c r="L1330" s="3">
        <v>1.1000000000000001</v>
      </c>
      <c r="M1330" s="3">
        <v>3.2</v>
      </c>
      <c r="N1330" s="3">
        <v>8.1300000000001091</v>
      </c>
      <c r="O1330" s="3">
        <v>9832</v>
      </c>
      <c r="P1330" s="3"/>
    </row>
    <row r="1331" spans="1:16">
      <c r="A1331" s="9">
        <v>43847</v>
      </c>
      <c r="B1331" s="32">
        <v>5906.2</v>
      </c>
      <c r="C1331" s="3">
        <v>2784.66</v>
      </c>
      <c r="D1331" s="3">
        <v>489.53267199999999</v>
      </c>
      <c r="E1331" s="3">
        <v>12.249936</v>
      </c>
      <c r="F1331" s="3">
        <v>2748.0963871949998</v>
      </c>
      <c r="G1331" s="3">
        <v>211</v>
      </c>
      <c r="H1331" s="10">
        <v>23.547732</v>
      </c>
      <c r="I1331" s="32">
        <v>374.33071999999999</v>
      </c>
      <c r="J1331" s="3">
        <v>-350.78298799999999</v>
      </c>
      <c r="K1331" s="3">
        <v>10.8</v>
      </c>
      <c r="L1331" s="3">
        <v>1.1000000000000001</v>
      </c>
      <c r="M1331" s="3">
        <v>3.2</v>
      </c>
      <c r="N1331" s="3">
        <v>-26.720000000000255</v>
      </c>
      <c r="O1331" s="3"/>
      <c r="P1331" s="3"/>
    </row>
    <row r="1332" spans="1:16">
      <c r="A1332" s="9">
        <v>43846</v>
      </c>
      <c r="B1332" s="32">
        <v>5932.92</v>
      </c>
      <c r="C1332" s="3">
        <v>2791.06</v>
      </c>
      <c r="D1332" s="3">
        <v>600.20717000000002</v>
      </c>
      <c r="E1332" s="3">
        <v>11.356517999999999</v>
      </c>
      <c r="F1332" s="3">
        <v>2760.0205938459999</v>
      </c>
      <c r="G1332" s="3">
        <v>211</v>
      </c>
      <c r="H1332" s="10">
        <v>403.63852800000001</v>
      </c>
      <c r="I1332" s="32">
        <v>480.74624</v>
      </c>
      <c r="J1332" s="3">
        <v>-77.107711999999992</v>
      </c>
      <c r="K1332" s="3">
        <v>10.8</v>
      </c>
      <c r="L1332" s="3">
        <v>1.1000000000000001</v>
      </c>
      <c r="M1332" s="3">
        <v>3.2</v>
      </c>
      <c r="N1332" s="3">
        <v>-8.069999999999709</v>
      </c>
      <c r="O1332" s="3"/>
      <c r="P1332" s="3"/>
    </row>
    <row r="1333" spans="1:16">
      <c r="A1333" s="9">
        <v>43844</v>
      </c>
      <c r="B1333" s="32">
        <v>5940.99</v>
      </c>
      <c r="C1333" s="3">
        <v>2807.22</v>
      </c>
      <c r="D1333" s="3">
        <v>2835.4644499999999</v>
      </c>
      <c r="E1333" s="3">
        <v>124.91332800000001</v>
      </c>
      <c r="F1333" s="3">
        <v>2763.775434397</v>
      </c>
      <c r="G1333" s="3">
        <v>210</v>
      </c>
      <c r="H1333" s="10">
        <v>2650.3022099999998</v>
      </c>
      <c r="I1333" s="32">
        <v>2644.3097600000001</v>
      </c>
      <c r="J1333" s="3">
        <v>5.9924499999997352</v>
      </c>
      <c r="K1333" s="3">
        <v>10.8</v>
      </c>
      <c r="L1333" s="3">
        <v>1.1000000000000001</v>
      </c>
      <c r="M1333" s="3">
        <v>3.2</v>
      </c>
      <c r="N1333" s="3">
        <v>-27.640000000000327</v>
      </c>
      <c r="O1333" s="3"/>
      <c r="P1333" s="3"/>
    </row>
    <row r="1334" spans="1:16">
      <c r="A1334" s="9">
        <v>43843</v>
      </c>
      <c r="B1334" s="32">
        <v>5968.63</v>
      </c>
      <c r="C1334" s="3">
        <v>2829.96</v>
      </c>
      <c r="D1334" s="3">
        <v>218.70331200000001</v>
      </c>
      <c r="E1334" s="3">
        <v>16.363209999999999</v>
      </c>
      <c r="F1334" s="3">
        <v>2776.6314068880001</v>
      </c>
      <c r="G1334" s="3">
        <v>221</v>
      </c>
      <c r="H1334" s="10">
        <v>7.8941780000000001</v>
      </c>
      <c r="I1334" s="32">
        <v>37.831200000000003</v>
      </c>
      <c r="J1334" s="3">
        <v>-29.937022000000002</v>
      </c>
      <c r="K1334" s="3">
        <v>10.9</v>
      </c>
      <c r="L1334" s="3">
        <v>1.1000000000000001</v>
      </c>
      <c r="M1334" s="3">
        <v>3.2</v>
      </c>
      <c r="N1334" s="3">
        <v>-12.039999999999964</v>
      </c>
      <c r="O1334" s="3"/>
      <c r="P1334" s="3"/>
    </row>
    <row r="1335" spans="1:16">
      <c r="A1335" s="9">
        <v>43839</v>
      </c>
      <c r="B1335" s="32">
        <v>5980.67</v>
      </c>
      <c r="C1335" s="3">
        <v>2816.98</v>
      </c>
      <c r="D1335" s="3">
        <v>1075.64032</v>
      </c>
      <c r="E1335" s="3">
        <v>58.323016000000003</v>
      </c>
      <c r="F1335" s="3">
        <v>2782.235194545</v>
      </c>
      <c r="G1335" s="3">
        <v>208</v>
      </c>
      <c r="H1335" s="10">
        <v>3.6586880000000002</v>
      </c>
      <c r="I1335" s="32">
        <v>551.76774</v>
      </c>
      <c r="J1335" s="3">
        <v>-548.10905200000002</v>
      </c>
      <c r="K1335" s="3">
        <v>11</v>
      </c>
      <c r="L1335" s="3">
        <v>1.1000000000000001</v>
      </c>
      <c r="M1335" s="3">
        <v>3.1</v>
      </c>
      <c r="N1335" s="3">
        <v>-6.8800000000001091</v>
      </c>
      <c r="O1335" s="3">
        <v>18068</v>
      </c>
      <c r="P1335" s="3"/>
    </row>
    <row r="1336" spans="1:16">
      <c r="A1336" s="9">
        <v>43838</v>
      </c>
      <c r="B1336" s="13">
        <v>5987.55</v>
      </c>
      <c r="C1336" s="3">
        <v>2830.76</v>
      </c>
      <c r="D1336" s="3">
        <v>23633.541099999999</v>
      </c>
      <c r="E1336" s="3">
        <v>175.737776</v>
      </c>
      <c r="F1336" s="3">
        <v>2785.4122166339998</v>
      </c>
      <c r="G1336" s="3">
        <v>220</v>
      </c>
      <c r="H1336" s="10">
        <v>22944.245800000001</v>
      </c>
      <c r="I1336" s="32">
        <v>23047.714800000002</v>
      </c>
      <c r="J1336" s="3">
        <v>-103.46900000000096</v>
      </c>
      <c r="K1336" s="3">
        <v>11</v>
      </c>
      <c r="L1336" s="3">
        <v>1.1000000000000001</v>
      </c>
      <c r="M1336" s="3">
        <v>3.1</v>
      </c>
      <c r="N1336" s="3">
        <v>88.710000000000036</v>
      </c>
      <c r="O1336" s="3"/>
      <c r="P1336" s="3"/>
    </row>
    <row r="1337" spans="1:16">
      <c r="A1337" s="9">
        <v>43837</v>
      </c>
      <c r="B1337" s="32">
        <v>5898.84</v>
      </c>
      <c r="C1337" s="3">
        <v>2782.45</v>
      </c>
      <c r="D1337" s="3">
        <v>624.43961999999999</v>
      </c>
      <c r="E1337" s="3">
        <v>50.444091999999998</v>
      </c>
      <c r="F1337" s="3">
        <v>2744.145678758</v>
      </c>
      <c r="G1337" s="3">
        <v>251</v>
      </c>
      <c r="H1337" s="37">
        <v>59.089936000000002</v>
      </c>
      <c r="I1337" s="3">
        <v>61.480207999999998</v>
      </c>
      <c r="J1337" s="3">
        <v>-2.390271999999996</v>
      </c>
      <c r="K1337" s="3">
        <v>10.9</v>
      </c>
      <c r="L1337" s="3">
        <v>1.1000000000000001</v>
      </c>
      <c r="M1337" s="3">
        <v>3.2</v>
      </c>
      <c r="N1337" s="3">
        <v>-127.25</v>
      </c>
      <c r="O1337" s="3"/>
      <c r="P1337" s="3"/>
    </row>
    <row r="1338" spans="1:16">
      <c r="A1338" s="9">
        <v>43836</v>
      </c>
      <c r="B1338" s="30">
        <v>6026.09</v>
      </c>
      <c r="C1338" s="3">
        <v>2857.99</v>
      </c>
      <c r="D1338" s="3">
        <v>1444.8966399999999</v>
      </c>
      <c r="E1338" s="3">
        <v>34.001972000000002</v>
      </c>
      <c r="F1338" s="3">
        <v>2803.3451071869999</v>
      </c>
      <c r="G1338" s="3">
        <v>232</v>
      </c>
      <c r="H1338" s="10">
        <v>111.48152</v>
      </c>
      <c r="I1338" s="32">
        <v>96.071719999999999</v>
      </c>
      <c r="J1338" s="3">
        <v>15.409800000000004</v>
      </c>
      <c r="K1338" s="3">
        <v>10.9</v>
      </c>
      <c r="L1338" s="3">
        <v>1.1000000000000001</v>
      </c>
      <c r="M1338" s="3">
        <v>3.1</v>
      </c>
      <c r="N1338" s="3">
        <v>-43.840000000000146</v>
      </c>
      <c r="O1338" s="3"/>
      <c r="P1338" s="3"/>
    </row>
    <row r="1339" spans="1:16">
      <c r="A1339" s="9">
        <v>43833</v>
      </c>
      <c r="B1339" s="32">
        <v>6069.93</v>
      </c>
      <c r="C1339" s="3">
        <v>2893.79</v>
      </c>
      <c r="D1339" s="3">
        <v>444.76998400000002</v>
      </c>
      <c r="E1339" s="3">
        <v>30.455064</v>
      </c>
      <c r="F1339" s="3">
        <v>2823.7372206139999</v>
      </c>
      <c r="G1339" s="3">
        <v>210</v>
      </c>
      <c r="H1339" s="37">
        <v>91.322096000000002</v>
      </c>
      <c r="I1339" s="3">
        <v>19.967047999999998</v>
      </c>
      <c r="J1339" s="3">
        <v>71.355048000000011</v>
      </c>
      <c r="K1339" s="3">
        <v>11</v>
      </c>
      <c r="L1339" s="3">
        <v>1.1000000000000001</v>
      </c>
      <c r="M1339" s="3">
        <v>3.1</v>
      </c>
      <c r="N1339" s="3">
        <v>-41.349999999999454</v>
      </c>
      <c r="O1339" s="3"/>
      <c r="P1339" s="3"/>
    </row>
    <row r="1340" spans="1:16">
      <c r="A1340" s="9">
        <v>43832</v>
      </c>
      <c r="B1340" s="32">
        <v>6111.28</v>
      </c>
      <c r="C1340" s="3">
        <v>2928.5</v>
      </c>
      <c r="D1340" s="3">
        <v>596.76805999999999</v>
      </c>
      <c r="E1340" s="3">
        <v>38.903391999999997</v>
      </c>
      <c r="F1340" s="3">
        <v>2842.9726385180002</v>
      </c>
      <c r="G1340" s="3">
        <v>204</v>
      </c>
      <c r="H1340" s="37">
        <v>83.713048000000001</v>
      </c>
      <c r="I1340" s="3">
        <v>160.74412799999999</v>
      </c>
      <c r="J1340" s="3">
        <v>-77.031079999999989</v>
      </c>
      <c r="K1340" s="3">
        <v>11</v>
      </c>
      <c r="L1340" s="3">
        <v>1.1000000000000001</v>
      </c>
      <c r="M1340" s="3">
        <v>3.1</v>
      </c>
      <c r="N1340" s="3">
        <v>2.75</v>
      </c>
      <c r="O1340" s="3"/>
      <c r="P1340" s="3"/>
    </row>
    <row r="1341" spans="1:16">
      <c r="A1341" s="9">
        <v>43830</v>
      </c>
      <c r="B1341" s="32">
        <v>6108.53</v>
      </c>
      <c r="C1341" s="3">
        <v>2929.09</v>
      </c>
      <c r="D1341" s="3">
        <v>505.51427200000001</v>
      </c>
      <c r="E1341" s="3">
        <v>49.483111999999998</v>
      </c>
      <c r="F1341" s="3">
        <v>2841.6950153289999</v>
      </c>
      <c r="G1341" s="3">
        <v>222</v>
      </c>
      <c r="H1341" s="10">
        <v>8.3408560000000005</v>
      </c>
      <c r="I1341" s="32">
        <v>45.025055999999999</v>
      </c>
      <c r="J1341" s="3">
        <v>-36.684199999999997</v>
      </c>
      <c r="K1341" s="3">
        <v>11</v>
      </c>
      <c r="L1341" s="3">
        <v>1.1000000000000001</v>
      </c>
      <c r="M1341" s="3">
        <v>3.1</v>
      </c>
      <c r="N1341" s="3">
        <v>-20.680000000000291</v>
      </c>
      <c r="O1341" s="3"/>
      <c r="P1341" s="3"/>
    </row>
    <row r="1342" spans="1:16">
      <c r="A1342" s="9">
        <v>43829</v>
      </c>
      <c r="B1342" s="32">
        <v>6129.21</v>
      </c>
      <c r="C1342" s="3">
        <v>2936.96</v>
      </c>
      <c r="D1342" s="3">
        <v>965.39859000000001</v>
      </c>
      <c r="E1342" s="3">
        <v>49.666359999999997</v>
      </c>
      <c r="F1342" s="3">
        <v>2851.31296883</v>
      </c>
      <c r="G1342" s="3">
        <v>227</v>
      </c>
      <c r="H1342" s="37">
        <v>151.42328000000001</v>
      </c>
      <c r="I1342" s="3">
        <v>276.27760000000001</v>
      </c>
      <c r="J1342" s="3">
        <v>-124.85432</v>
      </c>
      <c r="K1342" s="3">
        <v>10.8</v>
      </c>
      <c r="L1342" s="3">
        <v>1.1000000000000001</v>
      </c>
      <c r="M1342" s="3">
        <v>3.2</v>
      </c>
      <c r="N1342" s="3">
        <v>-26.789999999999964</v>
      </c>
      <c r="O1342" s="3"/>
      <c r="P1342" s="3"/>
    </row>
    <row r="1343" spans="1:16">
      <c r="A1343" s="9">
        <v>43826</v>
      </c>
      <c r="B1343" s="32">
        <v>6156</v>
      </c>
      <c r="C1343" s="3">
        <v>2958.27</v>
      </c>
      <c r="D1343" s="3">
        <v>903.35616000000005</v>
      </c>
      <c r="E1343" s="3">
        <v>48.08896</v>
      </c>
      <c r="F1343" s="3">
        <v>2863.769203199</v>
      </c>
      <c r="G1343" s="3">
        <v>220</v>
      </c>
      <c r="H1343" s="10">
        <v>29.928984</v>
      </c>
      <c r="I1343" s="32">
        <v>207.68943999999999</v>
      </c>
      <c r="J1343" s="3">
        <v>-177.76045599999998</v>
      </c>
      <c r="K1343" s="3">
        <v>10.9</v>
      </c>
      <c r="L1343" s="3">
        <v>1.1000000000000001</v>
      </c>
      <c r="M1343" s="3">
        <v>3.2</v>
      </c>
      <c r="N1343" s="3">
        <v>33.359999999999673</v>
      </c>
      <c r="O1343" s="3"/>
      <c r="P1343" s="3"/>
    </row>
    <row r="1344" spans="1:16">
      <c r="A1344" s="9">
        <v>43825</v>
      </c>
      <c r="B1344" s="13">
        <v>6122.64</v>
      </c>
      <c r="C1344" s="3">
        <v>2972.09</v>
      </c>
      <c r="D1344" s="3">
        <v>472.796064</v>
      </c>
      <c r="E1344" s="3">
        <v>24.215109999999999</v>
      </c>
      <c r="F1344" s="3">
        <v>2848.2525640539998</v>
      </c>
      <c r="G1344" s="3">
        <v>238</v>
      </c>
      <c r="H1344" s="10">
        <v>9.0186860000000006</v>
      </c>
      <c r="I1344" s="32">
        <v>103.298824</v>
      </c>
      <c r="J1344" s="3">
        <v>-94.280137999999994</v>
      </c>
      <c r="K1344" s="3">
        <v>10.8</v>
      </c>
      <c r="L1344" s="3">
        <v>1.1000000000000001</v>
      </c>
      <c r="M1344" s="3">
        <v>3.2</v>
      </c>
      <c r="N1344" s="3">
        <v>35.950000000000728</v>
      </c>
      <c r="O1344" s="3"/>
      <c r="P1344" s="3"/>
    </row>
    <row r="1345" spans="1:16">
      <c r="A1345" s="9">
        <v>43823</v>
      </c>
      <c r="B1345" s="32">
        <v>6086.69</v>
      </c>
      <c r="C1345" s="3">
        <v>2965.34</v>
      </c>
      <c r="D1345" s="3">
        <v>421.58198399999998</v>
      </c>
      <c r="E1345" s="3">
        <v>39.706296000000002</v>
      </c>
      <c r="F1345" s="3">
        <v>2831.5259639380001</v>
      </c>
      <c r="G1345" s="3">
        <v>206</v>
      </c>
      <c r="H1345" s="37">
        <v>7.1596029999999997</v>
      </c>
      <c r="I1345" s="3">
        <v>49.097059999999999</v>
      </c>
      <c r="J1345" s="3">
        <v>-41.937457000000002</v>
      </c>
      <c r="K1345" s="3">
        <v>10.7</v>
      </c>
      <c r="L1345" s="3">
        <v>1.1000000000000001</v>
      </c>
      <c r="M1345" s="3">
        <v>3.2</v>
      </c>
      <c r="N1345" s="3">
        <v>33.569999999999709</v>
      </c>
      <c r="O1345" s="3"/>
      <c r="P1345" s="3"/>
    </row>
    <row r="1346" spans="1:16">
      <c r="A1346" s="9">
        <v>43822</v>
      </c>
      <c r="B1346" s="32">
        <v>6053.12</v>
      </c>
      <c r="C1346" s="3">
        <v>2948.45</v>
      </c>
      <c r="D1346" s="3">
        <v>132.23466400000001</v>
      </c>
      <c r="E1346" s="3">
        <v>8.6601970000000001</v>
      </c>
      <c r="F1346" s="3">
        <v>2815.9119545100002</v>
      </c>
      <c r="G1346" s="3">
        <v>215</v>
      </c>
      <c r="H1346" s="37">
        <v>20.531061999999999</v>
      </c>
      <c r="I1346" s="3">
        <v>26.625119999999999</v>
      </c>
      <c r="J1346" s="3">
        <v>-6.0940580000000004</v>
      </c>
      <c r="K1346" s="3">
        <v>10.7</v>
      </c>
      <c r="L1346" s="3">
        <v>1.1000000000000001</v>
      </c>
      <c r="M1346" s="3">
        <v>3.2</v>
      </c>
      <c r="N1346" s="3">
        <v>21.309999999999491</v>
      </c>
      <c r="O1346" s="3"/>
      <c r="P1346" s="3"/>
    </row>
    <row r="1347" spans="1:16">
      <c r="A1347" s="9">
        <v>43819</v>
      </c>
      <c r="B1347" s="32">
        <v>6031.81</v>
      </c>
      <c r="C1347" s="3">
        <v>2927.69</v>
      </c>
      <c r="D1347" s="3">
        <v>388.65513600000003</v>
      </c>
      <c r="E1347" s="3">
        <v>13.051716000000001</v>
      </c>
      <c r="F1347" s="3">
        <v>2805.9985321479999</v>
      </c>
      <c r="G1347" s="3">
        <v>213</v>
      </c>
      <c r="H1347" s="10">
        <v>203.04599999999999</v>
      </c>
      <c r="I1347" s="32">
        <v>55.823224000000003</v>
      </c>
      <c r="J1347" s="3">
        <v>147.22277599999998</v>
      </c>
      <c r="K1347" s="3">
        <v>10.7</v>
      </c>
      <c r="L1347" s="3">
        <v>1.1000000000000001</v>
      </c>
      <c r="M1347" s="3">
        <v>3.2</v>
      </c>
      <c r="N1347" s="3">
        <v>-12.919999999999163</v>
      </c>
      <c r="O1347" s="3"/>
      <c r="P1347" s="3"/>
    </row>
    <row r="1348" spans="1:16">
      <c r="A1348" s="9">
        <v>43818</v>
      </c>
      <c r="B1348" s="32">
        <v>6044.73</v>
      </c>
      <c r="C1348" s="3">
        <v>2945.89</v>
      </c>
      <c r="D1348" s="3">
        <v>753.64242999999999</v>
      </c>
      <c r="E1348" s="3">
        <v>43.561411999999997</v>
      </c>
      <c r="F1348" s="3">
        <v>2812.0096334929999</v>
      </c>
      <c r="G1348" s="3">
        <v>211</v>
      </c>
      <c r="H1348" s="10">
        <v>175.48176000000001</v>
      </c>
      <c r="I1348" s="32">
        <v>260.81595199999998</v>
      </c>
      <c r="J1348" s="3">
        <v>-85.334191999999973</v>
      </c>
      <c r="K1348" s="3">
        <v>10.7</v>
      </c>
      <c r="L1348" s="3">
        <v>1.1000000000000001</v>
      </c>
      <c r="M1348" s="3">
        <v>3.2</v>
      </c>
      <c r="N1348" s="3">
        <v>-0.54000000000087311</v>
      </c>
      <c r="O1348" s="3"/>
      <c r="P1348" s="3"/>
    </row>
    <row r="1349" spans="1:16">
      <c r="A1349" s="9">
        <v>43817</v>
      </c>
      <c r="B1349" s="32">
        <v>6045.27</v>
      </c>
      <c r="C1349" s="3">
        <v>2946.34</v>
      </c>
      <c r="D1349" s="3">
        <v>556.36722999999995</v>
      </c>
      <c r="E1349" s="3">
        <v>8.6917380000000009</v>
      </c>
      <c r="F1349" s="3">
        <v>2812.2601491790001</v>
      </c>
      <c r="G1349" s="3">
        <v>197</v>
      </c>
      <c r="H1349" s="10">
        <v>231.580848</v>
      </c>
      <c r="I1349" s="32">
        <v>206.359984</v>
      </c>
      <c r="J1349" s="3">
        <v>25.220864000000006</v>
      </c>
      <c r="K1349" s="3">
        <v>10.7</v>
      </c>
      <c r="L1349" s="3">
        <v>1.1000000000000001</v>
      </c>
      <c r="M1349" s="3">
        <v>3.2</v>
      </c>
      <c r="N1349" s="3">
        <v>-13.819999999999709</v>
      </c>
      <c r="O1349" s="3"/>
      <c r="P1349" s="3"/>
    </row>
    <row r="1350" spans="1:16">
      <c r="A1350" s="9">
        <v>43816</v>
      </c>
      <c r="B1350" s="32">
        <v>6059.09</v>
      </c>
      <c r="C1350" s="3">
        <v>2953.1</v>
      </c>
      <c r="D1350" s="3">
        <v>224.637472</v>
      </c>
      <c r="E1350" s="3">
        <v>7.8881610000000002</v>
      </c>
      <c r="F1350" s="3">
        <v>2818.6861108799999</v>
      </c>
      <c r="G1350" s="3">
        <v>213</v>
      </c>
      <c r="H1350" s="10">
        <v>40.416815999999997</v>
      </c>
      <c r="I1350" s="32">
        <v>86.192480000000003</v>
      </c>
      <c r="J1350" s="3">
        <v>-45.775664000000006</v>
      </c>
      <c r="K1350" s="3">
        <v>10.7</v>
      </c>
      <c r="L1350" s="3">
        <v>1.1000000000000001</v>
      </c>
      <c r="M1350" s="3">
        <v>3.2</v>
      </c>
      <c r="N1350" s="3">
        <v>-3.2399999999997817</v>
      </c>
      <c r="O1350" s="3"/>
      <c r="P1350" s="3"/>
    </row>
    <row r="1351" spans="1:16">
      <c r="A1351" s="9">
        <v>43815</v>
      </c>
      <c r="B1351" s="32">
        <v>6062.33</v>
      </c>
      <c r="C1351" s="3">
        <v>2945.29</v>
      </c>
      <c r="D1351" s="3">
        <v>240.17696000000001</v>
      </c>
      <c r="E1351" s="3">
        <v>7.6605049999999997</v>
      </c>
      <c r="F1351" s="3">
        <v>2820.197602839</v>
      </c>
      <c r="G1351" s="3">
        <v>203</v>
      </c>
      <c r="H1351" s="10">
        <v>83.272655999999998</v>
      </c>
      <c r="I1351" s="32">
        <v>119.32124</v>
      </c>
      <c r="J1351" s="3">
        <v>-36.048584000000005</v>
      </c>
      <c r="K1351" s="3">
        <v>10.7</v>
      </c>
      <c r="L1351" s="3">
        <v>1.1000000000000001</v>
      </c>
      <c r="M1351" s="3">
        <v>3.2</v>
      </c>
      <c r="N1351" s="3">
        <v>5.3299999999999272</v>
      </c>
      <c r="O1351" s="3"/>
      <c r="P1351" s="3"/>
    </row>
    <row r="1352" spans="1:16">
      <c r="A1352" s="9">
        <v>43812</v>
      </c>
      <c r="B1352" s="32">
        <v>6057</v>
      </c>
      <c r="C1352" s="3">
        <v>2936.17</v>
      </c>
      <c r="D1352" s="3">
        <v>210.68846400000001</v>
      </c>
      <c r="E1352" s="3">
        <v>10.959548</v>
      </c>
      <c r="F1352" s="3">
        <v>2817.7091031559999</v>
      </c>
      <c r="G1352" s="3">
        <v>214</v>
      </c>
      <c r="H1352" s="10">
        <v>36.404783999999999</v>
      </c>
      <c r="I1352" s="32">
        <v>43.587347999999999</v>
      </c>
      <c r="J1352" s="3">
        <v>-7.1825639999999993</v>
      </c>
      <c r="K1352" s="3">
        <v>10.7</v>
      </c>
      <c r="L1352" s="3">
        <v>1.1000000000000001</v>
      </c>
      <c r="M1352" s="3">
        <v>3.2</v>
      </c>
      <c r="N1352" s="3">
        <v>-32.670000000000073</v>
      </c>
      <c r="O1352" s="3"/>
      <c r="P1352" s="3"/>
    </row>
    <row r="1353" spans="1:16">
      <c r="A1353" s="9">
        <v>43811</v>
      </c>
      <c r="B1353" s="32">
        <v>6089.67</v>
      </c>
      <c r="C1353" s="3">
        <v>2958.71</v>
      </c>
      <c r="D1353" s="3">
        <v>379.65894400000002</v>
      </c>
      <c r="E1353" s="3">
        <v>12.8795</v>
      </c>
      <c r="F1353" s="3">
        <v>2832.9062801240002</v>
      </c>
      <c r="G1353" s="3">
        <v>204</v>
      </c>
      <c r="H1353" s="10">
        <v>9.5390490000000003</v>
      </c>
      <c r="I1353" s="32">
        <v>51.738728000000002</v>
      </c>
      <c r="J1353" s="3">
        <v>-42.199679000000003</v>
      </c>
      <c r="K1353" s="3">
        <v>10.8</v>
      </c>
      <c r="L1353" s="3">
        <v>1.1000000000000001</v>
      </c>
      <c r="M1353" s="3">
        <v>3.2</v>
      </c>
      <c r="N1353" s="3">
        <v>-9.9899999999997817</v>
      </c>
      <c r="O1353" s="22">
        <v>11004</v>
      </c>
      <c r="P1353" s="3"/>
    </row>
    <row r="1354" spans="1:16">
      <c r="A1354" s="9">
        <v>43809</v>
      </c>
      <c r="B1354" s="32">
        <v>6099.66</v>
      </c>
      <c r="C1354" s="3">
        <v>2955.22</v>
      </c>
      <c r="D1354" s="3">
        <v>440.90812799999998</v>
      </c>
      <c r="E1354" s="3">
        <v>21.304531999999998</v>
      </c>
      <c r="F1354" s="3">
        <v>2837.5570707669999</v>
      </c>
      <c r="G1354" s="3">
        <v>205</v>
      </c>
      <c r="H1354" s="10">
        <v>240.70416</v>
      </c>
      <c r="I1354" s="32">
        <v>294.84048000000001</v>
      </c>
      <c r="J1354" s="3">
        <v>-54.136320000000012</v>
      </c>
      <c r="K1354" s="3">
        <v>10.8</v>
      </c>
      <c r="L1354" s="3">
        <v>1.1000000000000001</v>
      </c>
      <c r="M1354" s="3">
        <v>3.2</v>
      </c>
      <c r="N1354" s="3">
        <v>39.460000000000036</v>
      </c>
      <c r="O1354" s="3"/>
      <c r="P1354" s="3"/>
    </row>
    <row r="1355" spans="1:16">
      <c r="A1355" s="9">
        <v>43808</v>
      </c>
      <c r="B1355" s="32">
        <v>6060.2</v>
      </c>
      <c r="C1355" s="3">
        <v>2945.24</v>
      </c>
      <c r="D1355" s="3">
        <v>573.44620999999995</v>
      </c>
      <c r="E1355" s="3">
        <v>14.821529999999999</v>
      </c>
      <c r="F1355" s="3">
        <v>2819.1974234469999</v>
      </c>
      <c r="G1355" s="3">
        <v>209</v>
      </c>
      <c r="H1355" s="10">
        <v>143.82619199999999</v>
      </c>
      <c r="I1355" s="32">
        <v>356.999008</v>
      </c>
      <c r="J1355" s="3">
        <v>-213.17281600000001</v>
      </c>
      <c r="K1355" s="3">
        <v>10.7</v>
      </c>
      <c r="L1355" s="3">
        <v>1.1000000000000001</v>
      </c>
      <c r="M1355" s="3">
        <v>3.2</v>
      </c>
      <c r="N1355" s="3">
        <v>-43.430000000000291</v>
      </c>
      <c r="O1355" s="3"/>
      <c r="P1355" s="3"/>
    </row>
    <row r="1356" spans="1:16">
      <c r="A1356" s="9">
        <v>43805</v>
      </c>
      <c r="B1356" s="32">
        <v>6103.63</v>
      </c>
      <c r="C1356" s="3">
        <v>2974.47</v>
      </c>
      <c r="D1356" s="3">
        <v>435.485952</v>
      </c>
      <c r="E1356" s="3">
        <v>18.441756000000002</v>
      </c>
      <c r="F1356" s="3">
        <v>2839.3990723090001</v>
      </c>
      <c r="G1356" s="3">
        <v>222</v>
      </c>
      <c r="H1356" s="37">
        <v>28.179131999999999</v>
      </c>
      <c r="I1356" s="3">
        <v>169.18276800000001</v>
      </c>
      <c r="J1356" s="3">
        <v>-141.003636</v>
      </c>
      <c r="K1356" s="3">
        <v>10.8</v>
      </c>
      <c r="L1356" s="3">
        <v>1.1000000000000001</v>
      </c>
      <c r="M1356" s="3">
        <v>3.2</v>
      </c>
      <c r="N1356" s="3">
        <v>-45.9399999999996</v>
      </c>
      <c r="O1356" s="3"/>
      <c r="P1356" s="3"/>
    </row>
    <row r="1357" spans="1:16">
      <c r="A1357" s="9">
        <v>43804</v>
      </c>
      <c r="B1357" s="32">
        <v>6149.57</v>
      </c>
      <c r="C1357" s="3">
        <v>3000.43</v>
      </c>
      <c r="D1357" s="3">
        <v>404.33507200000003</v>
      </c>
      <c r="E1357" s="3">
        <v>29.645776000000001</v>
      </c>
      <c r="F1357" s="3">
        <v>2860.7702496329998</v>
      </c>
      <c r="G1357" s="3">
        <v>225</v>
      </c>
      <c r="H1357" s="10">
        <v>64.962332000000004</v>
      </c>
      <c r="I1357" s="32">
        <v>150.939088</v>
      </c>
      <c r="J1357" s="3">
        <v>-85.976755999999995</v>
      </c>
      <c r="K1357" s="3">
        <v>10.9</v>
      </c>
      <c r="L1357" s="3">
        <v>1.1000000000000001</v>
      </c>
      <c r="M1357" s="3">
        <v>3.2</v>
      </c>
      <c r="N1357" s="3">
        <v>-11.3100000000004</v>
      </c>
      <c r="O1357" s="3"/>
      <c r="P1357" s="3"/>
    </row>
    <row r="1358" spans="1:16">
      <c r="A1358" s="9">
        <v>43803</v>
      </c>
      <c r="B1358" s="32">
        <v>6160.88</v>
      </c>
      <c r="C1358" s="3">
        <v>3000.02</v>
      </c>
      <c r="D1358" s="3">
        <v>1196.73766</v>
      </c>
      <c r="E1358" s="3">
        <v>67.432879999999997</v>
      </c>
      <c r="F1358" s="3">
        <v>2866.0332320289999</v>
      </c>
      <c r="G1358" s="3">
        <v>230</v>
      </c>
      <c r="H1358" s="37">
        <v>283.63056</v>
      </c>
      <c r="I1358" s="3">
        <v>311.43609600000002</v>
      </c>
      <c r="J1358" s="3">
        <v>-27.805536000000018</v>
      </c>
      <c r="K1358" s="3">
        <v>10.9</v>
      </c>
      <c r="L1358" s="3">
        <v>1.1000000000000001</v>
      </c>
      <c r="M1358" s="3">
        <v>3.2</v>
      </c>
      <c r="N1358" s="3">
        <v>-45.519999999999527</v>
      </c>
      <c r="O1358" s="3"/>
      <c r="P1358" s="3"/>
    </row>
    <row r="1359" spans="1:16">
      <c r="A1359" s="9">
        <v>43802</v>
      </c>
      <c r="B1359" s="32">
        <v>6206.4</v>
      </c>
      <c r="C1359" s="3">
        <v>3031.77</v>
      </c>
      <c r="D1359" s="3">
        <v>824.60486000000003</v>
      </c>
      <c r="E1359" s="3">
        <v>35.248192000000003</v>
      </c>
      <c r="F1359" s="3">
        <v>2887.2083107960002</v>
      </c>
      <c r="G1359" s="3">
        <v>250</v>
      </c>
      <c r="H1359" s="10">
        <v>101.40749599999999</v>
      </c>
      <c r="I1359" s="32">
        <v>278.34124800000001</v>
      </c>
      <c r="J1359" s="3">
        <v>-176.93375200000003</v>
      </c>
      <c r="K1359" s="3">
        <v>11</v>
      </c>
      <c r="L1359" s="3">
        <v>1.2</v>
      </c>
      <c r="M1359" s="3">
        <v>3.1</v>
      </c>
      <c r="N1359" s="3">
        <v>-8.5900000000001455</v>
      </c>
      <c r="O1359" s="3"/>
      <c r="P1359" s="3"/>
    </row>
    <row r="1360" spans="1:16">
      <c r="A1360" s="9">
        <v>43801</v>
      </c>
      <c r="B1360" s="32">
        <v>6214.99</v>
      </c>
      <c r="C1360" s="3">
        <v>3049.48</v>
      </c>
      <c r="D1360" s="3">
        <v>946.61932999999999</v>
      </c>
      <c r="E1360" s="3">
        <v>74.305344000000005</v>
      </c>
      <c r="F1360" s="3">
        <v>2891.1997132390002</v>
      </c>
      <c r="G1360" s="3">
        <v>242</v>
      </c>
      <c r="H1360" s="10">
        <v>179.01584</v>
      </c>
      <c r="I1360" s="32">
        <v>97.405343999999999</v>
      </c>
      <c r="J1360" s="3">
        <v>81.610495999999998</v>
      </c>
      <c r="K1360" s="3">
        <v>11</v>
      </c>
      <c r="L1360" s="3">
        <v>1.2</v>
      </c>
      <c r="M1360" s="3">
        <v>3.1</v>
      </c>
      <c r="N1360" s="3">
        <v>-0.23999999999978172</v>
      </c>
      <c r="O1360" s="3"/>
      <c r="P1360" s="3"/>
    </row>
    <row r="1361" spans="1:16">
      <c r="A1361" s="9">
        <v>43798</v>
      </c>
      <c r="B1361" s="32">
        <v>6215.23</v>
      </c>
      <c r="C1361" s="3">
        <v>3053.34</v>
      </c>
      <c r="D1361" s="3">
        <v>702.65165000000002</v>
      </c>
      <c r="E1361" s="3">
        <v>38.782035999999998</v>
      </c>
      <c r="F1361" s="3">
        <v>2891.3113225719999</v>
      </c>
      <c r="G1361" s="3">
        <v>232</v>
      </c>
      <c r="H1361" s="10">
        <v>198.735648</v>
      </c>
      <c r="I1361" s="32">
        <v>70.119247999999999</v>
      </c>
      <c r="J1361" s="3">
        <v>128.6164</v>
      </c>
      <c r="K1361" s="3">
        <v>11</v>
      </c>
      <c r="L1361" s="3">
        <v>1.2</v>
      </c>
      <c r="M1361" s="3">
        <v>3.1</v>
      </c>
      <c r="N1361" s="3">
        <v>3.2599999999993088</v>
      </c>
      <c r="O1361" s="3"/>
      <c r="P1361" s="3"/>
    </row>
    <row r="1362" spans="1:16">
      <c r="A1362" s="9">
        <v>43797</v>
      </c>
      <c r="B1362" s="32">
        <v>6211.97</v>
      </c>
      <c r="C1362" s="3">
        <v>3072.15</v>
      </c>
      <c r="D1362" s="3">
        <v>1605.3166100000001</v>
      </c>
      <c r="E1362" s="3">
        <v>62.923920000000003</v>
      </c>
      <c r="F1362" s="3">
        <v>2889.794698146</v>
      </c>
      <c r="G1362" s="3">
        <v>247</v>
      </c>
      <c r="H1362" s="10">
        <v>52.372388000000001</v>
      </c>
      <c r="I1362" s="32">
        <v>525.07344000000001</v>
      </c>
      <c r="J1362" s="3">
        <v>-472.701052</v>
      </c>
      <c r="K1362" s="3">
        <v>11</v>
      </c>
      <c r="L1362" s="3">
        <v>1.2</v>
      </c>
      <c r="M1362" s="3">
        <v>3.1</v>
      </c>
      <c r="N1362" s="3">
        <v>10.850000000000364</v>
      </c>
      <c r="O1362" s="3"/>
      <c r="P1362" s="3"/>
    </row>
    <row r="1363" spans="1:16">
      <c r="A1363" s="9">
        <v>43796</v>
      </c>
      <c r="B1363" s="13">
        <v>6201.12</v>
      </c>
      <c r="C1363" s="3">
        <v>3069.23</v>
      </c>
      <c r="D1363" s="3">
        <v>2783.4270700000002</v>
      </c>
      <c r="E1363" s="3">
        <v>90.540704000000005</v>
      </c>
      <c r="F1363" s="3">
        <v>2884.747756195</v>
      </c>
      <c r="G1363" s="3">
        <v>264</v>
      </c>
      <c r="H1363" s="10">
        <v>373.14108800000002</v>
      </c>
      <c r="I1363" s="32">
        <v>1194.3534099999999</v>
      </c>
      <c r="J1363" s="3">
        <v>-821.21232199999986</v>
      </c>
      <c r="K1363" s="3">
        <v>11</v>
      </c>
      <c r="L1363" s="3">
        <v>1.2</v>
      </c>
      <c r="M1363" s="3">
        <v>3.1</v>
      </c>
      <c r="N1363" s="3">
        <v>82.25</v>
      </c>
      <c r="O1363" s="3"/>
      <c r="P1363" s="3"/>
    </row>
    <row r="1364" spans="1:16">
      <c r="A1364" s="9">
        <v>43795</v>
      </c>
      <c r="B1364" s="32">
        <v>6118.87</v>
      </c>
      <c r="C1364" s="3">
        <v>3021.24</v>
      </c>
      <c r="D1364" s="3">
        <v>1290.1404199999999</v>
      </c>
      <c r="E1364" s="3">
        <v>72.348743999999996</v>
      </c>
      <c r="F1364" s="3">
        <v>2846.4846378239999</v>
      </c>
      <c r="G1364" s="3">
        <v>265</v>
      </c>
      <c r="H1364" s="10">
        <v>476.08828799999998</v>
      </c>
      <c r="I1364" s="32">
        <v>652.82034999999996</v>
      </c>
      <c r="J1364" s="3">
        <v>-176.73206199999998</v>
      </c>
      <c r="K1364" s="3">
        <v>10.8</v>
      </c>
      <c r="L1364" s="3">
        <v>1.1000000000000001</v>
      </c>
      <c r="M1364" s="3">
        <v>3.2</v>
      </c>
      <c r="N1364" s="3">
        <v>24.019999999999527</v>
      </c>
      <c r="O1364" s="3"/>
      <c r="P1364" s="3"/>
    </row>
    <row r="1365" spans="1:16">
      <c r="A1365" s="9">
        <v>43794</v>
      </c>
      <c r="B1365" s="13">
        <v>6094.85</v>
      </c>
      <c r="C1365" s="3">
        <v>3011.1</v>
      </c>
      <c r="D1365" s="3">
        <v>633.32397000000003</v>
      </c>
      <c r="E1365" s="3">
        <v>32.508524000000001</v>
      </c>
      <c r="F1365" s="3">
        <v>2835.3117145629999</v>
      </c>
      <c r="G1365" s="3">
        <v>239</v>
      </c>
      <c r="H1365" s="10">
        <v>36.029643999999998</v>
      </c>
      <c r="I1365" s="32">
        <v>137.49337600000001</v>
      </c>
      <c r="J1365" s="3">
        <v>-101.46373200000002</v>
      </c>
      <c r="K1365" s="3">
        <v>10.8</v>
      </c>
      <c r="L1365" s="3">
        <v>1.1000000000000001</v>
      </c>
      <c r="M1365" s="3">
        <v>3.2</v>
      </c>
      <c r="N1365" s="3">
        <v>11.110000000000582</v>
      </c>
      <c r="O1365" s="3"/>
      <c r="P1365" s="3"/>
    </row>
    <row r="1366" spans="1:16">
      <c r="A1366" s="9">
        <v>43791</v>
      </c>
      <c r="B1366" s="32">
        <v>6083.74</v>
      </c>
      <c r="C1366" s="3">
        <v>3003.95</v>
      </c>
      <c r="D1366" s="3">
        <v>662.63973999999996</v>
      </c>
      <c r="E1366" s="3">
        <v>41.167416000000003</v>
      </c>
      <c r="F1366" s="3">
        <v>2830.1437647299999</v>
      </c>
      <c r="G1366" s="3">
        <v>225</v>
      </c>
      <c r="H1366" s="10">
        <v>168.92748800000001</v>
      </c>
      <c r="I1366" s="32">
        <v>94.123351999999997</v>
      </c>
      <c r="J1366" s="3">
        <v>74.804136000000014</v>
      </c>
      <c r="K1366" s="3">
        <v>10.7</v>
      </c>
      <c r="L1366" s="3">
        <v>1.1000000000000001</v>
      </c>
      <c r="M1366" s="3">
        <v>3.2</v>
      </c>
      <c r="N1366" s="3">
        <v>-35.530000000000655</v>
      </c>
      <c r="O1366" s="3"/>
      <c r="P1366" s="3"/>
    </row>
    <row r="1367" spans="1:16">
      <c r="A1367" s="9">
        <v>43790</v>
      </c>
      <c r="B1367" s="32">
        <v>6119.27</v>
      </c>
      <c r="C1367" s="3">
        <v>3022</v>
      </c>
      <c r="D1367" s="3">
        <v>925.64845000000003</v>
      </c>
      <c r="E1367" s="3">
        <v>61.305376000000003</v>
      </c>
      <c r="F1367" s="3">
        <v>2846.672467718</v>
      </c>
      <c r="G1367" s="3">
        <v>227</v>
      </c>
      <c r="H1367" s="37">
        <v>160.732944</v>
      </c>
      <c r="I1367" s="3">
        <v>210.81572800000001</v>
      </c>
      <c r="J1367" s="3">
        <v>-50.082784000000004</v>
      </c>
      <c r="K1367" s="3">
        <v>10.8</v>
      </c>
      <c r="L1367" s="3">
        <v>1.1000000000000001</v>
      </c>
      <c r="M1367" s="3">
        <v>3.2</v>
      </c>
      <c r="N1367" s="3">
        <v>-19.059999999999491</v>
      </c>
      <c r="O1367" s="3"/>
      <c r="P1367" s="3"/>
    </row>
    <row r="1368" spans="1:16">
      <c r="A1368" s="9">
        <v>43789</v>
      </c>
      <c r="B1368" s="32">
        <v>6138.33</v>
      </c>
      <c r="C1368" s="3">
        <v>3028.35</v>
      </c>
      <c r="D1368" s="3">
        <v>1270.33267</v>
      </c>
      <c r="E1368" s="3">
        <v>54.274292000000003</v>
      </c>
      <c r="F1368" s="3">
        <v>2855.5381384749999</v>
      </c>
      <c r="G1368" s="3">
        <v>253</v>
      </c>
      <c r="H1368" s="10">
        <v>54.578499999999998</v>
      </c>
      <c r="I1368" s="32">
        <v>349.56678399999998</v>
      </c>
      <c r="J1368" s="3">
        <v>-294.98828399999996</v>
      </c>
      <c r="K1368" s="3">
        <v>10.8</v>
      </c>
      <c r="L1368" s="3">
        <v>1.1000000000000001</v>
      </c>
      <c r="M1368" s="3">
        <v>3.2</v>
      </c>
      <c r="N1368" s="3">
        <v>-0.26000000000021828</v>
      </c>
      <c r="O1368" s="3">
        <v>16083</v>
      </c>
      <c r="P1368" s="3"/>
    </row>
    <row r="1369" spans="1:16">
      <c r="A1369" s="9">
        <v>43788</v>
      </c>
      <c r="B1369" s="32">
        <v>6138.59</v>
      </c>
      <c r="C1369" s="3">
        <v>3036.16</v>
      </c>
      <c r="D1369" s="3">
        <v>2046.91482</v>
      </c>
      <c r="E1369" s="3">
        <v>89.825215999999998</v>
      </c>
      <c r="F1369" s="3">
        <v>2855.6602162089998</v>
      </c>
      <c r="G1369" s="3">
        <v>251</v>
      </c>
      <c r="H1369" s="10">
        <v>167.34438399999999</v>
      </c>
      <c r="I1369" s="32">
        <v>791.60109</v>
      </c>
      <c r="J1369" s="3">
        <v>-624.25670600000001</v>
      </c>
      <c r="K1369" s="3">
        <v>10.8</v>
      </c>
      <c r="L1369" s="3">
        <v>1.1000000000000001</v>
      </c>
      <c r="M1369" s="3">
        <v>3.2</v>
      </c>
      <c r="N1369" s="3">
        <v>-4.1700000000000728</v>
      </c>
      <c r="O1369" s="3"/>
      <c r="P1369" s="3"/>
    </row>
    <row r="1370" spans="1:16">
      <c r="A1370" s="9">
        <v>43787</v>
      </c>
      <c r="B1370" s="32">
        <v>6142.76</v>
      </c>
      <c r="C1370" s="3">
        <v>3062.91</v>
      </c>
      <c r="D1370" s="3">
        <v>1438.65933</v>
      </c>
      <c r="E1370" s="3">
        <v>72.950688</v>
      </c>
      <c r="F1370" s="3">
        <v>2857.6000028620001</v>
      </c>
      <c r="G1370" s="3">
        <v>249</v>
      </c>
      <c r="H1370" s="10">
        <v>130.112448</v>
      </c>
      <c r="I1370" s="32">
        <v>385.93104</v>
      </c>
      <c r="J1370" s="3">
        <v>-255.818592</v>
      </c>
      <c r="K1370" s="3">
        <v>10.8</v>
      </c>
      <c r="L1370" s="3">
        <v>1.1000000000000001</v>
      </c>
      <c r="M1370" s="3">
        <v>3.2</v>
      </c>
      <c r="N1370" s="3">
        <v>13.199999999999818</v>
      </c>
      <c r="O1370" s="3">
        <v>29465</v>
      </c>
      <c r="P1370" s="3"/>
    </row>
    <row r="1371" spans="1:16">
      <c r="A1371" s="9">
        <v>43784</v>
      </c>
      <c r="B1371" s="32">
        <v>6129.56</v>
      </c>
      <c r="C1371" s="3">
        <v>3046.04</v>
      </c>
      <c r="D1371" s="3">
        <v>2413.58259</v>
      </c>
      <c r="E1371" s="3">
        <v>116.44703199999999</v>
      </c>
      <c r="F1371" s="3">
        <v>2851.4565132729999</v>
      </c>
      <c r="G1371" s="3">
        <v>251</v>
      </c>
      <c r="H1371" s="10">
        <v>178.322192</v>
      </c>
      <c r="I1371" s="32">
        <v>569.90021999999999</v>
      </c>
      <c r="J1371" s="3">
        <v>-391.57802800000002</v>
      </c>
      <c r="K1371" s="3">
        <v>10.8</v>
      </c>
      <c r="L1371" s="3">
        <v>1.1000000000000001</v>
      </c>
      <c r="M1371" s="3">
        <v>3.2</v>
      </c>
      <c r="N1371" s="3">
        <v>106.53999999999996</v>
      </c>
      <c r="O1371" s="3"/>
      <c r="P1371" s="3"/>
    </row>
    <row r="1372" spans="1:16">
      <c r="A1372" s="9">
        <v>43783</v>
      </c>
      <c r="B1372" s="32">
        <v>6023.02</v>
      </c>
      <c r="C1372" s="3">
        <v>2986.52</v>
      </c>
      <c r="D1372" s="3">
        <v>917.61274000000003</v>
      </c>
      <c r="E1372" s="3">
        <v>59.716408000000001</v>
      </c>
      <c r="F1372" s="3">
        <v>2801.8970934059998</v>
      </c>
      <c r="G1372" s="3">
        <v>251</v>
      </c>
      <c r="H1372" s="10">
        <v>9.2452699999999997</v>
      </c>
      <c r="I1372" s="32">
        <v>313.10614399999997</v>
      </c>
      <c r="J1372" s="3">
        <v>-303.86087399999997</v>
      </c>
      <c r="K1372" s="3">
        <v>10.6</v>
      </c>
      <c r="L1372" s="3">
        <v>1.1000000000000001</v>
      </c>
      <c r="M1372" s="3">
        <v>3.2</v>
      </c>
      <c r="N1372" s="3">
        <v>42.950000000000728</v>
      </c>
      <c r="O1372" s="3"/>
      <c r="P1372" s="3"/>
    </row>
    <row r="1373" spans="1:16">
      <c r="A1373" s="9">
        <v>43782</v>
      </c>
      <c r="B1373" s="32">
        <v>5980.07</v>
      </c>
      <c r="C1373" s="3">
        <v>2964.78</v>
      </c>
      <c r="D1373" s="3">
        <v>635.45381999999995</v>
      </c>
      <c r="E1373" s="3">
        <v>22.913195999999999</v>
      </c>
      <c r="F1373" s="3">
        <v>2781.312735212</v>
      </c>
      <c r="G1373" s="3">
        <v>228</v>
      </c>
      <c r="H1373" s="10">
        <v>135.26784000000001</v>
      </c>
      <c r="I1373" s="32">
        <v>141.05553599999999</v>
      </c>
      <c r="J1373" s="3">
        <v>-5.7876959999999826</v>
      </c>
      <c r="K1373" s="3">
        <v>10.6</v>
      </c>
      <c r="L1373" s="3">
        <v>1.1000000000000001</v>
      </c>
      <c r="M1373" s="3">
        <v>3.3</v>
      </c>
      <c r="N1373" s="3">
        <v>-9.3500000000003638</v>
      </c>
      <c r="O1373" s="3"/>
      <c r="P1373" s="3"/>
    </row>
    <row r="1374" spans="1:16">
      <c r="A1374" s="9">
        <v>43777</v>
      </c>
      <c r="B1374" s="32">
        <v>5989.42</v>
      </c>
      <c r="C1374" s="3">
        <v>2967.42</v>
      </c>
      <c r="D1374" s="3">
        <v>2015.5139799999999</v>
      </c>
      <c r="E1374" s="3">
        <v>31.294664000000001</v>
      </c>
      <c r="F1374" s="3">
        <v>2785.6627492729999</v>
      </c>
      <c r="G1374" s="3">
        <v>238</v>
      </c>
      <c r="H1374" s="37">
        <v>34.535848000000001</v>
      </c>
      <c r="I1374" s="3">
        <v>1560.4725800000001</v>
      </c>
      <c r="J1374" s="3">
        <v>-1525.9367320000001</v>
      </c>
      <c r="K1374" s="3">
        <v>10.6</v>
      </c>
      <c r="L1374" s="3">
        <v>1.1000000000000001</v>
      </c>
      <c r="M1374" s="3">
        <v>3.2</v>
      </c>
      <c r="N1374" s="3">
        <v>34.800000000000182</v>
      </c>
      <c r="O1374" s="3">
        <v>7590</v>
      </c>
      <c r="P1374" s="3"/>
    </row>
    <row r="1375" spans="1:16">
      <c r="A1375" s="9">
        <v>43776</v>
      </c>
      <c r="B1375" s="13">
        <v>5954.62</v>
      </c>
      <c r="C1375" s="3">
        <v>2951.99</v>
      </c>
      <c r="D1375" s="3">
        <v>722.61427000000003</v>
      </c>
      <c r="E1375" s="3">
        <v>37.882908</v>
      </c>
      <c r="F1375" s="3">
        <v>2769.475632226</v>
      </c>
      <c r="G1375" s="3">
        <v>216</v>
      </c>
      <c r="H1375" s="10">
        <v>73.60624</v>
      </c>
      <c r="I1375" s="32">
        <v>84.989583999999994</v>
      </c>
      <c r="J1375" s="3">
        <v>-11.383343999999994</v>
      </c>
      <c r="K1375" s="3">
        <v>10.5</v>
      </c>
      <c r="L1375" s="3">
        <v>1.1000000000000001</v>
      </c>
      <c r="M1375" s="3">
        <v>3.3</v>
      </c>
      <c r="N1375" s="3">
        <v>22.550000000000182</v>
      </c>
      <c r="O1375" s="3">
        <v>7919</v>
      </c>
      <c r="P1375" s="3"/>
    </row>
    <row r="1376" spans="1:16">
      <c r="A1376" s="9">
        <v>43775</v>
      </c>
      <c r="B1376" s="32">
        <v>5932.07</v>
      </c>
      <c r="C1376" s="3">
        <v>2935.32</v>
      </c>
      <c r="D1376" s="3">
        <v>599.69241999999997</v>
      </c>
      <c r="E1376" s="3">
        <v>36.747076</v>
      </c>
      <c r="F1376" s="3">
        <v>2758.9888958659999</v>
      </c>
      <c r="G1376" s="3">
        <v>225</v>
      </c>
      <c r="H1376" s="10">
        <v>118.925792</v>
      </c>
      <c r="I1376" s="32">
        <v>132.242424</v>
      </c>
      <c r="J1376" s="3">
        <v>-13.316631999999998</v>
      </c>
      <c r="K1376" s="3">
        <v>10.5</v>
      </c>
      <c r="L1376" s="3">
        <v>1.1000000000000001</v>
      </c>
      <c r="M1376" s="3">
        <v>3.3</v>
      </c>
      <c r="N1376" s="3">
        <v>-24.450000000000728</v>
      </c>
      <c r="O1376" s="3"/>
      <c r="P1376" s="3"/>
    </row>
    <row r="1377" spans="1:16">
      <c r="A1377" s="9">
        <v>43774</v>
      </c>
      <c r="B1377" s="13">
        <v>5956.52</v>
      </c>
      <c r="C1377" s="3">
        <v>2958.23</v>
      </c>
      <c r="D1377" s="3">
        <v>953.50035000000003</v>
      </c>
      <c r="E1377" s="3">
        <v>22.585204000000001</v>
      </c>
      <c r="F1377" s="3">
        <v>2770.3608131199999</v>
      </c>
      <c r="G1377" s="3">
        <v>222</v>
      </c>
      <c r="H1377" s="10">
        <v>335.97446400000001</v>
      </c>
      <c r="I1377" s="32">
        <v>364.52953600000001</v>
      </c>
      <c r="J1377" s="3">
        <v>-28.555071999999996</v>
      </c>
      <c r="K1377" s="3">
        <v>10.5</v>
      </c>
      <c r="L1377" s="3">
        <v>1.1000000000000001</v>
      </c>
      <c r="M1377" s="3">
        <v>3.3</v>
      </c>
      <c r="N1377" s="3">
        <v>-37.139999999999418</v>
      </c>
      <c r="O1377" s="3"/>
      <c r="P1377" s="3"/>
    </row>
    <row r="1378" spans="1:16">
      <c r="A1378" s="9">
        <v>43773</v>
      </c>
      <c r="B1378" s="32">
        <v>5993.66</v>
      </c>
      <c r="C1378" s="3">
        <v>2981.1</v>
      </c>
      <c r="D1378" s="3">
        <v>1964.7351000000001</v>
      </c>
      <c r="E1378" s="3">
        <v>31.262588000000001</v>
      </c>
      <c r="F1378" s="3">
        <v>2787.6351615839999</v>
      </c>
      <c r="G1378" s="3">
        <v>214</v>
      </c>
      <c r="H1378" s="10">
        <v>141.75980799999999</v>
      </c>
      <c r="I1378" s="32">
        <v>1549.0686700000001</v>
      </c>
      <c r="J1378" s="3">
        <v>-1407.3088620000001</v>
      </c>
      <c r="K1378" s="3">
        <v>10.6</v>
      </c>
      <c r="L1378" s="3">
        <v>1.1000000000000001</v>
      </c>
      <c r="M1378" s="3">
        <v>3.2</v>
      </c>
      <c r="N1378" s="3">
        <v>-16.520000000000437</v>
      </c>
      <c r="O1378" s="3"/>
      <c r="P1378" s="3"/>
    </row>
    <row r="1379" spans="1:16">
      <c r="A1379" s="9">
        <v>43770</v>
      </c>
      <c r="B1379" s="32">
        <v>6010.18</v>
      </c>
      <c r="C1379" s="3">
        <v>2981.81</v>
      </c>
      <c r="D1379" s="3">
        <v>709.60774000000004</v>
      </c>
      <c r="E1379" s="3">
        <v>40.294784</v>
      </c>
      <c r="F1379" s="3">
        <v>2790.9266193090002</v>
      </c>
      <c r="G1379" s="3">
        <v>226</v>
      </c>
      <c r="H1379" s="10">
        <v>239.05647999999999</v>
      </c>
      <c r="I1379" s="32">
        <v>126.864448</v>
      </c>
      <c r="J1379" s="3">
        <v>112.192032</v>
      </c>
      <c r="K1379" s="3">
        <v>10.6</v>
      </c>
      <c r="L1379" s="3">
        <v>1.1000000000000001</v>
      </c>
      <c r="M1379" s="3">
        <v>3.2</v>
      </c>
      <c r="N1379" s="3">
        <v>-21.899999999999636</v>
      </c>
      <c r="O1379" s="3"/>
      <c r="P1379" s="3"/>
    </row>
    <row r="1380" spans="1:16">
      <c r="A1380" s="9">
        <v>43769</v>
      </c>
      <c r="B1380" s="13">
        <v>6032.08</v>
      </c>
      <c r="C1380" s="3">
        <v>2990.34</v>
      </c>
      <c r="D1380" s="3">
        <v>1786.4504300000001</v>
      </c>
      <c r="E1380" s="3">
        <v>48.355136000000002</v>
      </c>
      <c r="F1380" s="3">
        <v>2801.0978775220001</v>
      </c>
      <c r="G1380" s="3">
        <v>244</v>
      </c>
      <c r="H1380" s="10">
        <v>165.33544000000001</v>
      </c>
      <c r="I1380" s="32">
        <v>289.23414400000001</v>
      </c>
      <c r="J1380" s="3">
        <v>-123.89870400000001</v>
      </c>
      <c r="K1380" s="3">
        <v>10.6</v>
      </c>
      <c r="L1380" s="3">
        <v>1.1000000000000001</v>
      </c>
      <c r="M1380" s="3">
        <v>3.2</v>
      </c>
      <c r="N1380" s="3">
        <v>41.840000000000146</v>
      </c>
      <c r="O1380" s="3"/>
      <c r="P1380" s="3"/>
    </row>
    <row r="1381" spans="1:16">
      <c r="A1381" s="9">
        <v>43768</v>
      </c>
      <c r="B1381" s="13">
        <v>5990.24</v>
      </c>
      <c r="C1381" s="3">
        <v>2980.11</v>
      </c>
      <c r="D1381" s="3">
        <v>1278.6348800000001</v>
      </c>
      <c r="E1381" s="3">
        <v>70.563695999999993</v>
      </c>
      <c r="F1381" s="3">
        <v>2781.6670052680001</v>
      </c>
      <c r="G1381" s="3">
        <v>245</v>
      </c>
      <c r="H1381" s="10">
        <v>353.53686399999998</v>
      </c>
      <c r="I1381" s="32">
        <v>455.59193599999998</v>
      </c>
      <c r="J1381" s="3">
        <v>-102.055072</v>
      </c>
      <c r="K1381" s="3">
        <v>10.6</v>
      </c>
      <c r="L1381" s="3">
        <v>1.1000000000000001</v>
      </c>
      <c r="M1381" s="3">
        <v>3.2</v>
      </c>
      <c r="N1381" s="3">
        <v>32.969999999999345</v>
      </c>
      <c r="O1381" s="3"/>
      <c r="P1381" s="3"/>
    </row>
    <row r="1382" spans="1:16">
      <c r="A1382" s="9">
        <v>43767</v>
      </c>
      <c r="B1382" s="32">
        <v>5957.27</v>
      </c>
      <c r="C1382" s="3">
        <v>2950.33</v>
      </c>
      <c r="D1382" s="3">
        <v>651.96685000000002</v>
      </c>
      <c r="E1382" s="3">
        <v>53.895516000000001</v>
      </c>
      <c r="F1382" s="3">
        <v>2766.3596155159998</v>
      </c>
      <c r="G1382" s="3">
        <v>235</v>
      </c>
      <c r="H1382" s="10">
        <v>347.26688000000001</v>
      </c>
      <c r="I1382" s="32">
        <v>395.30006400000002</v>
      </c>
      <c r="J1382" s="3">
        <v>-48.033184000000006</v>
      </c>
      <c r="K1382" s="3">
        <v>10.5</v>
      </c>
      <c r="L1382" s="3">
        <v>1.1000000000000001</v>
      </c>
      <c r="M1382" s="3">
        <v>3.3</v>
      </c>
      <c r="N1382" s="3">
        <v>-6.9799999999995634</v>
      </c>
      <c r="O1382" s="3"/>
      <c r="P1382" s="3"/>
    </row>
    <row r="1383" spans="1:16">
      <c r="A1383" s="9">
        <v>43766</v>
      </c>
      <c r="B1383" s="32">
        <v>5964.25</v>
      </c>
      <c r="C1383" s="3">
        <v>2951.39</v>
      </c>
      <c r="D1383" s="3">
        <v>639.68607999999995</v>
      </c>
      <c r="E1383" s="3">
        <v>53.989291999999999</v>
      </c>
      <c r="F1383" s="3">
        <v>2766.2935259400001</v>
      </c>
      <c r="G1383" s="3">
        <v>230</v>
      </c>
      <c r="H1383" s="10">
        <v>285.70409599999999</v>
      </c>
      <c r="I1383" s="32">
        <v>296.68499200000002</v>
      </c>
      <c r="J1383" s="3">
        <v>-10.98089600000003</v>
      </c>
      <c r="K1383" s="3">
        <v>10.5</v>
      </c>
      <c r="L1383" s="3">
        <v>1.1000000000000001</v>
      </c>
      <c r="M1383" s="3">
        <v>3.3</v>
      </c>
      <c r="N1383" s="3">
        <v>18.170000000000073</v>
      </c>
      <c r="O1383" s="3">
        <v>9898</v>
      </c>
      <c r="P1383" s="3"/>
    </row>
    <row r="1384" spans="1:16">
      <c r="A1384" s="9">
        <v>43763</v>
      </c>
      <c r="B1384" s="32">
        <v>5946.08</v>
      </c>
      <c r="C1384" s="3">
        <v>2940.86</v>
      </c>
      <c r="D1384" s="3">
        <v>491.39043199999998</v>
      </c>
      <c r="E1384" s="3">
        <v>39.364275999999997</v>
      </c>
      <c r="F1384" s="3">
        <v>2757.8645089779998</v>
      </c>
      <c r="G1384" s="3">
        <v>220</v>
      </c>
      <c r="H1384" s="10">
        <v>7.8810060000000002</v>
      </c>
      <c r="I1384" s="32">
        <v>202.73151999999999</v>
      </c>
      <c r="J1384" s="3">
        <v>-194.85051399999998</v>
      </c>
      <c r="K1384" s="3">
        <v>10.5</v>
      </c>
      <c r="L1384" s="3">
        <v>1.1000000000000001</v>
      </c>
      <c r="M1384" s="3">
        <v>3.3</v>
      </c>
      <c r="N1384" s="3">
        <v>10.819999999999709</v>
      </c>
      <c r="O1384" s="3"/>
      <c r="P1384" s="3"/>
    </row>
    <row r="1385" spans="1:16">
      <c r="A1385" s="9">
        <v>43762</v>
      </c>
      <c r="B1385" s="13">
        <v>5935.26</v>
      </c>
      <c r="C1385" s="3">
        <v>2935.31</v>
      </c>
      <c r="D1385" s="3">
        <v>638.74579000000006</v>
      </c>
      <c r="E1385" s="3">
        <v>112.433728</v>
      </c>
      <c r="F1385" s="3">
        <v>2752.846032809</v>
      </c>
      <c r="G1385" s="3">
        <v>229</v>
      </c>
      <c r="H1385" s="10">
        <v>195.63385600000001</v>
      </c>
      <c r="I1385" s="32">
        <v>221.633264</v>
      </c>
      <c r="J1385" s="3">
        <v>-25.999407999999988</v>
      </c>
      <c r="K1385" s="3">
        <v>10.5</v>
      </c>
      <c r="L1385" s="3">
        <v>1.1000000000000001</v>
      </c>
      <c r="M1385" s="3">
        <v>3.3</v>
      </c>
      <c r="N1385" s="3">
        <v>18.980000000000473</v>
      </c>
      <c r="O1385" s="3"/>
      <c r="P1385" s="3"/>
    </row>
    <row r="1386" spans="1:16">
      <c r="A1386" s="9">
        <v>43761</v>
      </c>
      <c r="B1386" s="32">
        <v>5916.28</v>
      </c>
      <c r="C1386" s="3">
        <v>2932.36</v>
      </c>
      <c r="D1386" s="3">
        <v>731.30214000000001</v>
      </c>
      <c r="E1386" s="3">
        <v>54.613464</v>
      </c>
      <c r="F1386" s="3">
        <v>2744.0447233509999</v>
      </c>
      <c r="G1386" s="3">
        <v>236</v>
      </c>
      <c r="H1386" s="10">
        <v>5.4708240000000004</v>
      </c>
      <c r="I1386" s="32">
        <v>228.98367999999999</v>
      </c>
      <c r="J1386" s="3">
        <v>-223.512856</v>
      </c>
      <c r="K1386" s="3">
        <v>10.4</v>
      </c>
      <c r="L1386" s="3">
        <v>1.1000000000000001</v>
      </c>
      <c r="M1386" s="3">
        <v>3.3</v>
      </c>
      <c r="N1386" s="3">
        <v>27.9399999999996</v>
      </c>
      <c r="O1386" s="3"/>
      <c r="P1386" s="3"/>
    </row>
    <row r="1387" spans="1:16">
      <c r="A1387" s="9">
        <v>43760</v>
      </c>
      <c r="B1387" s="32">
        <v>5888.34</v>
      </c>
      <c r="C1387" s="3">
        <v>2922.35</v>
      </c>
      <c r="D1387" s="3">
        <v>472.04771199999999</v>
      </c>
      <c r="E1387" s="3">
        <v>32.9407</v>
      </c>
      <c r="F1387" s="3">
        <v>2731.08289977</v>
      </c>
      <c r="G1387" s="3">
        <v>225</v>
      </c>
      <c r="H1387" s="10">
        <v>14.880518</v>
      </c>
      <c r="I1387" s="32">
        <v>132.39840000000001</v>
      </c>
      <c r="J1387" s="3">
        <v>-117.51788200000001</v>
      </c>
      <c r="K1387" s="3">
        <v>10.4</v>
      </c>
      <c r="L1387" s="3">
        <v>1.1000000000000001</v>
      </c>
      <c r="M1387" s="3">
        <v>3.3</v>
      </c>
      <c r="N1387" s="3">
        <v>7.9400000000005093</v>
      </c>
      <c r="O1387" s="3"/>
      <c r="P1387" s="3"/>
    </row>
    <row r="1388" spans="1:16">
      <c r="A1388" s="9">
        <v>43759</v>
      </c>
      <c r="B1388" s="32">
        <v>5880.4</v>
      </c>
      <c r="C1388" s="3">
        <v>2926.77</v>
      </c>
      <c r="D1388" s="3">
        <v>968.82982000000004</v>
      </c>
      <c r="E1388" s="3">
        <v>36.778039999999997</v>
      </c>
      <c r="F1388" s="3">
        <v>2727.399853166</v>
      </c>
      <c r="G1388" s="3">
        <v>225</v>
      </c>
      <c r="H1388" s="10">
        <v>313.41676799999999</v>
      </c>
      <c r="I1388" s="32">
        <v>131.21863200000001</v>
      </c>
      <c r="J1388" s="3">
        <v>182.19813599999998</v>
      </c>
      <c r="K1388" s="3">
        <v>10.4</v>
      </c>
      <c r="L1388" s="3">
        <v>1.1000000000000001</v>
      </c>
      <c r="M1388" s="3">
        <v>3.3</v>
      </c>
      <c r="N1388" s="3">
        <v>16.409999999999854</v>
      </c>
      <c r="O1388" s="3"/>
      <c r="P1388" s="3"/>
    </row>
    <row r="1389" spans="1:16">
      <c r="A1389" s="9">
        <v>43756</v>
      </c>
      <c r="B1389" s="32">
        <v>5863.99</v>
      </c>
      <c r="C1389" s="3">
        <v>2912.66</v>
      </c>
      <c r="D1389" s="3">
        <v>1169.50758</v>
      </c>
      <c r="E1389" s="3">
        <v>28.021428</v>
      </c>
      <c r="F1389" s="3">
        <v>2719.7893671900001</v>
      </c>
      <c r="G1389" s="3">
        <v>232</v>
      </c>
      <c r="H1389" s="10">
        <v>559.43391999999994</v>
      </c>
      <c r="I1389" s="32">
        <v>343.23830400000003</v>
      </c>
      <c r="J1389" s="3">
        <v>216.19561599999992</v>
      </c>
      <c r="K1389" s="3">
        <v>10.3</v>
      </c>
      <c r="L1389" s="3">
        <v>1.1000000000000001</v>
      </c>
      <c r="M1389" s="3">
        <v>3.3</v>
      </c>
      <c r="N1389" s="3">
        <v>0.51000000000021828</v>
      </c>
      <c r="O1389" s="3"/>
      <c r="P1389" s="3"/>
    </row>
    <row r="1390" spans="1:16">
      <c r="A1390" s="9">
        <v>43755</v>
      </c>
      <c r="B1390" s="32">
        <v>5863.48</v>
      </c>
      <c r="C1390" s="3">
        <v>2905.27</v>
      </c>
      <c r="D1390" s="3">
        <v>1048.9872600000001</v>
      </c>
      <c r="E1390" s="3">
        <v>71.899152000000001</v>
      </c>
      <c r="F1390" s="3">
        <v>2719.5550371099998</v>
      </c>
      <c r="G1390" s="3">
        <v>224</v>
      </c>
      <c r="H1390" s="10">
        <v>737.11437000000001</v>
      </c>
      <c r="I1390" s="32">
        <v>591.72262000000001</v>
      </c>
      <c r="J1390" s="3">
        <v>145.39175</v>
      </c>
      <c r="K1390" s="3">
        <v>10.3</v>
      </c>
      <c r="L1390" s="3">
        <v>1.1000000000000001</v>
      </c>
      <c r="M1390" s="3">
        <v>3.3</v>
      </c>
      <c r="N1390" s="3">
        <v>3.3899999999994179</v>
      </c>
      <c r="O1390" s="3"/>
      <c r="P1390" s="3"/>
    </row>
    <row r="1391" spans="1:16">
      <c r="A1391" s="9">
        <v>43754</v>
      </c>
      <c r="B1391" s="13">
        <v>5860.09</v>
      </c>
      <c r="C1391" s="3">
        <v>2887.86</v>
      </c>
      <c r="D1391" s="34">
        <v>526.42828799999995</v>
      </c>
      <c r="E1391" s="3">
        <v>20.712313999999999</v>
      </c>
      <c r="F1391" s="3">
        <v>2717.984447844</v>
      </c>
      <c r="G1391" s="3">
        <v>212</v>
      </c>
      <c r="H1391" s="10">
        <v>318.548384</v>
      </c>
      <c r="I1391" s="32">
        <v>329.254592</v>
      </c>
      <c r="J1391" s="3">
        <v>-10.706208000000004</v>
      </c>
      <c r="K1391" s="3">
        <v>10.3</v>
      </c>
      <c r="L1391" s="3">
        <v>1.1000000000000001</v>
      </c>
      <c r="M1391" s="3">
        <v>3.3</v>
      </c>
      <c r="N1391" s="3">
        <v>23.470000000000255</v>
      </c>
      <c r="O1391" s="3"/>
      <c r="P1391" s="3"/>
    </row>
    <row r="1392" spans="1:16">
      <c r="A1392" s="9">
        <v>43753</v>
      </c>
      <c r="B1392" s="32">
        <v>5836.62</v>
      </c>
      <c r="C1392" s="3">
        <v>2881.06</v>
      </c>
      <c r="D1392" s="3">
        <v>540.20741999999996</v>
      </c>
      <c r="E1392" s="3">
        <v>36.171512</v>
      </c>
      <c r="F1392" s="3">
        <v>2707.0976149029998</v>
      </c>
      <c r="G1392" s="3">
        <v>227</v>
      </c>
      <c r="H1392" s="10">
        <v>149.03487999999999</v>
      </c>
      <c r="I1392" s="32">
        <v>244.61416</v>
      </c>
      <c r="J1392" s="3">
        <v>-95.579280000000011</v>
      </c>
      <c r="K1392" s="3">
        <v>10.3</v>
      </c>
      <c r="L1392" s="3">
        <v>1.1000000000000001</v>
      </c>
      <c r="M1392" s="3">
        <v>3.3</v>
      </c>
      <c r="N1392" s="3">
        <v>-3.8599999999996726</v>
      </c>
      <c r="O1392" s="3"/>
      <c r="P1392" s="3"/>
    </row>
    <row r="1393" spans="1:16">
      <c r="A1393" s="9">
        <v>43752</v>
      </c>
      <c r="B1393" s="13">
        <v>5840.48</v>
      </c>
      <c r="C1393" s="3">
        <v>2878</v>
      </c>
      <c r="D1393" s="3">
        <v>583.41965000000005</v>
      </c>
      <c r="E1393" s="3">
        <v>37.488528000000002</v>
      </c>
      <c r="F1393" s="3">
        <v>2708.8850613129998</v>
      </c>
      <c r="G1393" s="3">
        <v>237</v>
      </c>
      <c r="H1393" s="10">
        <v>188.64124799999999</v>
      </c>
      <c r="I1393" s="32">
        <v>268.60035199999999</v>
      </c>
      <c r="J1393" s="3">
        <v>-79.959103999999996</v>
      </c>
      <c r="K1393" s="3">
        <v>10.3</v>
      </c>
      <c r="L1393" s="3">
        <v>1.1000000000000001</v>
      </c>
      <c r="M1393" s="3">
        <v>3.3</v>
      </c>
      <c r="N1393" s="3">
        <v>-29.610000000000582</v>
      </c>
      <c r="O1393" s="3"/>
      <c r="P1393" s="3"/>
    </row>
    <row r="1394" spans="1:16">
      <c r="A1394" s="9">
        <v>43749</v>
      </c>
      <c r="B1394" s="30">
        <v>5870.09</v>
      </c>
      <c r="C1394" s="3">
        <v>2900.26</v>
      </c>
      <c r="D1394" s="3">
        <v>1058.1747800000001</v>
      </c>
      <c r="E1394" s="3">
        <v>43.467516000000003</v>
      </c>
      <c r="F1394" s="3">
        <v>2722.520663585</v>
      </c>
      <c r="G1394" s="3">
        <v>239</v>
      </c>
      <c r="H1394" s="10">
        <v>84.493904000000001</v>
      </c>
      <c r="I1394" s="32">
        <v>288.50937599999997</v>
      </c>
      <c r="J1394" s="3">
        <v>-204.01547199999999</v>
      </c>
      <c r="K1394" s="3">
        <v>10.3</v>
      </c>
      <c r="L1394" s="3">
        <v>1.1000000000000001</v>
      </c>
      <c r="M1394" s="3">
        <v>3.3</v>
      </c>
      <c r="N1394" s="3">
        <v>35.430000000000291</v>
      </c>
      <c r="O1394" s="3"/>
      <c r="P1394" s="3"/>
    </row>
    <row r="1395" spans="1:16">
      <c r="A1395" s="9">
        <v>43748</v>
      </c>
      <c r="B1395" s="32">
        <v>5834.66</v>
      </c>
      <c r="C1395" s="3">
        <v>2866.44</v>
      </c>
      <c r="D1395" s="3">
        <v>1132.9541099999999</v>
      </c>
      <c r="E1395" s="3">
        <v>92.963368000000003</v>
      </c>
      <c r="F1395" s="3">
        <v>2706.0867553449998</v>
      </c>
      <c r="G1395" s="3">
        <v>233</v>
      </c>
      <c r="H1395" s="10">
        <v>581.08588999999995</v>
      </c>
      <c r="I1395" s="32">
        <v>627.50284999999997</v>
      </c>
      <c r="J1395" s="3">
        <v>-46.416960000000017</v>
      </c>
      <c r="K1395" s="3">
        <v>10.3</v>
      </c>
      <c r="L1395" s="3">
        <v>1.1000000000000001</v>
      </c>
      <c r="M1395" s="3">
        <v>3.3</v>
      </c>
      <c r="N1395" s="3">
        <v>20.220000000000255</v>
      </c>
      <c r="O1395" s="3"/>
      <c r="P1395" s="3"/>
    </row>
    <row r="1396" spans="1:16">
      <c r="A1396" s="9">
        <v>43747</v>
      </c>
      <c r="B1396" s="32">
        <v>5814.44</v>
      </c>
      <c r="C1396" s="3">
        <v>2864.77</v>
      </c>
      <c r="D1396" s="3">
        <v>1116.0631000000001</v>
      </c>
      <c r="E1396" s="3">
        <v>48.728887999999998</v>
      </c>
      <c r="F1396" s="3">
        <v>2696.7123045449998</v>
      </c>
      <c r="G1396" s="3">
        <v>228</v>
      </c>
      <c r="H1396" s="10">
        <v>287.13068800000002</v>
      </c>
      <c r="I1396" s="32">
        <v>563.91462000000001</v>
      </c>
      <c r="J1396" s="3">
        <v>-276.78393199999999</v>
      </c>
      <c r="K1396" s="3">
        <v>10.199999999999999</v>
      </c>
      <c r="L1396" s="3">
        <v>1.1000000000000001</v>
      </c>
      <c r="M1396" s="3">
        <v>3.4</v>
      </c>
      <c r="N1396" s="3">
        <v>4.8499999999994543</v>
      </c>
      <c r="O1396" s="3"/>
      <c r="P1396" s="3"/>
    </row>
    <row r="1397" spans="1:16">
      <c r="A1397" s="9">
        <v>43746</v>
      </c>
      <c r="B1397" s="33">
        <v>5809.59</v>
      </c>
      <c r="C1397" s="3">
        <v>2862.05</v>
      </c>
      <c r="D1397" s="3">
        <v>951.26450999999997</v>
      </c>
      <c r="E1397" s="3">
        <v>52.721268000000002</v>
      </c>
      <c r="F1397" s="3">
        <v>2694.459509926</v>
      </c>
      <c r="G1397" s="3">
        <v>234</v>
      </c>
      <c r="H1397" s="37">
        <v>53.361275999999997</v>
      </c>
      <c r="I1397" s="3">
        <v>265.41625599999998</v>
      </c>
      <c r="J1397" s="3">
        <v>-212.05497999999997</v>
      </c>
      <c r="K1397" s="3">
        <v>10.199999999999999</v>
      </c>
      <c r="L1397" s="3">
        <v>1.1000000000000001</v>
      </c>
      <c r="M1397" s="3">
        <v>3.4</v>
      </c>
      <c r="N1397" s="3">
        <v>70.690000000000509</v>
      </c>
      <c r="O1397" s="3"/>
      <c r="P1397" s="3"/>
    </row>
    <row r="1398" spans="1:16">
      <c r="A1398" s="9">
        <v>43745</v>
      </c>
      <c r="B1398" s="32">
        <v>5738.9</v>
      </c>
      <c r="C1398" s="3">
        <v>2793.56</v>
      </c>
      <c r="D1398" s="3">
        <v>300.90982400000001</v>
      </c>
      <c r="E1398" s="3">
        <v>13.154920000000001</v>
      </c>
      <c r="F1398" s="3">
        <v>2661.6731483230001</v>
      </c>
      <c r="G1398" s="3">
        <v>208</v>
      </c>
      <c r="H1398" s="37">
        <v>11.141313</v>
      </c>
      <c r="I1398" s="3">
        <v>103.18631999999999</v>
      </c>
      <c r="J1398" s="3">
        <v>-92.045006999999998</v>
      </c>
      <c r="K1398" s="3">
        <v>10.1</v>
      </c>
      <c r="L1398" s="3">
        <v>1.1000000000000001</v>
      </c>
      <c r="M1398" s="3">
        <v>3.4</v>
      </c>
      <c r="N1398" s="3">
        <v>29.979999999999563</v>
      </c>
      <c r="O1398" s="3"/>
      <c r="P1398" s="3"/>
    </row>
    <row r="1399" spans="1:16">
      <c r="A1399" s="9">
        <v>43742</v>
      </c>
      <c r="B1399" s="13">
        <v>5708.92</v>
      </c>
      <c r="C1399" s="3">
        <v>2778.22</v>
      </c>
      <c r="D1399" s="22">
        <v>277.50451199999998</v>
      </c>
      <c r="E1399" s="3">
        <v>13.82728</v>
      </c>
      <c r="F1399" s="3">
        <v>2647.7725495670002</v>
      </c>
      <c r="G1399" s="3">
        <v>218</v>
      </c>
      <c r="H1399" s="10">
        <v>62.321731999999997</v>
      </c>
      <c r="I1399" s="32">
        <v>79.312880000000007</v>
      </c>
      <c r="J1399" s="3">
        <v>-16.99114800000001</v>
      </c>
      <c r="K1399" s="3">
        <v>10.1</v>
      </c>
      <c r="L1399" s="3">
        <v>1.1000000000000001</v>
      </c>
      <c r="M1399" s="3">
        <v>3.4</v>
      </c>
      <c r="N1399" s="3">
        <v>19.020000000000437</v>
      </c>
      <c r="O1399" s="3"/>
      <c r="P1399" s="3"/>
    </row>
    <row r="1400" spans="1:16">
      <c r="A1400" s="9">
        <v>43741</v>
      </c>
      <c r="B1400" s="32">
        <v>5689.9</v>
      </c>
      <c r="C1400" s="3">
        <v>2755.42</v>
      </c>
      <c r="D1400" s="3">
        <v>558.73132999999996</v>
      </c>
      <c r="E1400" s="3">
        <v>8.4912390000000002</v>
      </c>
      <c r="F1400" s="3">
        <v>2638.9485999509998</v>
      </c>
      <c r="G1400" s="3">
        <v>201</v>
      </c>
      <c r="H1400" s="10">
        <v>228.51204799999999</v>
      </c>
      <c r="I1400" s="32">
        <v>455.85167999999999</v>
      </c>
      <c r="J1400" s="3">
        <v>-227.33963199999999</v>
      </c>
      <c r="K1400" s="3">
        <v>10</v>
      </c>
      <c r="L1400" s="3">
        <v>1.1000000000000001</v>
      </c>
      <c r="M1400" s="3">
        <v>3.4</v>
      </c>
      <c r="N1400" s="3">
        <v>12.399999999999636</v>
      </c>
      <c r="O1400" s="3"/>
      <c r="P1400" s="3"/>
    </row>
    <row r="1401" spans="1:16">
      <c r="A1401" s="9">
        <v>43740</v>
      </c>
      <c r="B1401" s="32">
        <v>5677.5</v>
      </c>
      <c r="C1401" s="3">
        <v>2744.78</v>
      </c>
      <c r="D1401" s="3">
        <v>696.39827000000002</v>
      </c>
      <c r="E1401" s="3">
        <v>14.378653999999999</v>
      </c>
      <c r="F1401" s="3">
        <v>2633.2003100460001</v>
      </c>
      <c r="G1401" s="3">
        <v>217</v>
      </c>
      <c r="H1401" s="10">
        <v>44.316603999999998</v>
      </c>
      <c r="I1401" s="32">
        <v>301.634592</v>
      </c>
      <c r="J1401" s="3">
        <v>-257.31798800000001</v>
      </c>
      <c r="K1401" s="3">
        <v>10</v>
      </c>
      <c r="L1401" s="3">
        <v>1.1000000000000001</v>
      </c>
      <c r="M1401" s="3">
        <v>3.4</v>
      </c>
      <c r="N1401" s="3">
        <v>-20.430000000000291</v>
      </c>
      <c r="O1401" s="3"/>
      <c r="P1401" s="3"/>
    </row>
    <row r="1402" spans="1:16">
      <c r="A1402" s="9">
        <v>43739</v>
      </c>
      <c r="B1402" s="32">
        <v>5697.93</v>
      </c>
      <c r="C1402" s="3">
        <v>2746.82</v>
      </c>
      <c r="D1402" s="3">
        <v>500.234624</v>
      </c>
      <c r="E1402" s="3">
        <v>13.301367000000001</v>
      </c>
      <c r="F1402" s="3">
        <v>2642.6736804819998</v>
      </c>
      <c r="G1402" s="3">
        <v>191</v>
      </c>
      <c r="H1402" s="10">
        <v>278.25769600000001</v>
      </c>
      <c r="I1402" s="32">
        <v>331.86329599999999</v>
      </c>
      <c r="J1402" s="3">
        <v>-53.605599999999981</v>
      </c>
      <c r="K1402" s="3">
        <v>10</v>
      </c>
      <c r="L1402" s="3">
        <v>1.1000000000000001</v>
      </c>
      <c r="M1402" s="3">
        <v>3.4</v>
      </c>
      <c r="N1402" s="3">
        <v>-35.710000000000036</v>
      </c>
      <c r="O1402" s="3"/>
      <c r="P1402" s="3"/>
    </row>
    <row r="1403" spans="1:16">
      <c r="A1403" s="9">
        <v>43738</v>
      </c>
      <c r="B1403" s="13">
        <v>5733.64</v>
      </c>
      <c r="C1403" s="3">
        <v>2760.92</v>
      </c>
      <c r="D1403" s="3">
        <v>214.381136</v>
      </c>
      <c r="E1403" s="3">
        <v>7.5889959999999999</v>
      </c>
      <c r="F1403" s="3">
        <v>2707.0520658529999</v>
      </c>
      <c r="G1403" s="3">
        <v>180</v>
      </c>
      <c r="H1403" s="10">
        <v>13.216303999999999</v>
      </c>
      <c r="I1403" s="32">
        <v>8.6256520000000005</v>
      </c>
      <c r="J1403" s="3">
        <v>4.5906519999999986</v>
      </c>
      <c r="K1403" s="3">
        <v>10.199999999999999</v>
      </c>
      <c r="L1403" s="3">
        <v>1.1000000000000001</v>
      </c>
      <c r="M1403" s="3">
        <v>3.4</v>
      </c>
      <c r="N1403" s="3">
        <v>-4.5999999999994543</v>
      </c>
      <c r="O1403" s="3"/>
      <c r="P1403" s="3"/>
    </row>
    <row r="1404" spans="1:16">
      <c r="A1404" s="9">
        <v>43735</v>
      </c>
      <c r="B1404" s="32">
        <v>5738.24</v>
      </c>
      <c r="C1404" s="3">
        <v>2759.72</v>
      </c>
      <c r="D1404" s="3">
        <v>770.09158000000002</v>
      </c>
      <c r="E1404" s="3">
        <v>26.445277999999998</v>
      </c>
      <c r="F1404" s="3">
        <v>2709.2218341319999</v>
      </c>
      <c r="G1404" s="3">
        <v>207</v>
      </c>
      <c r="H1404" s="10">
        <v>399.13452799999999</v>
      </c>
      <c r="I1404" s="32">
        <v>166.55575999999999</v>
      </c>
      <c r="J1404" s="3">
        <v>232.578768</v>
      </c>
      <c r="K1404" s="3">
        <v>10.199999999999999</v>
      </c>
      <c r="L1404" s="3">
        <v>1.1000000000000001</v>
      </c>
      <c r="M1404" s="3">
        <v>3.4</v>
      </c>
      <c r="N1404" s="3">
        <v>-33.449999999999818</v>
      </c>
      <c r="O1404" s="3"/>
      <c r="P1404" s="3"/>
    </row>
    <row r="1405" spans="1:16">
      <c r="A1405" s="9">
        <v>43734</v>
      </c>
      <c r="B1405" s="32">
        <v>5771.69</v>
      </c>
      <c r="C1405" s="3">
        <v>2764.01</v>
      </c>
      <c r="D1405" s="3">
        <v>417.02032000000003</v>
      </c>
      <c r="E1405" s="3">
        <v>20.175882000000001</v>
      </c>
      <c r="F1405" s="3">
        <v>2725.014705004</v>
      </c>
      <c r="G1405" s="3">
        <v>200</v>
      </c>
      <c r="H1405" s="10">
        <v>56.697524000000001</v>
      </c>
      <c r="I1405" s="32">
        <v>111.15816</v>
      </c>
      <c r="J1405" s="3">
        <v>-54.460635999999994</v>
      </c>
      <c r="K1405" s="3">
        <v>10.199999999999999</v>
      </c>
      <c r="L1405" s="3">
        <v>1.1000000000000001</v>
      </c>
      <c r="M1405" s="3">
        <v>3.3</v>
      </c>
      <c r="N1405" s="3">
        <v>-1.0700000000006185</v>
      </c>
      <c r="O1405" s="3"/>
      <c r="P1405" s="3"/>
    </row>
    <row r="1406" spans="1:16">
      <c r="A1406" s="9">
        <v>43733</v>
      </c>
      <c r="B1406" s="32">
        <v>5772.76</v>
      </c>
      <c r="C1406" s="3">
        <v>2754.91</v>
      </c>
      <c r="D1406" s="3">
        <v>273.81164799999999</v>
      </c>
      <c r="E1406" s="3">
        <v>16.781108</v>
      </c>
      <c r="F1406" s="3">
        <v>2725.5225494259998</v>
      </c>
      <c r="G1406" s="3">
        <v>195</v>
      </c>
      <c r="H1406" s="10">
        <v>57.533368000000003</v>
      </c>
      <c r="I1406" s="32">
        <v>11.230388</v>
      </c>
      <c r="J1406" s="3">
        <v>46.302980000000005</v>
      </c>
      <c r="K1406" s="3">
        <v>10.199999999999999</v>
      </c>
      <c r="L1406" s="3">
        <v>1.1000000000000001</v>
      </c>
      <c r="M1406" s="3">
        <v>3.3</v>
      </c>
      <c r="N1406" s="3">
        <v>10.360000000000582</v>
      </c>
      <c r="O1406" s="3"/>
      <c r="P1406" s="3"/>
    </row>
    <row r="1407" spans="1:16">
      <c r="A1407" s="9">
        <v>43732</v>
      </c>
      <c r="B1407" s="32">
        <v>5762.4</v>
      </c>
      <c r="C1407" s="3">
        <v>2741.39</v>
      </c>
      <c r="D1407" s="3">
        <v>220.273504</v>
      </c>
      <c r="E1407" s="3">
        <v>19.267959999999999</v>
      </c>
      <c r="F1407" s="3">
        <v>2720.6281654620002</v>
      </c>
      <c r="G1407" s="3">
        <v>202</v>
      </c>
      <c r="H1407" s="10">
        <v>28.145834000000001</v>
      </c>
      <c r="I1407" s="32">
        <v>15.109591999999999</v>
      </c>
      <c r="J1407" s="3">
        <v>13.036242000000001</v>
      </c>
      <c r="K1407" s="3">
        <v>10.199999999999999</v>
      </c>
      <c r="L1407" s="3">
        <v>1.1000000000000001</v>
      </c>
      <c r="M1407" s="3">
        <v>3.4</v>
      </c>
      <c r="N1407" s="3">
        <v>18.859999999999673</v>
      </c>
      <c r="O1407" s="3"/>
      <c r="P1407" s="3"/>
    </row>
    <row r="1408" spans="1:16">
      <c r="A1408" s="9">
        <v>43731</v>
      </c>
      <c r="B1408" s="32">
        <v>5743.54</v>
      </c>
      <c r="C1408" s="3">
        <v>2746.92</v>
      </c>
      <c r="D1408" s="3">
        <v>260.93854399999998</v>
      </c>
      <c r="E1408" s="3">
        <v>18.625944</v>
      </c>
      <c r="F1408" s="3">
        <v>2711.724533784</v>
      </c>
      <c r="G1408" s="3">
        <v>214</v>
      </c>
      <c r="H1408" s="10">
        <v>9.9492370000000001</v>
      </c>
      <c r="I1408" s="32">
        <v>108.492272</v>
      </c>
      <c r="J1408" s="3">
        <v>-98.543035000000003</v>
      </c>
      <c r="K1408" s="3">
        <v>10.199999999999999</v>
      </c>
      <c r="L1408" s="3">
        <v>1.1000000000000001</v>
      </c>
      <c r="M1408" s="3">
        <v>3.4</v>
      </c>
      <c r="N1408" s="3">
        <v>-32.9399999999996</v>
      </c>
      <c r="O1408" s="3"/>
      <c r="P1408" s="3"/>
    </row>
    <row r="1409" spans="1:16">
      <c r="A1409" s="9">
        <v>43728</v>
      </c>
      <c r="B1409" s="32">
        <v>5776.48</v>
      </c>
      <c r="C1409" s="3">
        <v>2759.75</v>
      </c>
      <c r="D1409" s="3">
        <v>485.64704</v>
      </c>
      <c r="E1409" s="3">
        <v>17.275796</v>
      </c>
      <c r="F1409" s="3">
        <v>2727.2766450710001</v>
      </c>
      <c r="G1409" s="3">
        <v>222</v>
      </c>
      <c r="H1409" s="10">
        <v>19.764364</v>
      </c>
      <c r="I1409" s="32">
        <v>318.71990399999999</v>
      </c>
      <c r="J1409" s="3">
        <v>-298.95553999999998</v>
      </c>
      <c r="K1409" s="3">
        <v>10.199999999999999</v>
      </c>
      <c r="L1409" s="3">
        <v>1.1000000000000001</v>
      </c>
      <c r="M1409" s="3">
        <v>3.3</v>
      </c>
      <c r="N1409" s="3">
        <v>-17.410000000000764</v>
      </c>
      <c r="O1409" s="3"/>
      <c r="P1409" s="3"/>
    </row>
    <row r="1410" spans="1:16">
      <c r="A1410" s="9">
        <v>43727</v>
      </c>
      <c r="B1410" s="32">
        <v>5793.89</v>
      </c>
      <c r="C1410" s="3">
        <v>2766.06</v>
      </c>
      <c r="D1410" s="3">
        <v>542.96954000000005</v>
      </c>
      <c r="E1410" s="3">
        <v>22.199172000000001</v>
      </c>
      <c r="F1410" s="3">
        <v>2735.497720288</v>
      </c>
      <c r="G1410" s="3">
        <v>214</v>
      </c>
      <c r="H1410" s="10">
        <v>235.52791999999999</v>
      </c>
      <c r="I1410" s="32">
        <v>106.42715200000001</v>
      </c>
      <c r="J1410" s="3">
        <v>129.10076799999999</v>
      </c>
      <c r="K1410" s="3">
        <v>10.1</v>
      </c>
      <c r="L1410" s="3">
        <v>1.1000000000000001</v>
      </c>
      <c r="M1410" s="3">
        <v>3.3</v>
      </c>
      <c r="N1410" s="3">
        <v>-17.149999999999636</v>
      </c>
      <c r="O1410" s="3"/>
      <c r="P1410" s="3"/>
    </row>
    <row r="1411" spans="1:16">
      <c r="A1411" s="9">
        <v>43726</v>
      </c>
      <c r="B1411" s="13">
        <v>5811.04</v>
      </c>
      <c r="C1411" s="3">
        <v>2786.95</v>
      </c>
      <c r="D1411" s="3">
        <v>463.424736</v>
      </c>
      <c r="E1411" s="3">
        <v>16.338888000000001</v>
      </c>
      <c r="F1411" s="3">
        <v>2743.5950948630002</v>
      </c>
      <c r="G1411" s="3">
        <v>215</v>
      </c>
      <c r="H1411" s="10">
        <v>15.797931999999999</v>
      </c>
      <c r="I1411" s="32">
        <v>63.565648000000003</v>
      </c>
      <c r="J1411" s="3">
        <v>-47.767716000000007</v>
      </c>
      <c r="K1411" s="3">
        <v>10.1</v>
      </c>
      <c r="L1411" s="3">
        <v>1.1000000000000001</v>
      </c>
      <c r="M1411" s="3">
        <v>3.3</v>
      </c>
      <c r="N1411" s="3">
        <v>3.5299999999997453</v>
      </c>
      <c r="O1411" s="3"/>
      <c r="P1411" s="3"/>
    </row>
    <row r="1412" spans="1:16">
      <c r="A1412" s="9">
        <v>43725</v>
      </c>
      <c r="B1412" s="32">
        <v>5807.51</v>
      </c>
      <c r="C1412" s="3">
        <v>2778.05</v>
      </c>
      <c r="D1412" s="3">
        <v>709.64684999999997</v>
      </c>
      <c r="E1412" s="3">
        <v>20.154987999999999</v>
      </c>
      <c r="F1412" s="3">
        <v>2741.9259541850001</v>
      </c>
      <c r="G1412" s="3">
        <v>207</v>
      </c>
      <c r="H1412" s="10">
        <v>214.288016</v>
      </c>
      <c r="I1412" s="32">
        <v>418.78912000000003</v>
      </c>
      <c r="J1412" s="3">
        <v>-204.50110400000003</v>
      </c>
      <c r="K1412" s="3">
        <v>10.1</v>
      </c>
      <c r="L1412" s="3">
        <v>1.1000000000000001</v>
      </c>
      <c r="M1412" s="3">
        <v>3.4</v>
      </c>
      <c r="N1412" s="3">
        <v>-3.5599999999994907</v>
      </c>
      <c r="O1412" s="3"/>
      <c r="P1412" s="3"/>
    </row>
    <row r="1413" spans="1:16">
      <c r="A1413" s="9">
        <v>43724</v>
      </c>
      <c r="B1413" s="30">
        <v>5811.07</v>
      </c>
      <c r="C1413" s="3">
        <v>2786.6</v>
      </c>
      <c r="D1413" s="3">
        <v>4588.8625000000002</v>
      </c>
      <c r="E1413" s="3">
        <v>312.98755199999999</v>
      </c>
      <c r="F1413" s="3">
        <v>2743.6063000200002</v>
      </c>
      <c r="G1413" s="3">
        <v>202</v>
      </c>
      <c r="H1413" s="10">
        <v>4411.6306000000004</v>
      </c>
      <c r="I1413" s="32">
        <v>4420.2731999999996</v>
      </c>
      <c r="J1413" s="3">
        <v>-8.64259999999922</v>
      </c>
      <c r="K1413" s="3">
        <v>10.1</v>
      </c>
      <c r="L1413" s="3">
        <v>1.1000000000000001</v>
      </c>
      <c r="M1413" s="3">
        <v>3.4</v>
      </c>
      <c r="N1413" s="3">
        <v>-17.070000000000618</v>
      </c>
      <c r="O1413" s="3"/>
      <c r="P1413" s="3"/>
    </row>
    <row r="1414" spans="1:16">
      <c r="A1414" s="9">
        <v>43720</v>
      </c>
      <c r="B1414" s="13">
        <v>5828.14</v>
      </c>
      <c r="C1414" s="3">
        <v>2807.96</v>
      </c>
      <c r="D1414" s="3">
        <v>747.30034999999998</v>
      </c>
      <c r="E1414" s="3">
        <v>31.245594000000001</v>
      </c>
      <c r="F1414" s="3">
        <v>2751.6685778689998</v>
      </c>
      <c r="G1414" s="3">
        <v>208</v>
      </c>
      <c r="H1414" s="10">
        <v>216.780272</v>
      </c>
      <c r="I1414" s="32">
        <v>389.74726399999997</v>
      </c>
      <c r="J1414" s="3">
        <v>-172.96699199999998</v>
      </c>
      <c r="K1414" s="3">
        <v>10.1</v>
      </c>
      <c r="L1414" s="3">
        <v>1.1000000000000001</v>
      </c>
      <c r="M1414" s="3">
        <v>3.4</v>
      </c>
      <c r="N1414" s="3">
        <v>2.6000000000003638</v>
      </c>
      <c r="O1414" s="3"/>
      <c r="P1414" s="3"/>
    </row>
    <row r="1415" spans="1:16">
      <c r="A1415" s="9">
        <v>43719</v>
      </c>
      <c r="B1415" s="32">
        <v>5825.54</v>
      </c>
      <c r="C1415" s="3">
        <v>2815.05</v>
      </c>
      <c r="D1415" s="3">
        <v>581.68889999999999</v>
      </c>
      <c r="E1415" s="3">
        <v>49.586212000000003</v>
      </c>
      <c r="F1415" s="3">
        <v>2750.4423299949999</v>
      </c>
      <c r="G1415" s="3">
        <v>211</v>
      </c>
      <c r="H1415" s="10">
        <v>11.467293</v>
      </c>
      <c r="I1415" s="32">
        <v>249.52088000000001</v>
      </c>
      <c r="J1415" s="3">
        <v>-238.05358699999999</v>
      </c>
      <c r="K1415" s="3">
        <v>10.1</v>
      </c>
      <c r="L1415" s="3">
        <v>1.1000000000000001</v>
      </c>
      <c r="M1415" s="3">
        <v>3.4</v>
      </c>
      <c r="N1415" s="3">
        <v>4.6999999999998181</v>
      </c>
      <c r="O1415" s="3"/>
      <c r="P1415" s="3"/>
    </row>
    <row r="1416" spans="1:16">
      <c r="A1416" s="9">
        <v>43718</v>
      </c>
      <c r="B1416" s="32">
        <v>5820.84</v>
      </c>
      <c r="C1416" s="3">
        <v>2805.53</v>
      </c>
      <c r="D1416" s="3">
        <v>427.13465600000001</v>
      </c>
      <c r="E1416" s="3">
        <v>35.649355999999997</v>
      </c>
      <c r="F1416" s="3">
        <v>2748.2189635700001</v>
      </c>
      <c r="G1416" s="3">
        <v>208</v>
      </c>
      <c r="H1416" s="10">
        <v>28.467960000000001</v>
      </c>
      <c r="I1416" s="32">
        <v>121.395848</v>
      </c>
      <c r="J1416" s="3">
        <v>-92.927887999999996</v>
      </c>
      <c r="K1416" s="3">
        <v>10.1</v>
      </c>
      <c r="L1416" s="3">
        <v>1.1000000000000001</v>
      </c>
      <c r="M1416" s="3">
        <v>3.4</v>
      </c>
      <c r="N1416" s="3">
        <v>-1.6300000000001091</v>
      </c>
      <c r="O1416" s="3">
        <v>7353</v>
      </c>
      <c r="P1416" s="3"/>
    </row>
    <row r="1417" spans="1:16">
      <c r="A1417" s="9">
        <v>43717</v>
      </c>
      <c r="B1417" s="32">
        <v>5822.47</v>
      </c>
      <c r="C1417" s="3">
        <v>2815.3</v>
      </c>
      <c r="D1417" s="3">
        <v>716.28441999999995</v>
      </c>
      <c r="E1417" s="3">
        <v>59.649391999999999</v>
      </c>
      <c r="F1417" s="3">
        <v>2748.5820095089998</v>
      </c>
      <c r="G1417" s="3">
        <v>216</v>
      </c>
      <c r="H1417" s="10">
        <v>185.761008</v>
      </c>
      <c r="I1417" s="32">
        <v>232.18246400000001</v>
      </c>
      <c r="J1417" s="3">
        <v>-46.421456000000006</v>
      </c>
      <c r="K1417" s="3">
        <v>10.1</v>
      </c>
      <c r="L1417" s="3">
        <v>1.1000000000000001</v>
      </c>
      <c r="M1417" s="3">
        <v>3.4</v>
      </c>
      <c r="N1417" s="3">
        <v>5.9499999999998181</v>
      </c>
      <c r="O1417" s="3"/>
      <c r="P1417" s="3"/>
    </row>
    <row r="1418" spans="1:16">
      <c r="A1418" s="9">
        <v>43714</v>
      </c>
      <c r="B1418" s="32">
        <v>5816.52</v>
      </c>
      <c r="C1418" s="3">
        <v>2831.4</v>
      </c>
      <c r="D1418" s="3">
        <v>381.52019200000001</v>
      </c>
      <c r="E1418" s="3">
        <v>41.064675999999999</v>
      </c>
      <c r="F1418" s="3">
        <v>2745.7721898650002</v>
      </c>
      <c r="G1418" s="3">
        <v>208</v>
      </c>
      <c r="H1418" s="37">
        <v>54.204495999999999</v>
      </c>
      <c r="I1418" s="3">
        <v>55.341923999999999</v>
      </c>
      <c r="J1418" s="3">
        <v>-1.1374279999999999</v>
      </c>
      <c r="K1418" s="3">
        <v>10.1</v>
      </c>
      <c r="L1418" s="3">
        <v>1.1000000000000001</v>
      </c>
      <c r="M1418" s="3">
        <v>3.4</v>
      </c>
      <c r="N1418" s="3">
        <v>17.950000000000728</v>
      </c>
      <c r="O1418" s="3"/>
      <c r="P1418" s="3"/>
    </row>
    <row r="1419" spans="1:16">
      <c r="A1419" s="9">
        <v>43713</v>
      </c>
      <c r="B1419" s="32">
        <v>5798.57</v>
      </c>
      <c r="C1419" s="3">
        <v>2817.76</v>
      </c>
      <c r="D1419" s="3">
        <v>631.03359999999998</v>
      </c>
      <c r="E1419" s="3">
        <v>41.263247999999997</v>
      </c>
      <c r="F1419" s="3">
        <v>2737.2982053790001</v>
      </c>
      <c r="G1419" s="3">
        <v>217</v>
      </c>
      <c r="H1419" s="10">
        <v>158.11099200000001</v>
      </c>
      <c r="I1419" s="32">
        <v>238.44916799999999</v>
      </c>
      <c r="J1419" s="3">
        <v>-80.338175999999976</v>
      </c>
      <c r="K1419" s="3">
        <v>10</v>
      </c>
      <c r="L1419" s="3">
        <v>1.1000000000000001</v>
      </c>
      <c r="M1419" s="3">
        <v>3.4</v>
      </c>
      <c r="N1419" s="3">
        <v>-51.680000000000291</v>
      </c>
      <c r="O1419" s="3"/>
      <c r="P1419" s="3"/>
    </row>
    <row r="1420" spans="1:16">
      <c r="A1420" s="9">
        <v>43712</v>
      </c>
      <c r="B1420" s="32">
        <v>5850.25</v>
      </c>
      <c r="C1420" s="3">
        <v>2859.94</v>
      </c>
      <c r="D1420" s="3">
        <v>518.34819200000004</v>
      </c>
      <c r="E1420" s="3">
        <v>35.416072</v>
      </c>
      <c r="F1420" s="3">
        <v>2761.6939592019999</v>
      </c>
      <c r="G1420" s="3">
        <v>219</v>
      </c>
      <c r="H1420" s="10">
        <v>256.68902400000002</v>
      </c>
      <c r="I1420" s="32">
        <v>270.54070400000001</v>
      </c>
      <c r="J1420" s="3">
        <v>-13.851679999999988</v>
      </c>
      <c r="K1420" s="3">
        <v>10.1</v>
      </c>
      <c r="L1420" s="3">
        <v>1.1000000000000001</v>
      </c>
      <c r="M1420" s="3">
        <v>3.3</v>
      </c>
      <c r="N1420" s="3">
        <v>-11.289999999999964</v>
      </c>
      <c r="O1420" s="3"/>
      <c r="P1420" s="3"/>
    </row>
    <row r="1421" spans="1:16">
      <c r="A1421" s="9">
        <v>43711</v>
      </c>
      <c r="B1421" s="32">
        <v>5861.54</v>
      </c>
      <c r="C1421" s="3">
        <v>2878.99</v>
      </c>
      <c r="D1421" s="3">
        <v>720.87621999999999</v>
      </c>
      <c r="E1421" s="3">
        <v>43.931704000000003</v>
      </c>
      <c r="F1421" s="3">
        <v>2767.1216309500001</v>
      </c>
      <c r="G1421" s="3">
        <v>223</v>
      </c>
      <c r="H1421" s="10">
        <v>137.773808</v>
      </c>
      <c r="I1421" s="32">
        <v>233.040752</v>
      </c>
      <c r="J1421" s="3">
        <v>-95.266943999999995</v>
      </c>
      <c r="K1421" s="3">
        <v>10.1</v>
      </c>
      <c r="L1421" s="3">
        <v>1.1000000000000001</v>
      </c>
      <c r="M1421" s="3">
        <v>3.3</v>
      </c>
      <c r="N1421" s="3">
        <v>-21.880000000000109</v>
      </c>
      <c r="O1421" s="3"/>
      <c r="P1421" s="3"/>
    </row>
    <row r="1422" spans="1:16">
      <c r="A1422" s="9">
        <v>43710</v>
      </c>
      <c r="B1422" s="32">
        <v>5883.42</v>
      </c>
      <c r="C1422" s="3">
        <v>2889.94</v>
      </c>
      <c r="D1422" s="3">
        <v>799.13197000000002</v>
      </c>
      <c r="E1422" s="3">
        <v>92.409816000000006</v>
      </c>
      <c r="F1422" s="3">
        <v>2777.4509951750001</v>
      </c>
      <c r="G1422" s="3">
        <v>232</v>
      </c>
      <c r="H1422" s="10">
        <v>22.849632</v>
      </c>
      <c r="I1422" s="32">
        <v>216.25427199999999</v>
      </c>
      <c r="J1422" s="3">
        <v>-193.40463999999997</v>
      </c>
      <c r="K1422" s="3">
        <v>10.1</v>
      </c>
      <c r="L1422" s="3">
        <v>1.1000000000000001</v>
      </c>
      <c r="M1422" s="3">
        <v>3.3</v>
      </c>
      <c r="N1422" s="3">
        <v>5.1300000000001091</v>
      </c>
      <c r="O1422" s="3"/>
      <c r="P1422" s="3"/>
    </row>
    <row r="1423" spans="1:16">
      <c r="A1423" s="9">
        <v>43707</v>
      </c>
      <c r="B1423" s="32">
        <v>5878.29</v>
      </c>
      <c r="C1423" s="3">
        <v>2888.34</v>
      </c>
      <c r="D1423" s="3">
        <v>559.09414000000004</v>
      </c>
      <c r="E1423" s="3">
        <v>82.305464000000001</v>
      </c>
      <c r="F1423" s="3">
        <v>2775.0321843639999</v>
      </c>
      <c r="G1423" s="3">
        <v>230</v>
      </c>
      <c r="H1423" s="10">
        <v>24.005199999999999</v>
      </c>
      <c r="I1423" s="32">
        <v>43.119591999999997</v>
      </c>
      <c r="J1423" s="3">
        <v>-19.114391999999999</v>
      </c>
      <c r="K1423" s="3">
        <v>9.9</v>
      </c>
      <c r="L1423" s="3">
        <v>1.1000000000000001</v>
      </c>
      <c r="M1423" s="3">
        <v>3.4</v>
      </c>
      <c r="N1423" s="3">
        <v>-11.569999999999709</v>
      </c>
      <c r="O1423" s="3"/>
      <c r="P1423" s="3"/>
    </row>
    <row r="1424" spans="1:16">
      <c r="A1424" s="9">
        <v>43706</v>
      </c>
      <c r="B1424" s="32">
        <v>5889.86</v>
      </c>
      <c r="C1424" s="3">
        <v>2908.44</v>
      </c>
      <c r="D1424" s="3">
        <v>1129.6488999999999</v>
      </c>
      <c r="E1424" s="3">
        <v>61.266724000000004</v>
      </c>
      <c r="F1424" s="3">
        <v>2780.4944748950002</v>
      </c>
      <c r="G1424" s="3">
        <v>240</v>
      </c>
      <c r="H1424" s="10">
        <v>157.61990399999999</v>
      </c>
      <c r="I1424" s="32">
        <v>263.67873600000001</v>
      </c>
      <c r="J1424" s="3">
        <v>-106.05883200000002</v>
      </c>
      <c r="K1424" s="3">
        <v>10</v>
      </c>
      <c r="L1424" s="3">
        <v>1.1000000000000001</v>
      </c>
      <c r="M1424" s="3">
        <v>3.4</v>
      </c>
      <c r="N1424" s="3">
        <v>-10.619999999999891</v>
      </c>
      <c r="O1424" s="3"/>
      <c r="P1424" s="3"/>
    </row>
    <row r="1425" spans="1:16">
      <c r="A1425" s="9">
        <v>43705</v>
      </c>
      <c r="B1425" s="32">
        <v>5900.48</v>
      </c>
      <c r="C1425" s="3">
        <v>2924.65</v>
      </c>
      <c r="D1425" s="3">
        <v>639.69523000000004</v>
      </c>
      <c r="E1425" s="3">
        <v>29.250156</v>
      </c>
      <c r="F1425" s="3">
        <v>2785.5042606430002</v>
      </c>
      <c r="G1425" s="3">
        <v>230</v>
      </c>
      <c r="H1425" s="10">
        <v>201.36936</v>
      </c>
      <c r="I1425" s="32">
        <v>178.063424</v>
      </c>
      <c r="J1425" s="3">
        <v>23.305936000000003</v>
      </c>
      <c r="K1425" s="3">
        <v>10</v>
      </c>
      <c r="L1425" s="3">
        <v>1.1000000000000001</v>
      </c>
      <c r="M1425" s="3">
        <v>3.4</v>
      </c>
      <c r="N1425" s="3">
        <v>-10.440000000000509</v>
      </c>
      <c r="O1425" s="3"/>
      <c r="P1425" s="3"/>
    </row>
    <row r="1426" spans="1:16">
      <c r="A1426" s="9">
        <v>43704</v>
      </c>
      <c r="B1426" s="32">
        <v>5910.92</v>
      </c>
      <c r="C1426" s="3">
        <v>2928.7</v>
      </c>
      <c r="D1426" s="3">
        <v>657.13657999999998</v>
      </c>
      <c r="E1426" s="3">
        <v>32.023938000000001</v>
      </c>
      <c r="F1426" s="3">
        <v>2790.4330012350001</v>
      </c>
      <c r="G1426" s="3">
        <v>222</v>
      </c>
      <c r="H1426" s="10">
        <v>221.69308799999999</v>
      </c>
      <c r="I1426" s="32">
        <v>243.316992</v>
      </c>
      <c r="J1426" s="3">
        <v>-21.62390400000001</v>
      </c>
      <c r="K1426" s="3">
        <v>10</v>
      </c>
      <c r="L1426" s="3">
        <v>1.1000000000000001</v>
      </c>
      <c r="M1426" s="3">
        <v>3.4</v>
      </c>
      <c r="N1426" s="3">
        <v>1.9899999999997817</v>
      </c>
      <c r="O1426" s="3"/>
      <c r="P1426" s="3"/>
    </row>
    <row r="1427" spans="1:16">
      <c r="A1427" s="9">
        <v>43703</v>
      </c>
      <c r="B1427" s="32">
        <v>5908.93</v>
      </c>
      <c r="C1427" s="3">
        <v>2921.59</v>
      </c>
      <c r="D1427" s="3">
        <v>550.93516999999997</v>
      </c>
      <c r="E1427" s="3">
        <v>28.311108000000001</v>
      </c>
      <c r="F1427" s="3">
        <v>2789.497194696</v>
      </c>
      <c r="G1427" s="3">
        <v>215</v>
      </c>
      <c r="H1427" s="37">
        <v>97.466384000000005</v>
      </c>
      <c r="I1427" s="3">
        <v>140.729264</v>
      </c>
      <c r="J1427" s="3">
        <v>-43.262879999999996</v>
      </c>
      <c r="K1427" s="3">
        <v>10</v>
      </c>
      <c r="L1427" s="3">
        <v>1.1000000000000001</v>
      </c>
      <c r="M1427" s="3">
        <v>3.4</v>
      </c>
      <c r="N1427" s="3">
        <v>27.210000000000036</v>
      </c>
      <c r="O1427" s="3"/>
      <c r="P1427" s="3"/>
    </row>
    <row r="1428" spans="1:16">
      <c r="A1428" s="9">
        <v>43700</v>
      </c>
      <c r="B1428" s="32">
        <v>5881.72</v>
      </c>
      <c r="C1428" s="3">
        <v>2891.72</v>
      </c>
      <c r="D1428" s="3">
        <v>281.20643200000001</v>
      </c>
      <c r="E1428" s="3">
        <v>16.311107</v>
      </c>
      <c r="F1428" s="3">
        <v>2776.6499372080002</v>
      </c>
      <c r="G1428" s="3">
        <v>201</v>
      </c>
      <c r="H1428" s="10">
        <v>3.032896</v>
      </c>
      <c r="I1428" s="32">
        <v>44.683528000000003</v>
      </c>
      <c r="J1428" s="3">
        <v>-41.650632000000002</v>
      </c>
      <c r="K1428" s="3">
        <v>10</v>
      </c>
      <c r="L1428" s="3">
        <v>1.1000000000000001</v>
      </c>
      <c r="M1428" s="3">
        <v>3.4</v>
      </c>
      <c r="N1428" s="3">
        <v>-16.75</v>
      </c>
      <c r="O1428" s="3"/>
      <c r="P1428" s="3"/>
    </row>
    <row r="1429" spans="1:16">
      <c r="A1429" s="9">
        <v>43699</v>
      </c>
      <c r="B1429" s="32">
        <v>5898.47</v>
      </c>
      <c r="C1429" s="3">
        <v>2902.8</v>
      </c>
      <c r="D1429" s="3">
        <v>280.99305600000002</v>
      </c>
      <c r="E1429" s="3">
        <v>22.556584000000001</v>
      </c>
      <c r="F1429" s="3">
        <v>2784.6674469640002</v>
      </c>
      <c r="G1429" s="3">
        <v>223</v>
      </c>
      <c r="H1429" s="10">
        <v>19.615568</v>
      </c>
      <c r="I1429" s="32">
        <v>19.076688000000001</v>
      </c>
      <c r="J1429" s="3">
        <v>0.53887999999999892</v>
      </c>
      <c r="K1429" s="3">
        <v>10</v>
      </c>
      <c r="L1429" s="3">
        <v>1.1000000000000001</v>
      </c>
      <c r="M1429" s="3">
        <v>3.4</v>
      </c>
      <c r="N1429" s="3">
        <v>-6.5500000000001819</v>
      </c>
      <c r="O1429" s="3">
        <v>38815</v>
      </c>
      <c r="P1429" s="3"/>
    </row>
    <row r="1430" spans="1:16">
      <c r="A1430" s="9">
        <v>43698</v>
      </c>
      <c r="B1430" s="32">
        <v>5905.02</v>
      </c>
      <c r="C1430" s="3">
        <v>2898.29</v>
      </c>
      <c r="D1430" s="3">
        <v>586.55871999999999</v>
      </c>
      <c r="E1430" s="3">
        <v>26.641020000000001</v>
      </c>
      <c r="F1430" s="3">
        <v>2787.756560666</v>
      </c>
      <c r="G1430" s="3">
        <v>220</v>
      </c>
      <c r="H1430" s="10">
        <v>144.647952</v>
      </c>
      <c r="I1430" s="32">
        <v>170.78222400000001</v>
      </c>
      <c r="J1430" s="3">
        <v>-26.13427200000001</v>
      </c>
      <c r="K1430" s="3">
        <v>9.9</v>
      </c>
      <c r="L1430" s="3">
        <v>1.1000000000000001</v>
      </c>
      <c r="M1430" s="3">
        <v>3.4</v>
      </c>
      <c r="N1430" s="3">
        <v>-2.7199999999993452</v>
      </c>
      <c r="O1430" s="3">
        <v>6785</v>
      </c>
      <c r="P1430" s="3"/>
    </row>
    <row r="1431" spans="1:16">
      <c r="A1431" s="9">
        <v>43697</v>
      </c>
      <c r="B1431" s="32">
        <v>5907.74</v>
      </c>
      <c r="C1431" s="3">
        <v>2918.03</v>
      </c>
      <c r="D1431" s="3">
        <v>671.55379000000005</v>
      </c>
      <c r="E1431" s="3">
        <v>31.420400000000001</v>
      </c>
      <c r="F1431" s="3">
        <v>2789.0422848580001</v>
      </c>
      <c r="G1431" s="3">
        <v>206</v>
      </c>
      <c r="H1431" s="10">
        <v>177.65886399999999</v>
      </c>
      <c r="I1431" s="32">
        <v>104.43041599999999</v>
      </c>
      <c r="J1431" s="3">
        <v>73.228448</v>
      </c>
      <c r="K1431" s="3">
        <v>9.6</v>
      </c>
      <c r="L1431" s="3">
        <v>1.1000000000000001</v>
      </c>
      <c r="M1431" s="3">
        <v>3.4</v>
      </c>
      <c r="N1431" s="3">
        <v>-4.7200000000002547</v>
      </c>
      <c r="O1431" s="3"/>
      <c r="P1431" s="3"/>
    </row>
    <row r="1432" spans="1:16">
      <c r="A1432" s="9">
        <v>43696</v>
      </c>
      <c r="B1432" s="32">
        <v>5912.46</v>
      </c>
      <c r="C1432" s="3">
        <v>2914.58</v>
      </c>
      <c r="D1432" s="3">
        <v>383.93648000000002</v>
      </c>
      <c r="E1432" s="3">
        <v>24.222818</v>
      </c>
      <c r="F1432" s="3">
        <v>2791.270125644</v>
      </c>
      <c r="G1432" s="3">
        <v>226</v>
      </c>
      <c r="H1432" s="10">
        <v>95.000336000000004</v>
      </c>
      <c r="I1432" s="32">
        <v>94.274671999999995</v>
      </c>
      <c r="J1432" s="3">
        <v>0.72566400000000897</v>
      </c>
      <c r="K1432" s="3">
        <v>9.5</v>
      </c>
      <c r="L1432" s="3">
        <v>1.1000000000000001</v>
      </c>
      <c r="M1432" s="3">
        <v>3.4</v>
      </c>
      <c r="N1432" s="3">
        <v>43.390000000000327</v>
      </c>
      <c r="O1432" s="3">
        <v>5742</v>
      </c>
      <c r="P1432" s="3"/>
    </row>
    <row r="1433" spans="1:16">
      <c r="A1433" s="9">
        <v>43693</v>
      </c>
      <c r="B1433" s="32">
        <v>5869.07</v>
      </c>
      <c r="C1433" s="3">
        <v>2896.14</v>
      </c>
      <c r="D1433" s="3">
        <v>622.64914999999996</v>
      </c>
      <c r="E1433" s="3">
        <v>18.516591999999999</v>
      </c>
      <c r="F1433" s="3">
        <v>2770.78646213</v>
      </c>
      <c r="G1433" s="3">
        <v>226</v>
      </c>
      <c r="H1433" s="10">
        <v>15.658207000000001</v>
      </c>
      <c r="I1433" s="32">
        <v>34.694431999999999</v>
      </c>
      <c r="J1433" s="3">
        <v>-19.036224999999998</v>
      </c>
      <c r="K1433" s="3">
        <v>9.4</v>
      </c>
      <c r="L1433" s="3">
        <v>1.1000000000000001</v>
      </c>
      <c r="M1433" s="3">
        <v>3.4</v>
      </c>
      <c r="N1433" s="3">
        <v>-25.440000000000509</v>
      </c>
      <c r="O1433" s="3"/>
      <c r="P1433" s="3"/>
    </row>
    <row r="1434" spans="1:16">
      <c r="A1434" s="9">
        <v>43692</v>
      </c>
      <c r="B1434" s="32">
        <v>5894.51</v>
      </c>
      <c r="C1434" s="3">
        <v>2905.81</v>
      </c>
      <c r="D1434" s="3">
        <v>333.40447999999998</v>
      </c>
      <c r="E1434" s="3">
        <v>31.72091</v>
      </c>
      <c r="F1434" s="3">
        <v>2782.795751483</v>
      </c>
      <c r="G1434" s="3">
        <v>229</v>
      </c>
      <c r="H1434" s="10">
        <v>33.108159999999998</v>
      </c>
      <c r="I1434" s="32">
        <v>26.855219999999999</v>
      </c>
      <c r="J1434" s="3">
        <v>6.2529399999999988</v>
      </c>
      <c r="K1434" s="3">
        <v>9.5</v>
      </c>
      <c r="L1434" s="3">
        <v>1.1000000000000001</v>
      </c>
      <c r="M1434" s="3">
        <v>3.4</v>
      </c>
      <c r="N1434" s="3">
        <v>-22.639999999999418</v>
      </c>
      <c r="O1434" s="3"/>
      <c r="P1434" s="3"/>
    </row>
    <row r="1435" spans="1:16">
      <c r="A1435" s="9">
        <v>43690</v>
      </c>
      <c r="B1435" s="32">
        <v>5917.15</v>
      </c>
      <c r="C1435" s="3">
        <v>2904.59</v>
      </c>
      <c r="D1435" s="3">
        <v>1087.70163</v>
      </c>
      <c r="E1435" s="3">
        <v>35.591320000000003</v>
      </c>
      <c r="F1435" s="3">
        <v>2789.3388927669998</v>
      </c>
      <c r="G1435" s="3">
        <v>221</v>
      </c>
      <c r="H1435" s="10">
        <v>670.42854</v>
      </c>
      <c r="I1435" s="32">
        <v>706.60293999999999</v>
      </c>
      <c r="J1435" s="3">
        <v>-36.174399999999991</v>
      </c>
      <c r="K1435" s="3">
        <v>9.5</v>
      </c>
      <c r="L1435" s="3">
        <v>1.1000000000000001</v>
      </c>
      <c r="M1435" s="3">
        <v>3.4</v>
      </c>
      <c r="N1435" s="3">
        <v>-32.150000000000546</v>
      </c>
      <c r="O1435" s="3"/>
      <c r="P1435" s="3"/>
    </row>
    <row r="1436" spans="1:16">
      <c r="A1436" s="9">
        <v>43686</v>
      </c>
      <c r="B1436" s="32">
        <v>5949.3</v>
      </c>
      <c r="C1436" s="3">
        <v>2954.2</v>
      </c>
      <c r="D1436" s="3">
        <v>2687.3098199999999</v>
      </c>
      <c r="E1436" s="3">
        <v>55.205184000000003</v>
      </c>
      <c r="F1436" s="3">
        <v>2804.4906072049998</v>
      </c>
      <c r="G1436" s="3">
        <v>240</v>
      </c>
      <c r="H1436" s="10">
        <v>428.40895999999998</v>
      </c>
      <c r="I1436" s="32">
        <v>1982.5528300000001</v>
      </c>
      <c r="J1436" s="3">
        <v>-1554.1438700000001</v>
      </c>
      <c r="K1436" s="3">
        <v>9.6</v>
      </c>
      <c r="L1436" s="3">
        <v>1.1000000000000001</v>
      </c>
      <c r="M1436" s="3">
        <v>3.4</v>
      </c>
      <c r="N1436" s="3">
        <v>6.1900000000005093</v>
      </c>
      <c r="O1436" s="3"/>
      <c r="P1436" s="3"/>
    </row>
    <row r="1437" spans="1:16">
      <c r="A1437" s="9">
        <v>43685</v>
      </c>
      <c r="B1437" s="32">
        <v>5943.11</v>
      </c>
      <c r="C1437" s="3">
        <v>2955.37</v>
      </c>
      <c r="D1437" s="3">
        <v>1175.24467</v>
      </c>
      <c r="E1437" s="3">
        <v>53.669376</v>
      </c>
      <c r="F1437" s="3">
        <v>2801.573568757</v>
      </c>
      <c r="G1437" s="3">
        <v>246</v>
      </c>
      <c r="H1437" s="10">
        <v>103.4452</v>
      </c>
      <c r="I1437" s="32">
        <v>169.886976</v>
      </c>
      <c r="J1437" s="3">
        <v>-66.441776000000004</v>
      </c>
      <c r="K1437" s="3">
        <v>9.5</v>
      </c>
      <c r="L1437" s="3">
        <v>1.1000000000000001</v>
      </c>
      <c r="M1437" s="3">
        <v>3.4</v>
      </c>
      <c r="N1437" s="3">
        <v>64.849999999999454</v>
      </c>
      <c r="O1437" s="3"/>
      <c r="P1437" s="3"/>
    </row>
    <row r="1438" spans="1:16">
      <c r="A1438" s="9">
        <v>43684</v>
      </c>
      <c r="B1438" s="32">
        <v>5878.26</v>
      </c>
      <c r="C1438" s="3">
        <v>2885.79</v>
      </c>
      <c r="D1438" s="3">
        <v>468.12495999999999</v>
      </c>
      <c r="E1438" s="3">
        <v>32.344543999999999</v>
      </c>
      <c r="F1438" s="3">
        <v>2771.0063431789999</v>
      </c>
      <c r="G1438" s="3">
        <v>234</v>
      </c>
      <c r="H1438" s="10">
        <v>9.3693039999999996</v>
      </c>
      <c r="I1438" s="32">
        <v>21.458364</v>
      </c>
      <c r="J1438" s="3">
        <v>-12.08906</v>
      </c>
      <c r="K1438" s="3">
        <v>9.4</v>
      </c>
      <c r="L1438" s="3">
        <v>1.1000000000000001</v>
      </c>
      <c r="M1438" s="3">
        <v>3.4</v>
      </c>
      <c r="N1438" s="3">
        <v>-11.420000000000073</v>
      </c>
      <c r="O1438" s="3"/>
      <c r="P1438" s="3"/>
    </row>
    <row r="1439" spans="1:16">
      <c r="A1439" s="9">
        <v>43683</v>
      </c>
      <c r="B1439" s="13">
        <v>5889.68</v>
      </c>
      <c r="C1439" s="3">
        <v>2898.1</v>
      </c>
      <c r="D1439" s="3">
        <v>461.08166399999999</v>
      </c>
      <c r="E1439" s="3">
        <v>43.244791999999997</v>
      </c>
      <c r="F1439" s="3">
        <v>2776.3862255630002</v>
      </c>
      <c r="G1439" s="3">
        <v>233</v>
      </c>
      <c r="H1439" s="10">
        <v>36.597344</v>
      </c>
      <c r="I1439" s="32">
        <v>43.862704000000001</v>
      </c>
      <c r="J1439" s="3">
        <v>-7.2653600000000012</v>
      </c>
      <c r="K1439" s="3">
        <v>9.5</v>
      </c>
      <c r="L1439" s="3">
        <v>1.1000000000000001</v>
      </c>
      <c r="M1439" s="3">
        <v>3.4</v>
      </c>
      <c r="N1439" s="22">
        <v>42.740000000000691</v>
      </c>
      <c r="O1439" s="3">
        <v>8981</v>
      </c>
      <c r="P1439" s="3"/>
    </row>
    <row r="1440" spans="1:16">
      <c r="A1440" s="9">
        <v>43682</v>
      </c>
      <c r="B1440" s="32">
        <v>5846.94</v>
      </c>
      <c r="C1440" s="3">
        <v>2859.98</v>
      </c>
      <c r="D1440" s="3">
        <v>546.18386999999996</v>
      </c>
      <c r="E1440" s="3">
        <v>34.204048</v>
      </c>
      <c r="F1440" s="3">
        <v>2756.2424672269999</v>
      </c>
      <c r="G1440" s="3">
        <v>225</v>
      </c>
      <c r="H1440" s="10">
        <v>55.760164000000003</v>
      </c>
      <c r="I1440" s="32">
        <v>125.76352</v>
      </c>
      <c r="J1440" s="3">
        <v>-70.003355999999997</v>
      </c>
      <c r="K1440" s="3">
        <v>9.4</v>
      </c>
      <c r="L1440" s="3">
        <v>1.1000000000000001</v>
      </c>
      <c r="M1440" s="3">
        <v>3.4</v>
      </c>
      <c r="N1440" s="3">
        <v>-42.730000000000473</v>
      </c>
      <c r="O1440" s="3">
        <v>7868</v>
      </c>
      <c r="P1440" s="3"/>
    </row>
    <row r="1441" spans="1:16">
      <c r="A1441" s="9">
        <v>43679</v>
      </c>
      <c r="B1441" s="32">
        <v>5889.67</v>
      </c>
      <c r="C1441" s="3">
        <v>2896.52</v>
      </c>
      <c r="D1441" s="3">
        <v>534.34835199999998</v>
      </c>
      <c r="E1441" s="3">
        <v>36.061143999999999</v>
      </c>
      <c r="F1441" s="3">
        <v>2776.3834937679999</v>
      </c>
      <c r="G1441" s="3">
        <v>234</v>
      </c>
      <c r="H1441" s="10">
        <v>169.83899199999999</v>
      </c>
      <c r="I1441" s="32">
        <v>108.914216</v>
      </c>
      <c r="J1441" s="3">
        <v>60.924775999999994</v>
      </c>
      <c r="K1441" s="3">
        <v>9.5</v>
      </c>
      <c r="L1441" s="3">
        <v>1.1000000000000001</v>
      </c>
      <c r="M1441" s="3">
        <v>3.4</v>
      </c>
      <c r="N1441" s="3">
        <v>-5.0299999999997453</v>
      </c>
      <c r="O1441" s="3"/>
      <c r="P1441" s="3"/>
    </row>
    <row r="1442" spans="1:16">
      <c r="A1442" s="9">
        <v>43678</v>
      </c>
      <c r="B1442" s="32">
        <v>5894.7</v>
      </c>
      <c r="C1442" s="3">
        <v>2906.68</v>
      </c>
      <c r="D1442" s="3">
        <v>900.16076999999996</v>
      </c>
      <c r="E1442" s="3">
        <v>44.359316</v>
      </c>
      <c r="F1442" s="3">
        <v>2778.7532340030002</v>
      </c>
      <c r="G1442" s="3">
        <v>236</v>
      </c>
      <c r="H1442" s="10">
        <v>226.672112</v>
      </c>
      <c r="I1442" s="32">
        <v>339.21065599999997</v>
      </c>
      <c r="J1442" s="3">
        <v>-112.53854399999997</v>
      </c>
      <c r="K1442" s="3">
        <v>9.5</v>
      </c>
      <c r="L1442" s="3">
        <v>1.1000000000000001</v>
      </c>
      <c r="M1442" s="3">
        <v>3.4</v>
      </c>
      <c r="N1442" s="3">
        <v>-2.5600000000004002</v>
      </c>
      <c r="O1442" s="3"/>
      <c r="P1442" s="3"/>
    </row>
    <row r="1443" spans="1:16">
      <c r="A1443" s="9">
        <v>43677</v>
      </c>
      <c r="B1443" s="32">
        <v>5897.26</v>
      </c>
      <c r="C1443" s="3">
        <v>2927.9</v>
      </c>
      <c r="D1443" s="3">
        <v>682.73530000000005</v>
      </c>
      <c r="E1443" s="3">
        <v>40.368408000000002</v>
      </c>
      <c r="F1443" s="3">
        <v>2779.9604953019998</v>
      </c>
      <c r="G1443" s="3">
        <v>235</v>
      </c>
      <c r="H1443" s="10">
        <v>19.307632000000002</v>
      </c>
      <c r="I1443" s="32">
        <v>189.00145599999999</v>
      </c>
      <c r="J1443" s="3">
        <v>-169.69382399999998</v>
      </c>
      <c r="K1443" s="3">
        <v>9.5</v>
      </c>
      <c r="L1443" s="3">
        <v>1.1000000000000001</v>
      </c>
      <c r="M1443" s="3">
        <v>3.4</v>
      </c>
      <c r="N1443" s="3">
        <v>-38.079999999999927</v>
      </c>
      <c r="O1443" s="3"/>
      <c r="P1443" s="3"/>
    </row>
    <row r="1444" spans="1:16">
      <c r="A1444" s="9">
        <v>43676</v>
      </c>
      <c r="B1444" s="33">
        <v>5935.34</v>
      </c>
      <c r="C1444" s="3">
        <v>2983.45</v>
      </c>
      <c r="D1444" s="3">
        <v>1095.1244799999999</v>
      </c>
      <c r="E1444" s="3">
        <v>38.604700000000001</v>
      </c>
      <c r="F1444" s="3">
        <v>2797.9143461859999</v>
      </c>
      <c r="G1444" s="3">
        <v>232</v>
      </c>
      <c r="H1444" s="37">
        <v>84.294207999999998</v>
      </c>
      <c r="I1444" s="3">
        <v>445.41651200000001</v>
      </c>
      <c r="J1444" s="3">
        <v>-361.12230399999999</v>
      </c>
      <c r="K1444" s="3">
        <v>9.5</v>
      </c>
      <c r="L1444" s="3">
        <v>1.1000000000000001</v>
      </c>
      <c r="M1444" s="3">
        <v>3.4</v>
      </c>
      <c r="N1444" s="3">
        <v>-16.409999999999854</v>
      </c>
      <c r="O1444" s="3"/>
      <c r="P1444" s="3"/>
    </row>
    <row r="1445" spans="1:16">
      <c r="A1445" s="9">
        <v>43675</v>
      </c>
      <c r="B1445" s="32">
        <v>5951.75</v>
      </c>
      <c r="C1445" s="3">
        <v>3024.99</v>
      </c>
      <c r="D1445" s="3">
        <v>2192.2362899999998</v>
      </c>
      <c r="E1445" s="3">
        <v>57.346939999999996</v>
      </c>
      <c r="F1445" s="3">
        <v>2805.2359119120001</v>
      </c>
      <c r="G1445" s="3">
        <v>251</v>
      </c>
      <c r="H1445" s="10">
        <v>1146.64653</v>
      </c>
      <c r="I1445" s="32">
        <v>872.65887999999995</v>
      </c>
      <c r="J1445" s="3">
        <v>273.98765000000003</v>
      </c>
      <c r="K1445" s="3">
        <v>9.6</v>
      </c>
      <c r="L1445" s="3">
        <v>1.1000000000000001</v>
      </c>
      <c r="M1445" s="3">
        <v>3.4</v>
      </c>
      <c r="N1445" s="3">
        <v>-43.449999999999818</v>
      </c>
      <c r="O1445" s="3">
        <v>7876</v>
      </c>
      <c r="P1445" s="3"/>
    </row>
    <row r="1446" spans="1:16">
      <c r="A1446" s="9">
        <v>43672</v>
      </c>
      <c r="B1446" s="32">
        <v>5995.2</v>
      </c>
      <c r="C1446" s="3">
        <v>3050.82</v>
      </c>
      <c r="D1446" s="3">
        <v>1817.5171800000001</v>
      </c>
      <c r="E1446" s="3">
        <v>60.666584</v>
      </c>
      <c r="F1446" s="3">
        <v>2825.7126050810002</v>
      </c>
      <c r="G1446" s="3">
        <v>259</v>
      </c>
      <c r="H1446" s="37">
        <v>326.65123199999999</v>
      </c>
      <c r="I1446" s="3">
        <v>643.60127999999997</v>
      </c>
      <c r="J1446" s="3">
        <v>-316.95004799999998</v>
      </c>
      <c r="K1446" s="3">
        <v>9.6</v>
      </c>
      <c r="L1446" s="3">
        <v>1.1000000000000001</v>
      </c>
      <c r="M1446" s="3">
        <v>3.3</v>
      </c>
      <c r="N1446" s="3">
        <v>122.30999999999949</v>
      </c>
      <c r="O1446" s="3"/>
      <c r="P1446" s="3"/>
    </row>
    <row r="1447" spans="1:16">
      <c r="A1447" s="9">
        <v>43671</v>
      </c>
      <c r="B1447" s="32">
        <v>5872.89</v>
      </c>
      <c r="C1447" s="3">
        <v>2925.48</v>
      </c>
      <c r="D1447" s="3">
        <v>1207.35501</v>
      </c>
      <c r="E1447" s="3">
        <v>50.655023999999997</v>
      </c>
      <c r="F1447" s="3">
        <v>2768.0642953669999</v>
      </c>
      <c r="G1447" s="3">
        <v>254</v>
      </c>
      <c r="H1447" s="10">
        <v>219.87860800000001</v>
      </c>
      <c r="I1447" s="32">
        <v>407.28051199999999</v>
      </c>
      <c r="J1447" s="3">
        <v>-187.40190399999997</v>
      </c>
      <c r="K1447" s="3">
        <v>9.4</v>
      </c>
      <c r="L1447" s="3">
        <v>1.1000000000000001</v>
      </c>
      <c r="M1447" s="3">
        <v>3.4</v>
      </c>
      <c r="N1447" s="3">
        <v>78.230000000000473</v>
      </c>
      <c r="O1447" s="3"/>
      <c r="P1447" s="3"/>
    </row>
    <row r="1448" spans="1:16">
      <c r="A1448" s="9">
        <v>43670</v>
      </c>
      <c r="B1448" s="32">
        <v>5794.66</v>
      </c>
      <c r="C1448" s="3">
        <v>2880.54</v>
      </c>
      <c r="D1448" s="3">
        <v>743.61177999999995</v>
      </c>
      <c r="E1448" s="3">
        <v>50.209099999999999</v>
      </c>
      <c r="F1448" s="3">
        <v>2731.1930025420002</v>
      </c>
      <c r="G1448" s="3">
        <v>251</v>
      </c>
      <c r="H1448" s="10">
        <v>77.658463999999995</v>
      </c>
      <c r="I1448" s="32">
        <v>162.239632</v>
      </c>
      <c r="J1448" s="3">
        <v>-84.581168000000005</v>
      </c>
      <c r="K1448" s="3">
        <v>9.3000000000000007</v>
      </c>
      <c r="L1448" s="3">
        <v>1.1000000000000001</v>
      </c>
      <c r="M1448" s="3">
        <v>3.4</v>
      </c>
      <c r="N1448" s="3">
        <v>48.6899999999996</v>
      </c>
      <c r="O1448" s="3"/>
      <c r="P1448" s="3"/>
    </row>
    <row r="1449" spans="1:16">
      <c r="A1449" s="9">
        <v>43669</v>
      </c>
      <c r="B1449" s="32">
        <v>5745.97</v>
      </c>
      <c r="C1449" s="3">
        <v>2810.06</v>
      </c>
      <c r="D1449" s="3">
        <v>1101.63238</v>
      </c>
      <c r="E1449" s="3">
        <v>43.877648000000001</v>
      </c>
      <c r="F1449" s="3">
        <v>2708.2470114749999</v>
      </c>
      <c r="G1449" s="3">
        <v>248</v>
      </c>
      <c r="H1449" s="10">
        <v>410.23123199999998</v>
      </c>
      <c r="I1449" s="32">
        <v>409.86902400000002</v>
      </c>
      <c r="J1449" s="3">
        <v>0.36220799999995279</v>
      </c>
      <c r="K1449" s="3">
        <v>9.1999999999999993</v>
      </c>
      <c r="L1449" s="3">
        <v>1.1000000000000001</v>
      </c>
      <c r="M1449" s="3">
        <v>3.5</v>
      </c>
      <c r="N1449" s="3">
        <v>62.5</v>
      </c>
      <c r="O1449" s="3"/>
      <c r="P1449" s="3"/>
    </row>
    <row r="1450" spans="1:16">
      <c r="A1450" s="9">
        <v>43668</v>
      </c>
      <c r="B1450" s="32">
        <v>5683.47</v>
      </c>
      <c r="C1450" s="3">
        <v>2749.55</v>
      </c>
      <c r="D1450" s="3">
        <v>339.84431999999998</v>
      </c>
      <c r="E1450" s="3">
        <v>19.069987999999999</v>
      </c>
      <c r="F1450" s="3">
        <v>2678.7878322390002</v>
      </c>
      <c r="G1450" s="3">
        <v>222</v>
      </c>
      <c r="H1450" s="10">
        <v>84.962447999999995</v>
      </c>
      <c r="I1450" s="32">
        <v>110.784888</v>
      </c>
      <c r="J1450" s="3">
        <v>-25.82244</v>
      </c>
      <c r="K1450" s="3">
        <v>9.1</v>
      </c>
      <c r="L1450" s="3">
        <v>1.1000000000000001</v>
      </c>
      <c r="M1450" s="3">
        <v>3.5</v>
      </c>
      <c r="N1450" s="3">
        <v>23.699999999999818</v>
      </c>
      <c r="O1450" s="3"/>
      <c r="P1450" s="3"/>
    </row>
    <row r="1451" spans="1:16">
      <c r="A1451" s="9">
        <v>43665</v>
      </c>
      <c r="B1451" s="13">
        <v>5659.77</v>
      </c>
      <c r="C1451" s="3">
        <v>2724.76</v>
      </c>
      <c r="D1451" s="3">
        <v>209.40039999999999</v>
      </c>
      <c r="E1451" s="3">
        <v>18.023192000000002</v>
      </c>
      <c r="F1451" s="3">
        <v>2667.616932722</v>
      </c>
      <c r="G1451" s="3">
        <v>226</v>
      </c>
      <c r="H1451" s="10">
        <v>47.383256000000003</v>
      </c>
      <c r="I1451" s="32">
        <v>32.977012000000002</v>
      </c>
      <c r="J1451" s="3">
        <v>14.406244000000001</v>
      </c>
      <c r="K1451" s="3">
        <v>9.1</v>
      </c>
      <c r="L1451" s="3">
        <v>1.1000000000000001</v>
      </c>
      <c r="M1451" s="3">
        <v>3.5</v>
      </c>
      <c r="N1451" s="3">
        <v>-55.369999999999891</v>
      </c>
      <c r="O1451" s="3"/>
      <c r="P1451" s="3"/>
    </row>
    <row r="1452" spans="1:16">
      <c r="A1452" s="9">
        <v>43664</v>
      </c>
      <c r="B1452" s="32">
        <v>5715.14</v>
      </c>
      <c r="C1452" s="3">
        <v>2762.04</v>
      </c>
      <c r="D1452" s="3">
        <v>712.12351999999998</v>
      </c>
      <c r="E1452" s="3">
        <v>75.662959999999998</v>
      </c>
      <c r="F1452" s="3">
        <v>2693.2547715750002</v>
      </c>
      <c r="G1452" s="3">
        <v>236</v>
      </c>
      <c r="H1452" s="10">
        <v>261.37548800000002</v>
      </c>
      <c r="I1452" s="32">
        <v>69.649191999999999</v>
      </c>
      <c r="J1452" s="3">
        <v>191.72629600000002</v>
      </c>
      <c r="K1452" s="3">
        <v>9.1999999999999993</v>
      </c>
      <c r="L1452" s="3">
        <v>1.1000000000000001</v>
      </c>
      <c r="M1452" s="3">
        <v>3.5</v>
      </c>
      <c r="N1452" s="3">
        <v>19.450000000000728</v>
      </c>
      <c r="O1452" s="3"/>
      <c r="P1452" s="3"/>
    </row>
    <row r="1453" spans="1:16">
      <c r="A1453" s="9">
        <v>43663</v>
      </c>
      <c r="B1453" s="32">
        <v>5695.69</v>
      </c>
      <c r="C1453" s="3">
        <v>2740.15</v>
      </c>
      <c r="D1453" s="3">
        <v>625.89445999999998</v>
      </c>
      <c r="E1453" s="3">
        <v>51.949820000000003</v>
      </c>
      <c r="F1453" s="3">
        <v>2684.1215265440001</v>
      </c>
      <c r="G1453" s="3">
        <v>247</v>
      </c>
      <c r="H1453" s="10">
        <v>108.179912</v>
      </c>
      <c r="I1453" s="32">
        <v>125.431832</v>
      </c>
      <c r="J1453" s="3">
        <v>-17.251919999999998</v>
      </c>
      <c r="K1453" s="3">
        <v>9.1</v>
      </c>
      <c r="L1453" s="3">
        <v>1.1000000000000001</v>
      </c>
      <c r="M1453" s="3">
        <v>3.5</v>
      </c>
      <c r="N1453" s="3">
        <v>50.039999999999964</v>
      </c>
      <c r="O1453" s="3">
        <v>11841</v>
      </c>
      <c r="P1453" s="3"/>
    </row>
    <row r="1454" spans="1:16">
      <c r="A1454" s="9">
        <v>43661</v>
      </c>
      <c r="B1454" s="32">
        <v>5645.65</v>
      </c>
      <c r="C1454" s="3">
        <v>2694.53</v>
      </c>
      <c r="D1454" s="3">
        <v>737.21740999999997</v>
      </c>
      <c r="E1454" s="3">
        <v>35.342528000000001</v>
      </c>
      <c r="F1454" s="3">
        <v>2660.5422469720002</v>
      </c>
      <c r="G1454" s="3">
        <v>240</v>
      </c>
      <c r="H1454" s="10">
        <v>84.335352</v>
      </c>
      <c r="I1454" s="32">
        <v>208.08748800000001</v>
      </c>
      <c r="J1454" s="3">
        <v>-123.75213600000001</v>
      </c>
      <c r="K1454" s="3">
        <v>9.1</v>
      </c>
      <c r="L1454" s="3">
        <v>1.1000000000000001</v>
      </c>
      <c r="M1454" s="3">
        <v>3.5</v>
      </c>
      <c r="N1454" s="3">
        <v>58.289999999999964</v>
      </c>
      <c r="O1454" s="3"/>
      <c r="P1454" s="3"/>
    </row>
    <row r="1455" spans="1:16">
      <c r="A1455" s="9">
        <v>43658</v>
      </c>
      <c r="B1455" s="32">
        <v>5587.36</v>
      </c>
      <c r="C1455" s="3">
        <v>2643.02</v>
      </c>
      <c r="D1455" s="3">
        <v>9353.857</v>
      </c>
      <c r="E1455" s="3">
        <v>2636.0335399999999</v>
      </c>
      <c r="F1455" s="3">
        <v>2633.0746276220002</v>
      </c>
      <c r="G1455" s="3">
        <v>216</v>
      </c>
      <c r="H1455" s="10">
        <v>8945.9302000000007</v>
      </c>
      <c r="I1455" s="32">
        <v>224.03521599999999</v>
      </c>
      <c r="J1455" s="3">
        <v>8721.8949840000005</v>
      </c>
      <c r="K1455" s="3">
        <v>9</v>
      </c>
      <c r="L1455" s="3">
        <v>1.1000000000000001</v>
      </c>
      <c r="M1455" s="3">
        <v>3.6</v>
      </c>
      <c r="N1455" s="3">
        <v>17.420000000000073</v>
      </c>
      <c r="O1455" s="3"/>
      <c r="P1455" s="3"/>
    </row>
    <row r="1456" spans="1:16">
      <c r="A1456" s="9">
        <v>43657</v>
      </c>
      <c r="B1456" s="32">
        <v>5569.94</v>
      </c>
      <c r="C1456" s="3">
        <v>2627.19</v>
      </c>
      <c r="D1456" s="3">
        <v>364.96208000000001</v>
      </c>
      <c r="E1456" s="3">
        <v>13.441614</v>
      </c>
      <c r="F1456" s="3">
        <v>2624.8616038290002</v>
      </c>
      <c r="G1456" s="3">
        <v>213</v>
      </c>
      <c r="H1456" s="10">
        <v>174.49659199999999</v>
      </c>
      <c r="I1456" s="32">
        <v>176.702752</v>
      </c>
      <c r="J1456" s="3">
        <v>-2.2061600000000112</v>
      </c>
      <c r="K1456" s="3">
        <v>8.9</v>
      </c>
      <c r="L1456" s="3">
        <v>1.1000000000000001</v>
      </c>
      <c r="M1456" s="3">
        <v>3.6</v>
      </c>
      <c r="N1456" s="3">
        <v>8.6599999999998545</v>
      </c>
      <c r="O1456" s="3"/>
      <c r="P1456" s="3"/>
    </row>
    <row r="1457" spans="1:16">
      <c r="A1457" s="9">
        <v>43656</v>
      </c>
      <c r="B1457" s="32">
        <v>5561.28</v>
      </c>
      <c r="C1457" s="3">
        <v>2613.9899999999998</v>
      </c>
      <c r="D1457" s="3">
        <v>523.008512</v>
      </c>
      <c r="E1457" s="3">
        <v>23.644752</v>
      </c>
      <c r="F1457" s="3">
        <v>2615.9015860559998</v>
      </c>
      <c r="G1457" s="3">
        <v>231</v>
      </c>
      <c r="H1457" s="37">
        <v>201.62131199999999</v>
      </c>
      <c r="I1457" s="3">
        <v>246.37670399999999</v>
      </c>
      <c r="J1457" s="3">
        <v>-44.755392000000001</v>
      </c>
      <c r="K1457" s="3">
        <v>8.9</v>
      </c>
      <c r="L1457" s="3">
        <v>1</v>
      </c>
      <c r="M1457" s="3">
        <v>3.6</v>
      </c>
      <c r="N1457" s="3">
        <v>39.449999999999818</v>
      </c>
      <c r="O1457" s="3"/>
      <c r="P1457" s="3"/>
    </row>
    <row r="1458" spans="1:16">
      <c r="A1458" s="9">
        <v>43655</v>
      </c>
      <c r="B1458" s="32">
        <v>5521.83</v>
      </c>
      <c r="C1458" s="3">
        <v>2594.6</v>
      </c>
      <c r="D1458" s="3">
        <v>548.34963000000005</v>
      </c>
      <c r="E1458" s="3">
        <v>18.372150000000001</v>
      </c>
      <c r="F1458" s="3">
        <v>2597.3453574999999</v>
      </c>
      <c r="G1458" s="3">
        <v>237</v>
      </c>
      <c r="H1458" s="10">
        <v>83.196191999999996</v>
      </c>
      <c r="I1458" s="32">
        <v>350.81225599999999</v>
      </c>
      <c r="J1458" s="3">
        <v>-267.61606399999999</v>
      </c>
      <c r="K1458" s="3">
        <v>8.8000000000000007</v>
      </c>
      <c r="L1458" s="3">
        <v>1</v>
      </c>
      <c r="M1458" s="3">
        <v>3.6</v>
      </c>
      <c r="N1458" s="3">
        <v>7.430000000000291</v>
      </c>
      <c r="O1458" s="3"/>
      <c r="P1458" s="3"/>
    </row>
    <row r="1459" spans="1:16">
      <c r="A1459" s="9">
        <v>43654</v>
      </c>
      <c r="B1459" s="32">
        <v>5514.4</v>
      </c>
      <c r="C1459" s="3">
        <v>2600.7399999999998</v>
      </c>
      <c r="D1459" s="3">
        <v>550.14227000000005</v>
      </c>
      <c r="E1459" s="3">
        <v>20.281310000000001</v>
      </c>
      <c r="F1459" s="3">
        <v>2593.848144567</v>
      </c>
      <c r="G1459" s="3">
        <v>222</v>
      </c>
      <c r="H1459" s="37">
        <v>10.465154999999999</v>
      </c>
      <c r="I1459" s="3">
        <v>74.310351999999995</v>
      </c>
      <c r="J1459" s="3">
        <v>-63.845196999999999</v>
      </c>
      <c r="K1459" s="3">
        <v>8.8000000000000007</v>
      </c>
      <c r="L1459" s="3">
        <v>1</v>
      </c>
      <c r="M1459" s="3">
        <v>3.6</v>
      </c>
      <c r="N1459" s="3">
        <v>9.7999999999992724</v>
      </c>
      <c r="O1459" s="3"/>
      <c r="P1459" s="3"/>
    </row>
    <row r="1460" spans="1:16">
      <c r="A1460" s="9">
        <v>43651</v>
      </c>
      <c r="B1460" s="32">
        <v>5504.6</v>
      </c>
      <c r="C1460" s="3">
        <v>2580.09</v>
      </c>
      <c r="D1460" s="3">
        <v>136.27596800000001</v>
      </c>
      <c r="E1460" s="3">
        <v>11.006147</v>
      </c>
      <c r="F1460" s="3">
        <v>2589.239176309</v>
      </c>
      <c r="G1460" s="3">
        <v>215</v>
      </c>
      <c r="H1460" s="10">
        <v>33.025703999999998</v>
      </c>
      <c r="I1460" s="32">
        <v>17.934695999999999</v>
      </c>
      <c r="J1460" s="3">
        <v>15.091007999999999</v>
      </c>
      <c r="K1460" s="3">
        <v>8.8000000000000007</v>
      </c>
      <c r="L1460" s="3">
        <v>1</v>
      </c>
      <c r="M1460" s="3">
        <v>3.6</v>
      </c>
      <c r="N1460" s="3">
        <v>-11.210000000000036</v>
      </c>
      <c r="O1460" s="3"/>
      <c r="P1460" s="3"/>
    </row>
    <row r="1461" spans="1:16">
      <c r="A1461" s="9">
        <v>43650</v>
      </c>
      <c r="B1461" s="32">
        <v>5515.81</v>
      </c>
      <c r="C1461" s="3">
        <v>2594.44</v>
      </c>
      <c r="D1461" s="3">
        <v>505.03219200000001</v>
      </c>
      <c r="E1461" s="3">
        <v>16.056260000000002</v>
      </c>
      <c r="F1461" s="3">
        <v>2594.5103596839999</v>
      </c>
      <c r="G1461" s="3">
        <v>226</v>
      </c>
      <c r="H1461" s="10">
        <v>209.64323200000001</v>
      </c>
      <c r="I1461" s="32">
        <v>124.33996</v>
      </c>
      <c r="J1461" s="3">
        <v>85.303272000000007</v>
      </c>
      <c r="K1461" s="3">
        <v>8.8000000000000007</v>
      </c>
      <c r="L1461" s="3">
        <v>1</v>
      </c>
      <c r="M1461" s="3">
        <v>3.6</v>
      </c>
      <c r="N1461" s="3">
        <v>6.8400000000001455</v>
      </c>
      <c r="O1461" s="3"/>
      <c r="P1461" s="3"/>
    </row>
    <row r="1462" spans="1:16">
      <c r="A1462" s="9">
        <v>43649</v>
      </c>
      <c r="B1462" s="32">
        <v>5508.97</v>
      </c>
      <c r="C1462" s="3">
        <v>2587.84</v>
      </c>
      <c r="D1462" s="3">
        <v>858.14112</v>
      </c>
      <c r="E1462" s="3">
        <v>37.926144000000001</v>
      </c>
      <c r="F1462" s="3">
        <v>2591.294154057</v>
      </c>
      <c r="G1462" s="3">
        <v>240</v>
      </c>
      <c r="H1462" s="10">
        <v>264.34286400000002</v>
      </c>
      <c r="I1462" s="32">
        <v>267.80270400000001</v>
      </c>
      <c r="J1462" s="3">
        <v>-3.4598399999999856</v>
      </c>
      <c r="K1462" s="3">
        <v>8.8000000000000007</v>
      </c>
      <c r="L1462" s="3">
        <v>1</v>
      </c>
      <c r="M1462" s="3">
        <v>3.6</v>
      </c>
      <c r="N1462" s="3">
        <v>97.420000000000073</v>
      </c>
      <c r="O1462" s="3"/>
      <c r="P1462" s="3"/>
    </row>
    <row r="1463" spans="1:16">
      <c r="A1463" s="9">
        <v>43648</v>
      </c>
      <c r="B1463" s="32">
        <v>5411.55</v>
      </c>
      <c r="C1463" s="3">
        <v>2542.3200000000002</v>
      </c>
      <c r="D1463" s="3">
        <v>644.44928000000004</v>
      </c>
      <c r="E1463" s="3">
        <v>29.753834000000001</v>
      </c>
      <c r="F1463" s="3">
        <v>2545.469405972</v>
      </c>
      <c r="G1463" s="3">
        <v>220</v>
      </c>
      <c r="H1463" s="10">
        <v>129.34659199999999</v>
      </c>
      <c r="I1463" s="32">
        <v>467.90163200000001</v>
      </c>
      <c r="J1463" s="3">
        <v>-338.55504000000002</v>
      </c>
      <c r="K1463" s="3">
        <v>8.6999999999999993</v>
      </c>
      <c r="L1463" s="3">
        <v>1</v>
      </c>
      <c r="M1463" s="3">
        <v>3.7</v>
      </c>
      <c r="N1463" s="3">
        <v>20.340000000000146</v>
      </c>
      <c r="O1463" s="3"/>
      <c r="P1463" s="3"/>
    </row>
    <row r="1464" spans="1:16">
      <c r="A1464" s="9">
        <v>43647</v>
      </c>
      <c r="B1464" s="32">
        <v>5391.21</v>
      </c>
      <c r="C1464" s="3">
        <v>2524.75</v>
      </c>
      <c r="D1464" s="3">
        <v>507.29228799999999</v>
      </c>
      <c r="E1464" s="3">
        <v>6.3776859999999997</v>
      </c>
      <c r="F1464" s="3">
        <v>2535.9017802590001</v>
      </c>
      <c r="G1464" s="3">
        <v>215</v>
      </c>
      <c r="H1464" s="10">
        <v>214.04657599999999</v>
      </c>
      <c r="I1464" s="32">
        <v>381.66656</v>
      </c>
      <c r="J1464" s="3">
        <v>-167.61998400000002</v>
      </c>
      <c r="K1464" s="3">
        <v>8.6</v>
      </c>
      <c r="L1464" s="3">
        <v>1</v>
      </c>
      <c r="M1464" s="3">
        <v>3.7</v>
      </c>
      <c r="N1464" s="3">
        <v>14.539999999999964</v>
      </c>
      <c r="O1464" s="3"/>
      <c r="P1464" s="3"/>
    </row>
    <row r="1465" spans="1:16">
      <c r="A1465" s="9">
        <v>43644</v>
      </c>
      <c r="B1465" s="13">
        <v>5376.67</v>
      </c>
      <c r="C1465" s="3">
        <v>2505.0700000000002</v>
      </c>
      <c r="D1465" s="3">
        <v>252.59745599999999</v>
      </c>
      <c r="E1465" s="3">
        <v>36.847543999999999</v>
      </c>
      <c r="F1465" s="3">
        <v>2525.443264169</v>
      </c>
      <c r="G1465" s="3">
        <v>194</v>
      </c>
      <c r="H1465" s="10">
        <v>0.73683699999999996</v>
      </c>
      <c r="I1465" s="32">
        <v>163.637168</v>
      </c>
      <c r="J1465" s="3">
        <v>-162.90033099999999</v>
      </c>
      <c r="K1465" s="3">
        <v>8.6</v>
      </c>
      <c r="L1465" s="3">
        <v>1</v>
      </c>
      <c r="M1465" s="3">
        <v>3.7</v>
      </c>
      <c r="N1465" s="3">
        <v>4.3900000000003274</v>
      </c>
      <c r="O1465" s="3"/>
      <c r="P1465" s="3"/>
    </row>
    <row r="1466" spans="1:16">
      <c r="A1466" s="9">
        <v>43643</v>
      </c>
      <c r="B1466" s="32">
        <v>5372.28</v>
      </c>
      <c r="C1466" s="3">
        <v>2496.56</v>
      </c>
      <c r="D1466" s="3">
        <v>300.91337600000003</v>
      </c>
      <c r="E1466" s="3">
        <v>9.8863500000000002</v>
      </c>
      <c r="F1466" s="3">
        <v>2523.37676397</v>
      </c>
      <c r="G1466" s="3">
        <v>224</v>
      </c>
      <c r="H1466" s="10">
        <v>146.110848</v>
      </c>
      <c r="I1466" s="32">
        <v>201.01563200000001</v>
      </c>
      <c r="J1466" s="3">
        <v>-54.904784000000006</v>
      </c>
      <c r="K1466" s="3">
        <v>8.6</v>
      </c>
      <c r="L1466" s="3">
        <v>1</v>
      </c>
      <c r="M1466" s="3">
        <v>3.7</v>
      </c>
      <c r="N1466" s="3">
        <v>27.149999999999636</v>
      </c>
      <c r="O1466" s="3"/>
      <c r="P1466" s="3"/>
    </row>
    <row r="1467" spans="1:16">
      <c r="A1467" s="9">
        <v>43642</v>
      </c>
      <c r="B1467" s="32">
        <v>5345.13</v>
      </c>
      <c r="C1467" s="3">
        <v>2477.7600000000002</v>
      </c>
      <c r="D1467" s="3">
        <v>337.03823999999997</v>
      </c>
      <c r="E1467" s="3">
        <v>20.468432</v>
      </c>
      <c r="F1467" s="3">
        <v>2510.6276621900001</v>
      </c>
      <c r="G1467" s="3">
        <v>199</v>
      </c>
      <c r="H1467" s="10">
        <v>126.501824</v>
      </c>
      <c r="I1467" s="32">
        <v>170.126464</v>
      </c>
      <c r="J1467" s="3">
        <v>-43.624639999999999</v>
      </c>
      <c r="K1467" s="3">
        <v>8.6</v>
      </c>
      <c r="L1467" s="3">
        <v>1</v>
      </c>
      <c r="M1467" s="3">
        <v>3.7</v>
      </c>
      <c r="N1467" s="3">
        <v>-3.4399999999995998</v>
      </c>
      <c r="O1467" s="3"/>
      <c r="P1467" s="3"/>
    </row>
    <row r="1468" spans="1:16">
      <c r="A1468" s="9">
        <v>43641</v>
      </c>
      <c r="B1468" s="32">
        <v>5348.57</v>
      </c>
      <c r="C1468" s="3">
        <v>2479.92</v>
      </c>
      <c r="D1468" s="3">
        <v>128.10157599999999</v>
      </c>
      <c r="E1468" s="3">
        <v>7.238435</v>
      </c>
      <c r="F1468" s="3">
        <v>2515.7614140420001</v>
      </c>
      <c r="G1468" s="3">
        <v>200</v>
      </c>
      <c r="H1468" s="10">
        <v>22.537970000000001</v>
      </c>
      <c r="I1468" s="32">
        <v>30.703446</v>
      </c>
      <c r="J1468" s="3">
        <v>-8.1654759999999982</v>
      </c>
      <c r="K1468" s="3">
        <v>8.6</v>
      </c>
      <c r="L1468" s="3">
        <v>1</v>
      </c>
      <c r="M1468" s="3">
        <v>3.7</v>
      </c>
      <c r="N1468" s="3">
        <v>6.0799999999999272</v>
      </c>
      <c r="O1468" s="3"/>
      <c r="P1468" s="3"/>
    </row>
    <row r="1469" spans="1:16">
      <c r="A1469" s="9">
        <v>43640</v>
      </c>
      <c r="B1469" s="32">
        <v>5342.49</v>
      </c>
      <c r="C1469" s="3">
        <v>2482.08</v>
      </c>
      <c r="D1469" s="3">
        <v>1565.7771499999999</v>
      </c>
      <c r="E1469" s="3">
        <v>10.866918</v>
      </c>
      <c r="F1469" s="3">
        <v>2512.9009577309998</v>
      </c>
      <c r="G1469" s="3">
        <v>197</v>
      </c>
      <c r="H1469" s="10">
        <v>23.662512</v>
      </c>
      <c r="I1469" s="32">
        <v>198.21655999999999</v>
      </c>
      <c r="J1469" s="3">
        <v>-174.55404799999999</v>
      </c>
      <c r="K1469" s="3">
        <v>8.6</v>
      </c>
      <c r="L1469" s="3">
        <v>1</v>
      </c>
      <c r="M1469" s="3">
        <v>3.7</v>
      </c>
      <c r="N1469" s="3">
        <v>-12.039999999999964</v>
      </c>
      <c r="O1469" s="3"/>
      <c r="P1469" s="3"/>
    </row>
    <row r="1470" spans="1:16">
      <c r="A1470" s="9">
        <v>43637</v>
      </c>
      <c r="B1470" s="32">
        <v>5354.53</v>
      </c>
      <c r="C1470" s="3">
        <v>2489.62</v>
      </c>
      <c r="D1470" s="3">
        <v>261.46761600000002</v>
      </c>
      <c r="E1470" s="3">
        <v>5.1609049999999996</v>
      </c>
      <c r="F1470" s="3">
        <v>2518.5636952909999</v>
      </c>
      <c r="G1470" s="3">
        <v>227</v>
      </c>
      <c r="H1470" s="37">
        <v>5.1859229999999998</v>
      </c>
      <c r="I1470" s="3">
        <v>131.03645599999999</v>
      </c>
      <c r="J1470" s="3">
        <v>-125.85053299999998</v>
      </c>
      <c r="K1470" s="3">
        <v>8.6</v>
      </c>
      <c r="L1470" s="3">
        <v>1</v>
      </c>
      <c r="M1470" s="3">
        <v>3.7</v>
      </c>
      <c r="N1470" s="3">
        <v>-8.9700000000002547</v>
      </c>
      <c r="O1470" s="3"/>
      <c r="P1470" s="3"/>
    </row>
    <row r="1471" spans="1:16">
      <c r="A1471" s="9">
        <v>43636</v>
      </c>
      <c r="B1471" s="33">
        <v>5363.5</v>
      </c>
      <c r="C1471" s="3">
        <v>2488.98</v>
      </c>
      <c r="D1471" s="3">
        <v>496.754976</v>
      </c>
      <c r="E1471" s="3">
        <v>37.665616</v>
      </c>
      <c r="F1471" s="3">
        <v>2522.78012726</v>
      </c>
      <c r="G1471" s="3">
        <v>212</v>
      </c>
      <c r="H1471" s="37">
        <v>4.114268</v>
      </c>
      <c r="I1471" s="3">
        <v>35.252395999999997</v>
      </c>
      <c r="J1471" s="3">
        <v>-31.138127999999998</v>
      </c>
      <c r="K1471" s="3">
        <v>8.6</v>
      </c>
      <c r="L1471" s="3">
        <v>1</v>
      </c>
      <c r="M1471" s="3">
        <v>3.7</v>
      </c>
      <c r="N1471" s="3">
        <v>-8.8699999999998909</v>
      </c>
      <c r="O1471" s="3"/>
      <c r="P1471" s="3"/>
    </row>
    <row r="1472" spans="1:16">
      <c r="A1472" s="9">
        <v>43635</v>
      </c>
      <c r="B1472" s="32">
        <v>5372.37</v>
      </c>
      <c r="C1472" s="3">
        <v>2493.88</v>
      </c>
      <c r="D1472" s="3">
        <v>136.01049599999999</v>
      </c>
      <c r="E1472" s="3">
        <v>12.673897999999999</v>
      </c>
      <c r="F1472" s="3">
        <v>2526.9527642590001</v>
      </c>
      <c r="G1472" s="3">
        <v>223</v>
      </c>
      <c r="H1472" s="10">
        <v>10.021311000000001</v>
      </c>
      <c r="I1472" s="32">
        <v>44.386927999999997</v>
      </c>
      <c r="J1472" s="3">
        <v>-34.365617</v>
      </c>
      <c r="K1472" s="3">
        <v>8.6</v>
      </c>
      <c r="L1472" s="3">
        <v>1</v>
      </c>
      <c r="M1472" s="3">
        <v>3.7</v>
      </c>
      <c r="N1472" s="3">
        <v>-19.930000000000291</v>
      </c>
      <c r="O1472" s="3"/>
      <c r="P1472" s="3"/>
    </row>
    <row r="1473" spans="1:16">
      <c r="A1473" s="9">
        <v>43634</v>
      </c>
      <c r="B1473" s="30">
        <v>5392.3</v>
      </c>
      <c r="C1473" s="3">
        <v>2513.96</v>
      </c>
      <c r="D1473" s="3">
        <v>542.01926000000003</v>
      </c>
      <c r="E1473" s="3">
        <v>61.164943999999998</v>
      </c>
      <c r="F1473" s="3">
        <v>2536.3302425659999</v>
      </c>
      <c r="G1473" s="3">
        <v>229</v>
      </c>
      <c r="H1473" s="10">
        <v>219.853936</v>
      </c>
      <c r="I1473" s="32">
        <v>41.351984000000002</v>
      </c>
      <c r="J1473" s="3">
        <v>178.50195200000002</v>
      </c>
      <c r="K1473" s="3">
        <v>8.6</v>
      </c>
      <c r="L1473" s="3">
        <v>1</v>
      </c>
      <c r="M1473" s="3">
        <v>3.7</v>
      </c>
      <c r="N1473" s="3">
        <v>16.699999999999818</v>
      </c>
      <c r="O1473" s="3">
        <v>14917</v>
      </c>
      <c r="P1473" s="3"/>
    </row>
    <row r="1474" spans="1:16">
      <c r="A1474" s="9">
        <v>43633</v>
      </c>
      <c r="B1474" s="32">
        <v>5375.6</v>
      </c>
      <c r="C1474" s="3">
        <v>2515.34</v>
      </c>
      <c r="D1474" s="3">
        <v>1094.6760999999999</v>
      </c>
      <c r="E1474" s="3">
        <v>40.919828000000003</v>
      </c>
      <c r="F1474" s="3">
        <v>2533.1247786859999</v>
      </c>
      <c r="G1474" s="3">
        <v>217</v>
      </c>
      <c r="H1474" s="10">
        <v>185.28006400000001</v>
      </c>
      <c r="I1474" s="32">
        <v>291.617344</v>
      </c>
      <c r="J1474" s="3">
        <v>-106.33727999999999</v>
      </c>
      <c r="K1474" s="3">
        <v>8.5</v>
      </c>
      <c r="L1474" s="3">
        <v>1</v>
      </c>
      <c r="M1474" s="3">
        <v>3.7</v>
      </c>
      <c r="N1474" s="3">
        <v>-9.3299999999999272</v>
      </c>
      <c r="O1474" s="3"/>
      <c r="P1474" s="3"/>
    </row>
    <row r="1475" spans="1:16">
      <c r="A1475" s="9">
        <v>43630</v>
      </c>
      <c r="B1475" s="32">
        <v>5384.93</v>
      </c>
      <c r="C1475" s="3">
        <v>2512.2399999999998</v>
      </c>
      <c r="D1475" s="3">
        <v>2184.0573399999998</v>
      </c>
      <c r="E1475" s="3">
        <v>78.382784000000001</v>
      </c>
      <c r="F1475" s="3">
        <v>2537.5196827210002</v>
      </c>
      <c r="G1475" s="3">
        <v>222</v>
      </c>
      <c r="H1475" s="10">
        <v>73.206800000000001</v>
      </c>
      <c r="I1475" s="32">
        <v>101.149536</v>
      </c>
      <c r="J1475" s="3">
        <v>-27.942735999999996</v>
      </c>
      <c r="K1475" s="3">
        <v>8.5</v>
      </c>
      <c r="L1475" s="3">
        <v>1</v>
      </c>
      <c r="M1475" s="3">
        <v>3.7</v>
      </c>
      <c r="N1475" s="3">
        <v>1.2100000000000364</v>
      </c>
      <c r="O1475" s="3"/>
      <c r="P1475" s="3"/>
    </row>
    <row r="1476" spans="1:16">
      <c r="A1476" s="9">
        <v>43629</v>
      </c>
      <c r="B1476" s="32">
        <v>5383.72</v>
      </c>
      <c r="C1476" s="3">
        <v>2512.6799999999998</v>
      </c>
      <c r="D1476" s="3">
        <v>1140.62221</v>
      </c>
      <c r="E1476" s="3">
        <v>276.66499199999998</v>
      </c>
      <c r="F1476" s="3">
        <v>2536.9487230499999</v>
      </c>
      <c r="G1476" s="3">
        <v>216</v>
      </c>
      <c r="H1476" s="37">
        <v>18.502844</v>
      </c>
      <c r="I1476" s="3">
        <v>79.921104</v>
      </c>
      <c r="J1476" s="3">
        <v>-61.418260000000004</v>
      </c>
      <c r="K1476" s="3">
        <v>8.5</v>
      </c>
      <c r="L1476" s="3">
        <v>1</v>
      </c>
      <c r="M1476" s="3">
        <v>3.7</v>
      </c>
      <c r="N1476" s="3">
        <v>-3.6399999999994179</v>
      </c>
      <c r="O1476" s="3"/>
      <c r="P1476" s="3"/>
    </row>
    <row r="1477" spans="1:16">
      <c r="A1477" s="9">
        <v>43628</v>
      </c>
      <c r="B1477" s="32">
        <v>5387.36</v>
      </c>
      <c r="C1477" s="3">
        <v>2503.6</v>
      </c>
      <c r="D1477" s="3">
        <v>235.472432</v>
      </c>
      <c r="E1477" s="3">
        <v>8.9546709999999994</v>
      </c>
      <c r="F1477" s="3">
        <v>2538.6645119469999</v>
      </c>
      <c r="G1477" s="3">
        <v>200</v>
      </c>
      <c r="H1477" s="10">
        <v>11.804499</v>
      </c>
      <c r="I1477" s="32">
        <v>121.629344</v>
      </c>
      <c r="J1477" s="3">
        <v>-109.82484500000001</v>
      </c>
      <c r="K1477" s="3">
        <v>8.5</v>
      </c>
      <c r="L1477" s="3">
        <v>1</v>
      </c>
      <c r="M1477" s="3">
        <v>3.7</v>
      </c>
      <c r="N1477" s="3">
        <v>8.6300000000001091</v>
      </c>
      <c r="O1477" s="3"/>
      <c r="P1477" s="3"/>
    </row>
    <row r="1478" spans="1:16">
      <c r="A1478" s="9">
        <v>43627</v>
      </c>
      <c r="B1478" s="32">
        <v>5378.73</v>
      </c>
      <c r="C1478" s="3">
        <v>2504.81</v>
      </c>
      <c r="D1478" s="3">
        <v>254.806512</v>
      </c>
      <c r="E1478" s="3">
        <v>13.381805</v>
      </c>
      <c r="F1478" s="3">
        <v>2534.6464320790001</v>
      </c>
      <c r="G1478" s="3">
        <v>225</v>
      </c>
      <c r="H1478" s="10">
        <v>23.562856</v>
      </c>
      <c r="I1478" s="32">
        <v>50.313423999999998</v>
      </c>
      <c r="J1478" s="3">
        <v>-26.750567999999998</v>
      </c>
      <c r="K1478" s="3">
        <v>8.5</v>
      </c>
      <c r="L1478" s="3">
        <v>1</v>
      </c>
      <c r="M1478" s="3">
        <v>3.7</v>
      </c>
      <c r="N1478" s="3">
        <v>43.4399999999996</v>
      </c>
      <c r="O1478" s="3">
        <v>12013</v>
      </c>
      <c r="P1478" s="3"/>
    </row>
    <row r="1479" spans="1:16">
      <c r="A1479" s="9">
        <v>43626</v>
      </c>
      <c r="B1479" s="32">
        <v>5335.29</v>
      </c>
      <c r="C1479" s="3">
        <v>2488.15</v>
      </c>
      <c r="D1479" s="3">
        <v>411.68230399999999</v>
      </c>
      <c r="E1479" s="3">
        <v>23.549295999999998</v>
      </c>
      <c r="F1479" s="3">
        <v>2514.175366335</v>
      </c>
      <c r="G1479" s="3">
        <v>212</v>
      </c>
      <c r="H1479" s="10">
        <v>102.5442</v>
      </c>
      <c r="I1479" s="32">
        <v>285.70595200000002</v>
      </c>
      <c r="J1479" s="3">
        <v>-183.16175200000004</v>
      </c>
      <c r="K1479" s="3">
        <v>8.4</v>
      </c>
      <c r="L1479" s="3">
        <v>1</v>
      </c>
      <c r="M1479" s="3">
        <v>3.7</v>
      </c>
      <c r="N1479" s="3">
        <v>12.220000000000255</v>
      </c>
      <c r="O1479" s="3"/>
      <c r="P1479" s="3"/>
    </row>
    <row r="1480" spans="1:16">
      <c r="A1480" s="9">
        <v>43623</v>
      </c>
      <c r="B1480" s="32">
        <v>5323.07</v>
      </c>
      <c r="C1480" s="3">
        <v>2477.48</v>
      </c>
      <c r="D1480" s="3">
        <v>75.501279999999994</v>
      </c>
      <c r="E1480" s="3">
        <v>6.8353299999999999</v>
      </c>
      <c r="F1480" s="3">
        <v>2508.4141348029998</v>
      </c>
      <c r="G1480" s="3">
        <v>198</v>
      </c>
      <c r="H1480" s="37">
        <v>6.3645800000000001</v>
      </c>
      <c r="I1480" s="3">
        <v>13.563045000000001</v>
      </c>
      <c r="J1480" s="3">
        <v>-7.1984650000000006</v>
      </c>
      <c r="K1480" s="3">
        <v>8.4</v>
      </c>
      <c r="L1480" s="3">
        <v>1</v>
      </c>
      <c r="M1480" s="3">
        <v>3.7</v>
      </c>
      <c r="N1480" s="3">
        <v>24.889999999999418</v>
      </c>
      <c r="O1480" s="3"/>
      <c r="P1480" s="3"/>
    </row>
    <row r="1481" spans="1:16">
      <c r="A1481" s="9">
        <v>43622</v>
      </c>
      <c r="B1481" s="32">
        <v>5298.18</v>
      </c>
      <c r="C1481" s="3">
        <v>2459.92</v>
      </c>
      <c r="D1481" s="3">
        <v>169.52835200000001</v>
      </c>
      <c r="E1481" s="3">
        <v>7.0554800000000002</v>
      </c>
      <c r="F1481" s="3">
        <v>2496.6876848279999</v>
      </c>
      <c r="G1481" s="3">
        <v>202</v>
      </c>
      <c r="H1481" s="10">
        <v>72.870199999999997</v>
      </c>
      <c r="I1481" s="32">
        <v>18.853372</v>
      </c>
      <c r="J1481" s="3">
        <v>54.016827999999997</v>
      </c>
      <c r="K1481" s="3">
        <v>8.4</v>
      </c>
      <c r="L1481" s="3">
        <v>1</v>
      </c>
      <c r="M1481" s="3">
        <v>3.7</v>
      </c>
      <c r="N1481" s="3">
        <v>21.340000000000146</v>
      </c>
      <c r="O1481" s="3">
        <v>6792</v>
      </c>
      <c r="P1481" s="3"/>
    </row>
    <row r="1482" spans="1:16">
      <c r="A1482" s="9">
        <v>43620</v>
      </c>
      <c r="B1482" s="32">
        <v>5276.84</v>
      </c>
      <c r="C1482" s="3">
        <v>2442.14</v>
      </c>
      <c r="D1482" s="3">
        <v>126.221176</v>
      </c>
      <c r="E1482" s="3">
        <v>8.6306530000000006</v>
      </c>
      <c r="F1482" s="3">
        <v>2486.6294345669999</v>
      </c>
      <c r="G1482" s="3">
        <v>204</v>
      </c>
      <c r="H1482" s="10">
        <v>19.84479</v>
      </c>
      <c r="I1482" s="32">
        <v>30.907990000000002</v>
      </c>
      <c r="J1482" s="3">
        <v>-11.063200000000002</v>
      </c>
      <c r="K1482" s="3">
        <v>8.3000000000000007</v>
      </c>
      <c r="L1482" s="3">
        <v>1</v>
      </c>
      <c r="M1482" s="3">
        <v>3.8</v>
      </c>
      <c r="N1482" s="3">
        <v>-0.47999999999956344</v>
      </c>
      <c r="O1482" s="3"/>
      <c r="P1482" s="3"/>
    </row>
    <row r="1483" spans="1:16">
      <c r="A1483" s="9">
        <v>43619</v>
      </c>
      <c r="B1483" s="32">
        <v>5277.32</v>
      </c>
      <c r="C1483" s="3">
        <v>2446.39</v>
      </c>
      <c r="D1483" s="3">
        <v>184.906048</v>
      </c>
      <c r="E1483" s="3">
        <v>11.677236000000001</v>
      </c>
      <c r="F1483" s="3">
        <v>2486.8542856909999</v>
      </c>
      <c r="G1483" s="3">
        <v>214</v>
      </c>
      <c r="H1483" s="37">
        <v>120.55612000000001</v>
      </c>
      <c r="I1483" s="3">
        <v>133.56615199999999</v>
      </c>
      <c r="J1483" s="3">
        <v>-13.010031999999981</v>
      </c>
      <c r="K1483" s="3">
        <v>8.3000000000000007</v>
      </c>
      <c r="L1483" s="3">
        <v>1</v>
      </c>
      <c r="M1483" s="3">
        <v>3.8</v>
      </c>
      <c r="N1483" s="3">
        <v>-22.180000000000291</v>
      </c>
      <c r="O1483" s="3"/>
      <c r="P1483" s="3"/>
    </row>
    <row r="1484" spans="1:16">
      <c r="A1484" s="9">
        <v>43616</v>
      </c>
      <c r="B1484" s="32">
        <v>5299.5</v>
      </c>
      <c r="C1484" s="3">
        <v>2458.86</v>
      </c>
      <c r="D1484" s="3">
        <v>188.61793599999999</v>
      </c>
      <c r="E1484" s="3">
        <v>7.5739369999999999</v>
      </c>
      <c r="F1484" s="3">
        <v>2497.3064454380001</v>
      </c>
      <c r="G1484" s="3">
        <v>201</v>
      </c>
      <c r="H1484" s="10">
        <v>73.163535999999993</v>
      </c>
      <c r="I1484" s="32">
        <v>72.645104000000003</v>
      </c>
      <c r="J1484" s="3">
        <v>0.51843199999999001</v>
      </c>
      <c r="K1484" s="3">
        <v>8.4</v>
      </c>
      <c r="L1484" s="3">
        <v>1</v>
      </c>
      <c r="M1484" s="3">
        <v>3.7</v>
      </c>
      <c r="N1484" s="3">
        <v>-11.449999999999818</v>
      </c>
      <c r="O1484" s="3"/>
      <c r="P1484" s="3"/>
    </row>
    <row r="1485" spans="1:16">
      <c r="A1485" s="9">
        <v>43615</v>
      </c>
      <c r="B1485" s="32">
        <v>5310.95</v>
      </c>
      <c r="C1485" s="3">
        <v>2469.8200000000002</v>
      </c>
      <c r="D1485" s="3">
        <v>167.75889599999999</v>
      </c>
      <c r="E1485" s="3">
        <v>16.067309000000002</v>
      </c>
      <c r="F1485" s="3">
        <v>2502.2652569669999</v>
      </c>
      <c r="G1485" s="3">
        <v>218</v>
      </c>
      <c r="H1485" s="10">
        <v>55.912027999999999</v>
      </c>
      <c r="I1485" s="32">
        <v>67.262799999999999</v>
      </c>
      <c r="J1485" s="3">
        <v>-11.350771999999999</v>
      </c>
      <c r="K1485" s="3">
        <v>8.4</v>
      </c>
      <c r="L1485" s="3">
        <v>1</v>
      </c>
      <c r="M1485" s="3">
        <v>3.7</v>
      </c>
      <c r="N1485" s="3">
        <v>-13.590000000000146</v>
      </c>
      <c r="O1485" s="3"/>
      <c r="P1485" s="3"/>
    </row>
    <row r="1486" spans="1:16">
      <c r="A1486" s="9">
        <v>43614</v>
      </c>
      <c r="B1486" s="32">
        <v>5324.54</v>
      </c>
      <c r="C1486" s="3">
        <v>2478.09</v>
      </c>
      <c r="D1486" s="3">
        <v>223.51582400000001</v>
      </c>
      <c r="E1486" s="3">
        <v>10.667603</v>
      </c>
      <c r="F1486" s="3">
        <v>2508.6681543640002</v>
      </c>
      <c r="G1486" s="3">
        <v>234</v>
      </c>
      <c r="H1486" s="37">
        <v>124.583248</v>
      </c>
      <c r="I1486" s="3">
        <v>82.170919999999995</v>
      </c>
      <c r="J1486" s="3">
        <v>42.412328000000002</v>
      </c>
      <c r="K1486" s="3">
        <v>8.4</v>
      </c>
      <c r="L1486" s="3">
        <v>1</v>
      </c>
      <c r="M1486" s="3">
        <v>3.7</v>
      </c>
      <c r="N1486" s="3">
        <v>4.7100000000000364</v>
      </c>
      <c r="O1486" s="3"/>
      <c r="P1486" s="3"/>
    </row>
    <row r="1487" spans="1:16">
      <c r="A1487" s="9">
        <v>43613</v>
      </c>
      <c r="B1487" s="32">
        <v>5319.83</v>
      </c>
      <c r="C1487" s="3">
        <v>2479.39</v>
      </c>
      <c r="D1487" s="3">
        <v>181.37780799999999</v>
      </c>
      <c r="E1487" s="3">
        <v>6.457624</v>
      </c>
      <c r="F1487" s="3">
        <v>2506.3351607889999</v>
      </c>
      <c r="G1487" s="3">
        <v>207</v>
      </c>
      <c r="H1487" s="10">
        <v>41.224747999999998</v>
      </c>
      <c r="I1487" s="32">
        <v>5.8834010000000001</v>
      </c>
      <c r="J1487" s="3">
        <v>35.341346999999999</v>
      </c>
      <c r="K1487" s="3">
        <v>8.4</v>
      </c>
      <c r="L1487" s="3">
        <v>1</v>
      </c>
      <c r="M1487" s="3">
        <v>3.7</v>
      </c>
      <c r="N1487" s="3">
        <v>26.340000000000146</v>
      </c>
      <c r="O1487" s="3"/>
      <c r="P1487" s="3"/>
    </row>
    <row r="1488" spans="1:16">
      <c r="A1488" s="9">
        <v>43612</v>
      </c>
      <c r="B1488" s="32">
        <v>5293.49</v>
      </c>
      <c r="C1488" s="3">
        <v>2464.15</v>
      </c>
      <c r="D1488" s="3">
        <v>1811.0178599999999</v>
      </c>
      <c r="E1488" s="3">
        <v>146.079184</v>
      </c>
      <c r="F1488" s="3">
        <v>2492.910431197</v>
      </c>
      <c r="G1488" s="3">
        <v>225</v>
      </c>
      <c r="H1488" s="10">
        <v>87.630095999999995</v>
      </c>
      <c r="I1488" s="32">
        <v>24.156168000000001</v>
      </c>
      <c r="J1488" s="3">
        <v>63.473927999999994</v>
      </c>
      <c r="K1488" s="3">
        <v>8.3000000000000007</v>
      </c>
      <c r="L1488" s="3">
        <v>1</v>
      </c>
      <c r="M1488" s="3">
        <v>3.7</v>
      </c>
      <c r="N1488" s="3">
        <v>2</v>
      </c>
      <c r="O1488" s="3"/>
      <c r="P1488" s="3"/>
    </row>
    <row r="1489" spans="1:16">
      <c r="A1489" s="9">
        <v>43609</v>
      </c>
      <c r="B1489" s="32">
        <v>5291.49</v>
      </c>
      <c r="C1489" s="3">
        <v>2459.3200000000002</v>
      </c>
      <c r="D1489" s="3">
        <v>444.63555200000002</v>
      </c>
      <c r="E1489" s="3">
        <v>9.7279490000000006</v>
      </c>
      <c r="F1489" s="3">
        <v>2491.9686375360002</v>
      </c>
      <c r="G1489" s="3">
        <v>210</v>
      </c>
      <c r="H1489" s="10">
        <v>281.37193600000001</v>
      </c>
      <c r="I1489" s="32">
        <v>98.265743999999998</v>
      </c>
      <c r="J1489" s="3">
        <v>183.10619200000002</v>
      </c>
      <c r="K1489" s="3">
        <v>8.3000000000000007</v>
      </c>
      <c r="L1489" s="3">
        <v>1</v>
      </c>
      <c r="M1489" s="3">
        <v>3.7</v>
      </c>
      <c r="N1489" s="3">
        <v>-3.6199999999998909</v>
      </c>
      <c r="O1489" s="3"/>
      <c r="P1489" s="3"/>
    </row>
    <row r="1490" spans="1:16">
      <c r="A1490" s="9">
        <v>43608</v>
      </c>
      <c r="B1490" s="32">
        <v>5295.11</v>
      </c>
      <c r="C1490" s="3">
        <v>2464.17</v>
      </c>
      <c r="D1490" s="3">
        <v>283.555072</v>
      </c>
      <c r="E1490" s="3">
        <v>8.8356619999999992</v>
      </c>
      <c r="F1490" s="3">
        <v>2493.6718237800001</v>
      </c>
      <c r="G1490" s="3">
        <v>205</v>
      </c>
      <c r="H1490" s="10">
        <v>2.9577990000000001</v>
      </c>
      <c r="I1490" s="32">
        <v>73.184567999999999</v>
      </c>
      <c r="J1490" s="3">
        <v>-70.226769000000004</v>
      </c>
      <c r="K1490" s="3">
        <v>8.3000000000000007</v>
      </c>
      <c r="L1490" s="3">
        <v>1</v>
      </c>
      <c r="M1490" s="3">
        <v>3.7</v>
      </c>
      <c r="N1490" s="3">
        <v>-10.690000000000509</v>
      </c>
      <c r="O1490" s="3"/>
      <c r="P1490" s="3"/>
    </row>
    <row r="1491" spans="1:16">
      <c r="A1491" s="9">
        <v>43607</v>
      </c>
      <c r="B1491" s="32">
        <v>5305.8</v>
      </c>
      <c r="C1491" s="3">
        <v>2466.88</v>
      </c>
      <c r="D1491" s="3">
        <v>83.495223999999993</v>
      </c>
      <c r="E1491" s="3">
        <v>7.0849780000000004</v>
      </c>
      <c r="F1491" s="3">
        <v>2498.7070814409999</v>
      </c>
      <c r="G1491" s="3">
        <v>217</v>
      </c>
      <c r="H1491" s="10">
        <v>8.1411669999999994</v>
      </c>
      <c r="I1491" s="32">
        <v>16.552547000000001</v>
      </c>
      <c r="J1491" s="3">
        <v>-8.4113800000000012</v>
      </c>
      <c r="K1491" s="3">
        <v>8.4</v>
      </c>
      <c r="L1491" s="3">
        <v>1</v>
      </c>
      <c r="M1491" s="3">
        <v>3.7</v>
      </c>
      <c r="N1491" s="3">
        <v>10.119999999999891</v>
      </c>
      <c r="O1491" s="3">
        <v>7325</v>
      </c>
      <c r="P1491" s="3"/>
    </row>
    <row r="1492" spans="1:16">
      <c r="A1492" s="9">
        <v>43606</v>
      </c>
      <c r="B1492" s="32">
        <v>5295.68</v>
      </c>
      <c r="C1492" s="3">
        <v>2473.1</v>
      </c>
      <c r="D1492" s="3">
        <v>127.431504</v>
      </c>
      <c r="E1492" s="3">
        <v>8.449211</v>
      </c>
      <c r="F1492" s="3">
        <v>2493.967573124</v>
      </c>
      <c r="G1492" s="3">
        <v>206</v>
      </c>
      <c r="H1492" s="10">
        <v>4.7323320000000004</v>
      </c>
      <c r="I1492" s="32">
        <v>34.739795999999998</v>
      </c>
      <c r="J1492" s="3">
        <v>-30.007463999999999</v>
      </c>
      <c r="K1492" s="3">
        <v>8.3000000000000007</v>
      </c>
      <c r="L1492" s="3">
        <v>1</v>
      </c>
      <c r="M1492" s="3">
        <v>3.7</v>
      </c>
      <c r="N1492" s="3">
        <v>4.4000000000005457</v>
      </c>
      <c r="O1492" s="3">
        <v>9054</v>
      </c>
      <c r="P1492" s="3"/>
    </row>
    <row r="1493" spans="1:16">
      <c r="A1493" s="9">
        <v>43602</v>
      </c>
      <c r="B1493" s="32">
        <v>5291.28</v>
      </c>
      <c r="C1493" s="3">
        <v>2466.15</v>
      </c>
      <c r="D1493" s="3">
        <v>330.56073600000002</v>
      </c>
      <c r="E1493" s="3">
        <v>16.858903999999999</v>
      </c>
      <c r="F1493" s="3">
        <v>2490.213937729</v>
      </c>
      <c r="G1493" s="3">
        <v>197</v>
      </c>
      <c r="H1493" s="10">
        <v>80.210167999999996</v>
      </c>
      <c r="I1493" s="32">
        <v>123.622424</v>
      </c>
      <c r="J1493" s="3">
        <v>-43.412255999999999</v>
      </c>
      <c r="K1493" s="3">
        <v>8.3000000000000007</v>
      </c>
      <c r="L1493" s="3">
        <v>1</v>
      </c>
      <c r="M1493" s="3">
        <v>3.7</v>
      </c>
      <c r="N1493" s="3">
        <v>31.569999999999709</v>
      </c>
      <c r="O1493" s="3"/>
      <c r="P1493" s="3"/>
    </row>
    <row r="1494" spans="1:16">
      <c r="A1494" s="9">
        <v>43601</v>
      </c>
      <c r="B1494" s="32">
        <v>5259.71</v>
      </c>
      <c r="C1494" s="3">
        <v>2446.9</v>
      </c>
      <c r="D1494" s="3">
        <v>1389.2367400000001</v>
      </c>
      <c r="E1494" s="3">
        <v>70.690312000000006</v>
      </c>
      <c r="F1494" s="3">
        <v>2475.3537107050001</v>
      </c>
      <c r="G1494" s="3">
        <v>199</v>
      </c>
      <c r="H1494" s="10">
        <v>312.34774399999998</v>
      </c>
      <c r="I1494" s="32">
        <v>1309.6183000000001</v>
      </c>
      <c r="J1494" s="3">
        <v>-997.27055600000017</v>
      </c>
      <c r="K1494" s="3">
        <v>8.3000000000000007</v>
      </c>
      <c r="L1494" s="3">
        <v>1</v>
      </c>
      <c r="M1494" s="3">
        <v>3.8</v>
      </c>
      <c r="N1494" s="3">
        <v>7.9200000000000728</v>
      </c>
      <c r="O1494" s="3"/>
      <c r="P1494" s="3"/>
    </row>
    <row r="1495" spans="1:16">
      <c r="A1495" s="9">
        <v>43600</v>
      </c>
      <c r="B1495" s="32">
        <v>5251.79</v>
      </c>
      <c r="C1495" s="3">
        <v>2454.73</v>
      </c>
      <c r="D1495" s="3">
        <v>552.41741000000002</v>
      </c>
      <c r="E1495" s="3">
        <v>11.883528999999999</v>
      </c>
      <c r="F1495" s="3">
        <v>2471.6282373959998</v>
      </c>
      <c r="G1495" s="3">
        <v>203</v>
      </c>
      <c r="H1495" s="37">
        <v>6.8331270000000002</v>
      </c>
      <c r="I1495" s="3">
        <v>364.881056</v>
      </c>
      <c r="J1495" s="3">
        <v>-358.04792900000001</v>
      </c>
      <c r="K1495" s="3">
        <v>8.3000000000000007</v>
      </c>
      <c r="L1495" s="3">
        <v>1</v>
      </c>
      <c r="M1495" s="3">
        <v>3.8</v>
      </c>
      <c r="N1495" s="3">
        <v>51.8100000000004</v>
      </c>
      <c r="O1495" s="3"/>
      <c r="P1495" s="3"/>
    </row>
    <row r="1496" spans="1:16">
      <c r="A1496" s="9">
        <v>43599</v>
      </c>
      <c r="B1496" s="32">
        <v>5199.9799999999996</v>
      </c>
      <c r="C1496" s="3">
        <v>2441.4</v>
      </c>
      <c r="D1496" s="3">
        <v>388.62371200000001</v>
      </c>
      <c r="E1496" s="3">
        <v>11.440498</v>
      </c>
      <c r="F1496" s="3">
        <v>2435.1402920820001</v>
      </c>
      <c r="G1496" s="3">
        <v>229</v>
      </c>
      <c r="H1496" s="37">
        <v>6.4751029999999998</v>
      </c>
      <c r="I1496" s="3">
        <v>171.898944</v>
      </c>
      <c r="J1496" s="3">
        <v>-165.42384100000001</v>
      </c>
      <c r="K1496" s="3">
        <v>8.1</v>
      </c>
      <c r="L1496" s="3">
        <v>1</v>
      </c>
      <c r="M1496" s="3">
        <v>3.8</v>
      </c>
      <c r="N1496" s="3">
        <v>-23.710000000000036</v>
      </c>
      <c r="O1496" s="3"/>
      <c r="P1496" s="3"/>
    </row>
    <row r="1497" spans="1:16">
      <c r="A1497" s="9">
        <v>43598</v>
      </c>
      <c r="B1497" s="32">
        <v>5223.6899999999996</v>
      </c>
      <c r="C1497" s="3">
        <v>2459.15</v>
      </c>
      <c r="D1497" s="3">
        <v>574.64390000000003</v>
      </c>
      <c r="E1497" s="3">
        <v>14.999463</v>
      </c>
      <c r="F1497" s="3">
        <v>2446.3069608249998</v>
      </c>
      <c r="G1497" s="3">
        <v>211</v>
      </c>
      <c r="H1497" s="37">
        <v>350.96512000000001</v>
      </c>
      <c r="I1497" s="3">
        <v>160.336432</v>
      </c>
      <c r="J1497" s="3">
        <v>190.62868800000001</v>
      </c>
      <c r="K1497" s="3">
        <v>8.1999999999999993</v>
      </c>
      <c r="L1497" s="3">
        <v>1</v>
      </c>
      <c r="M1497" s="3">
        <v>3.8</v>
      </c>
      <c r="N1497" s="3">
        <v>-83.510000000000218</v>
      </c>
      <c r="O1497" s="3"/>
      <c r="P1497" s="3"/>
    </row>
    <row r="1498" spans="1:16">
      <c r="A1498" s="9">
        <v>43595</v>
      </c>
      <c r="B1498" s="33">
        <v>5307.2</v>
      </c>
      <c r="C1498" s="3">
        <v>2511.86</v>
      </c>
      <c r="D1498" s="35">
        <v>179.45027200000001</v>
      </c>
      <c r="E1498" s="35">
        <v>6.135802</v>
      </c>
      <c r="F1498" s="3">
        <v>2492.2998337419999</v>
      </c>
      <c r="G1498" s="3">
        <v>210</v>
      </c>
      <c r="H1498" s="37">
        <v>44.841712000000001</v>
      </c>
      <c r="I1498" s="3">
        <v>35.955896000000003</v>
      </c>
      <c r="J1498" s="3">
        <v>8.8858159999999984</v>
      </c>
      <c r="K1498" s="3">
        <v>8.3000000000000007</v>
      </c>
      <c r="L1498" s="3">
        <v>1</v>
      </c>
      <c r="M1498" s="3">
        <v>3.7</v>
      </c>
      <c r="N1498" s="3">
        <v>-20.480000000000473</v>
      </c>
      <c r="O1498" s="3">
        <v>26811</v>
      </c>
      <c r="P1498" s="3"/>
    </row>
    <row r="1499" spans="1:16">
      <c r="A1499" s="9">
        <v>43594</v>
      </c>
      <c r="B1499" s="32">
        <v>5327.68</v>
      </c>
      <c r="C1499" s="3">
        <v>2519.08</v>
      </c>
      <c r="D1499" s="3">
        <v>152.80478400000001</v>
      </c>
      <c r="E1499" s="3">
        <v>10.617906</v>
      </c>
      <c r="F1499" s="3">
        <v>2501.9654093730001</v>
      </c>
      <c r="G1499" s="3">
        <v>206</v>
      </c>
      <c r="H1499" s="10">
        <v>50.093727999999999</v>
      </c>
      <c r="I1499" s="32">
        <v>30.274628</v>
      </c>
      <c r="J1499" s="3">
        <v>19.819099999999999</v>
      </c>
      <c r="K1499" s="3">
        <v>8.4</v>
      </c>
      <c r="L1499" s="3">
        <v>1</v>
      </c>
      <c r="M1499" s="3">
        <v>3.7</v>
      </c>
      <c r="N1499" s="3">
        <v>-24.519999999999527</v>
      </c>
      <c r="O1499" s="3"/>
      <c r="P1499" s="3"/>
    </row>
    <row r="1500" spans="1:16">
      <c r="A1500" s="9">
        <v>43593</v>
      </c>
      <c r="B1500" s="32">
        <v>5352.2</v>
      </c>
      <c r="C1500" s="3">
        <v>2535.8200000000002</v>
      </c>
      <c r="D1500" s="3">
        <v>228.76854399999999</v>
      </c>
      <c r="E1500" s="3">
        <v>22.714373999999999</v>
      </c>
      <c r="F1500" s="3">
        <v>2513.4808271890001</v>
      </c>
      <c r="G1500" s="3">
        <v>190</v>
      </c>
      <c r="H1500" s="37">
        <v>56.348992000000003</v>
      </c>
      <c r="I1500" s="3">
        <v>25.525048000000002</v>
      </c>
      <c r="J1500" s="3">
        <v>30.823944000000001</v>
      </c>
      <c r="K1500" s="3">
        <v>8.4</v>
      </c>
      <c r="L1500" s="3">
        <v>1</v>
      </c>
      <c r="M1500" s="3">
        <v>3.7</v>
      </c>
      <c r="N1500" s="3">
        <v>-20.770000000000437</v>
      </c>
      <c r="O1500" s="3"/>
      <c r="P1500" s="3"/>
    </row>
    <row r="1501" spans="1:16">
      <c r="A1501" s="9">
        <v>43592</v>
      </c>
      <c r="B1501" s="33">
        <v>5372.97</v>
      </c>
      <c r="C1501" s="3">
        <v>2552.16</v>
      </c>
      <c r="D1501" s="35">
        <v>222.26521600000001</v>
      </c>
      <c r="E1501" s="35">
        <v>7.9129649999999998</v>
      </c>
      <c r="F1501" s="3">
        <v>2523.2367072470001</v>
      </c>
      <c r="G1501" s="3">
        <v>214</v>
      </c>
      <c r="H1501" s="37">
        <v>86.160719999999998</v>
      </c>
      <c r="I1501" s="3">
        <v>25.997257999999999</v>
      </c>
      <c r="J1501" s="3">
        <v>60.163461999999996</v>
      </c>
      <c r="K1501" s="3">
        <v>8.5</v>
      </c>
      <c r="L1501" s="3">
        <v>1</v>
      </c>
      <c r="M1501" s="3">
        <v>3.7</v>
      </c>
      <c r="N1501" s="3">
        <v>-9.569999999999709</v>
      </c>
      <c r="O1501" s="3"/>
      <c r="P1501" s="3"/>
    </row>
    <row r="1502" spans="1:16">
      <c r="A1502" s="9">
        <v>43591</v>
      </c>
      <c r="B1502" s="32">
        <v>5382.54</v>
      </c>
      <c r="C1502" s="3">
        <v>2565.31</v>
      </c>
      <c r="D1502" s="3">
        <v>333.28176000000002</v>
      </c>
      <c r="E1502" s="3">
        <v>11.114083000000001</v>
      </c>
      <c r="F1502" s="3">
        <v>2527.731799827</v>
      </c>
      <c r="G1502" s="3">
        <v>189</v>
      </c>
      <c r="H1502" s="10">
        <v>40.345320000000001</v>
      </c>
      <c r="I1502" s="32">
        <v>97.397775999999993</v>
      </c>
      <c r="J1502" s="3">
        <v>-57.052455999999992</v>
      </c>
      <c r="K1502" s="3">
        <v>8.5</v>
      </c>
      <c r="L1502" s="3">
        <v>1</v>
      </c>
      <c r="M1502" s="3">
        <v>3.7</v>
      </c>
      <c r="N1502" s="3">
        <v>-3.7300000000004729</v>
      </c>
      <c r="O1502" s="3"/>
      <c r="P1502" s="3"/>
    </row>
    <row r="1503" spans="1:16">
      <c r="A1503" s="9">
        <v>43588</v>
      </c>
      <c r="B1503" s="32">
        <v>5386.27</v>
      </c>
      <c r="C1503" s="3">
        <v>2587.1999999999998</v>
      </c>
      <c r="D1503" s="3">
        <v>441.39318400000002</v>
      </c>
      <c r="E1503" s="3">
        <v>8.6688109999999998</v>
      </c>
      <c r="F1503" s="3">
        <v>2529.48260291</v>
      </c>
      <c r="G1503" s="3">
        <v>215</v>
      </c>
      <c r="H1503" s="10">
        <v>63.659108000000003</v>
      </c>
      <c r="I1503" s="32">
        <v>138.88374400000001</v>
      </c>
      <c r="J1503" s="3">
        <v>-75.224636000000004</v>
      </c>
      <c r="K1503" s="3">
        <v>8.5</v>
      </c>
      <c r="L1503" s="3">
        <v>1</v>
      </c>
      <c r="M1503" s="3">
        <v>3.7</v>
      </c>
      <c r="N1503" s="3">
        <v>-52.479999999999563</v>
      </c>
      <c r="O1503" s="3"/>
      <c r="P1503" s="3"/>
    </row>
    <row r="1504" spans="1:16">
      <c r="A1504" s="9">
        <v>43587</v>
      </c>
      <c r="B1504" s="33">
        <v>5438.75</v>
      </c>
      <c r="C1504" s="3">
        <v>2617.9499999999998</v>
      </c>
      <c r="D1504" s="35">
        <v>111.07452000000001</v>
      </c>
      <c r="E1504" s="35">
        <v>6.6943200000000003</v>
      </c>
      <c r="F1504" s="3">
        <v>2554.1254794279998</v>
      </c>
      <c r="G1504" s="3">
        <v>209</v>
      </c>
      <c r="H1504" s="37">
        <v>10.611724000000001</v>
      </c>
      <c r="I1504" s="3">
        <v>28.326846</v>
      </c>
      <c r="J1504" s="3">
        <v>-17.715122000000001</v>
      </c>
      <c r="K1504" s="3">
        <v>8.5</v>
      </c>
      <c r="L1504" s="3">
        <v>1.1000000000000001</v>
      </c>
      <c r="M1504" s="3">
        <v>3.7</v>
      </c>
      <c r="N1504" s="3">
        <v>-20.029999999999745</v>
      </c>
      <c r="O1504" s="3"/>
      <c r="P1504" s="3"/>
    </row>
    <row r="1505" spans="1:16">
      <c r="A1505" s="9">
        <v>43585</v>
      </c>
      <c r="B1505" s="32">
        <v>5458.78</v>
      </c>
      <c r="C1505" s="3">
        <v>2623.17</v>
      </c>
      <c r="D1505" s="3">
        <v>148.58459199999999</v>
      </c>
      <c r="E1505" s="3">
        <v>7.0788270000000004</v>
      </c>
      <c r="F1505" s="3">
        <v>2563.2894656469998</v>
      </c>
      <c r="G1505" s="3">
        <v>211</v>
      </c>
      <c r="H1505" s="10">
        <v>49.523808000000002</v>
      </c>
      <c r="I1505" s="32">
        <v>40.126744000000002</v>
      </c>
      <c r="J1505" s="3">
        <v>9.3970640000000003</v>
      </c>
      <c r="K1505" s="3">
        <v>8.6</v>
      </c>
      <c r="L1505" s="3">
        <v>1.1000000000000001</v>
      </c>
      <c r="M1505" s="3">
        <v>3.6</v>
      </c>
      <c r="N1505" s="3">
        <v>-19.630000000000109</v>
      </c>
      <c r="O1505" s="3"/>
      <c r="P1505" s="3"/>
    </row>
    <row r="1506" spans="1:16">
      <c r="A1506" s="9">
        <v>43584</v>
      </c>
      <c r="B1506" s="32">
        <v>5478.41</v>
      </c>
      <c r="C1506" s="3">
        <v>2627.46</v>
      </c>
      <c r="D1506" s="3">
        <v>197.565744</v>
      </c>
      <c r="E1506" s="3">
        <v>3.5624159999999998</v>
      </c>
      <c r="F1506" s="3">
        <v>2572.5050313229999</v>
      </c>
      <c r="G1506" s="3">
        <v>215</v>
      </c>
      <c r="H1506" s="10">
        <v>61.836475999999998</v>
      </c>
      <c r="I1506" s="32">
        <v>21.900811999999998</v>
      </c>
      <c r="J1506" s="3">
        <v>39.935664000000003</v>
      </c>
      <c r="K1506" s="3">
        <v>8.6</v>
      </c>
      <c r="L1506" s="3">
        <v>1.1000000000000001</v>
      </c>
      <c r="M1506" s="3">
        <v>3.6</v>
      </c>
      <c r="N1506" s="3">
        <v>35.099999999999454</v>
      </c>
      <c r="O1506" s="3"/>
      <c r="P1506" s="3"/>
    </row>
    <row r="1507" spans="1:16">
      <c r="A1507" s="9">
        <v>43581</v>
      </c>
      <c r="B1507" s="30">
        <v>5443.31</v>
      </c>
      <c r="C1507" s="3">
        <v>2613.37</v>
      </c>
      <c r="D1507" s="3">
        <v>162.697632</v>
      </c>
      <c r="E1507" s="3">
        <v>5.6633040000000001</v>
      </c>
      <c r="F1507" s="3">
        <v>2556.0257597889999</v>
      </c>
      <c r="G1507" s="3">
        <v>186</v>
      </c>
      <c r="H1507" s="10">
        <v>53.468744000000001</v>
      </c>
      <c r="I1507" s="32">
        <v>29.138316</v>
      </c>
      <c r="J1507" s="3">
        <v>24.330428000000001</v>
      </c>
      <c r="K1507" s="3">
        <v>8.6</v>
      </c>
      <c r="L1507" s="3">
        <v>1.1000000000000001</v>
      </c>
      <c r="M1507" s="3">
        <v>3.6</v>
      </c>
      <c r="N1507" s="3">
        <v>6.25</v>
      </c>
      <c r="O1507" s="3"/>
      <c r="P1507" s="3"/>
    </row>
    <row r="1508" spans="1:16">
      <c r="A1508" s="9">
        <v>43580</v>
      </c>
      <c r="B1508" s="32">
        <v>5437.06</v>
      </c>
      <c r="C1508" s="3">
        <v>2600.7600000000002</v>
      </c>
      <c r="D1508" s="3">
        <v>162.84312</v>
      </c>
      <c r="E1508" s="3">
        <v>8.2672399999999993</v>
      </c>
      <c r="F1508" s="3">
        <v>2553.0906068499999</v>
      </c>
      <c r="G1508" s="3">
        <v>194</v>
      </c>
      <c r="H1508" s="10">
        <v>0.702017</v>
      </c>
      <c r="I1508" s="32">
        <v>5.1791809999999998</v>
      </c>
      <c r="J1508" s="3">
        <v>-4.4771640000000001</v>
      </c>
      <c r="K1508" s="3">
        <v>8.5</v>
      </c>
      <c r="L1508" s="3">
        <v>1.1000000000000001</v>
      </c>
      <c r="M1508" s="3">
        <v>3.6</v>
      </c>
      <c r="N1508" s="3">
        <v>14.170000000000073</v>
      </c>
      <c r="O1508" s="3"/>
      <c r="P1508" s="3"/>
    </row>
    <row r="1509" spans="1:16">
      <c r="A1509" s="9">
        <v>43579</v>
      </c>
      <c r="B1509" s="32">
        <v>5422.89</v>
      </c>
      <c r="C1509" s="3">
        <v>2591.1799999999998</v>
      </c>
      <c r="D1509" s="3">
        <v>705.4153</v>
      </c>
      <c r="E1509" s="3">
        <v>10.376685</v>
      </c>
      <c r="F1509" s="3">
        <v>2546.4344624189998</v>
      </c>
      <c r="G1509" s="3">
        <v>196</v>
      </c>
      <c r="H1509" s="10">
        <v>593.34451000000001</v>
      </c>
      <c r="I1509" s="32">
        <v>306.847488</v>
      </c>
      <c r="J1509" s="3">
        <v>286.49702200000002</v>
      </c>
      <c r="K1509" s="3">
        <v>8.5</v>
      </c>
      <c r="L1509" s="3">
        <v>1.1000000000000001</v>
      </c>
      <c r="M1509" s="3">
        <v>3.6</v>
      </c>
      <c r="N1509" s="3">
        <v>9.3400000000001455</v>
      </c>
      <c r="O1509" s="3"/>
      <c r="P1509" s="3"/>
    </row>
    <row r="1510" spans="1:16">
      <c r="A1510" s="9">
        <v>43578</v>
      </c>
      <c r="B1510" s="32">
        <v>5413.55</v>
      </c>
      <c r="C1510" s="3">
        <v>2603</v>
      </c>
      <c r="D1510" s="3">
        <v>1984.52557</v>
      </c>
      <c r="E1510" s="3">
        <v>23.546596000000001</v>
      </c>
      <c r="F1510" s="3">
        <v>2542.0490900929999</v>
      </c>
      <c r="G1510" s="3">
        <v>204</v>
      </c>
      <c r="H1510" s="10">
        <v>1818.39834</v>
      </c>
      <c r="I1510" s="32">
        <v>499.09830399999998</v>
      </c>
      <c r="J1510" s="3">
        <v>1319.3000360000001</v>
      </c>
      <c r="K1510" s="3">
        <v>8.5</v>
      </c>
      <c r="L1510" s="3">
        <v>1.1000000000000001</v>
      </c>
      <c r="M1510" s="3">
        <v>3.6</v>
      </c>
      <c r="N1510" s="3">
        <v>10.970000000000255</v>
      </c>
      <c r="O1510" s="3"/>
      <c r="P1510" s="3"/>
    </row>
    <row r="1511" spans="1:16">
      <c r="A1511" s="9">
        <v>43573</v>
      </c>
      <c r="B1511" s="33">
        <v>5402.58</v>
      </c>
      <c r="C1511" s="3">
        <v>2590.91</v>
      </c>
      <c r="D1511" s="35">
        <v>226.88966400000001</v>
      </c>
      <c r="E1511" s="35">
        <v>12.98583</v>
      </c>
      <c r="F1511" s="3">
        <v>2536.7100677829999</v>
      </c>
      <c r="G1511" s="3">
        <v>228</v>
      </c>
      <c r="H1511" s="37">
        <v>57.193671999999999</v>
      </c>
      <c r="I1511" s="3">
        <v>96.763335999999995</v>
      </c>
      <c r="J1511" s="3">
        <v>-39.569663999999996</v>
      </c>
      <c r="K1511" s="3">
        <v>8.5</v>
      </c>
      <c r="L1511" s="3">
        <v>1.1000000000000001</v>
      </c>
      <c r="M1511" s="3">
        <v>3.7</v>
      </c>
      <c r="N1511" s="3">
        <v>-203.77000000000044</v>
      </c>
      <c r="O1511" s="3"/>
      <c r="P1511" s="3"/>
    </row>
    <row r="1512" spans="1:16">
      <c r="A1512" s="9">
        <v>43572</v>
      </c>
      <c r="B1512" s="32">
        <v>5606.35</v>
      </c>
      <c r="C1512" s="3">
        <v>2710.27</v>
      </c>
      <c r="D1512" s="3">
        <v>200.25097600000001</v>
      </c>
      <c r="E1512" s="3">
        <v>6.7214280000000004</v>
      </c>
      <c r="F1512" s="3">
        <v>2632.3878129519999</v>
      </c>
      <c r="G1512" s="3">
        <v>203</v>
      </c>
      <c r="H1512" s="10">
        <v>118.013496</v>
      </c>
      <c r="I1512" s="32">
        <v>115.229552</v>
      </c>
      <c r="J1512" s="3">
        <v>2.7839440000000053</v>
      </c>
      <c r="K1512" s="3">
        <v>8.8000000000000007</v>
      </c>
      <c r="L1512" s="3">
        <v>1.1000000000000001</v>
      </c>
      <c r="M1512" s="3">
        <v>3.5</v>
      </c>
      <c r="N1512" s="3">
        <v>3</v>
      </c>
      <c r="O1512" s="3"/>
      <c r="P1512" s="3"/>
    </row>
    <row r="1513" spans="1:16">
      <c r="A1513" s="9">
        <v>43571</v>
      </c>
      <c r="B1513" s="32">
        <v>5603.35</v>
      </c>
      <c r="C1513" s="3">
        <v>2715.66</v>
      </c>
      <c r="D1513" s="3">
        <v>188.792576</v>
      </c>
      <c r="E1513" s="3">
        <v>8.8593299999999999</v>
      </c>
      <c r="F1513" s="3">
        <v>2630.9818146460002</v>
      </c>
      <c r="G1513" s="3">
        <v>201</v>
      </c>
      <c r="H1513" s="37">
        <v>74.559048000000004</v>
      </c>
      <c r="I1513" s="3">
        <v>28.166464000000001</v>
      </c>
      <c r="J1513" s="3">
        <v>46.392583999999999</v>
      </c>
      <c r="K1513" s="3">
        <v>8.8000000000000007</v>
      </c>
      <c r="L1513" s="3">
        <v>1.1000000000000001</v>
      </c>
      <c r="M1513" s="3">
        <v>3.5</v>
      </c>
      <c r="N1513" s="3">
        <v>11.520000000000437</v>
      </c>
      <c r="O1513" s="3"/>
      <c r="P1513" s="3"/>
    </row>
    <row r="1514" spans="1:16">
      <c r="A1514" s="9">
        <v>43567</v>
      </c>
      <c r="B1514" s="32">
        <v>5591.83</v>
      </c>
      <c r="C1514" s="3">
        <v>2722.14</v>
      </c>
      <c r="D1514" s="3">
        <v>172.974672</v>
      </c>
      <c r="E1514" s="3">
        <v>14.421858</v>
      </c>
      <c r="F1514" s="3">
        <v>2625.5699199219998</v>
      </c>
      <c r="G1514" s="3">
        <v>178</v>
      </c>
      <c r="H1514" s="37">
        <v>128.01561599999999</v>
      </c>
      <c r="I1514" s="3">
        <v>96.561136000000005</v>
      </c>
      <c r="J1514" s="3">
        <v>31.45447999999999</v>
      </c>
      <c r="K1514" s="3">
        <v>8.8000000000000007</v>
      </c>
      <c r="L1514" s="3">
        <v>1.1000000000000001</v>
      </c>
      <c r="M1514" s="3">
        <v>3.5</v>
      </c>
      <c r="N1514" s="3">
        <v>6.5299999999997453</v>
      </c>
      <c r="O1514" s="3"/>
      <c r="P1514" s="3"/>
    </row>
    <row r="1515" spans="1:16">
      <c r="A1515" s="9">
        <v>43566</v>
      </c>
      <c r="B1515" s="32">
        <v>5585.3</v>
      </c>
      <c r="C1515" s="3">
        <v>2713.31</v>
      </c>
      <c r="D1515" s="3">
        <v>184.18852799999999</v>
      </c>
      <c r="E1515" s="3">
        <v>18.103528000000001</v>
      </c>
      <c r="F1515" s="3">
        <v>2622.5053217899999</v>
      </c>
      <c r="G1515" s="3">
        <v>158</v>
      </c>
      <c r="H1515" s="37">
        <v>52.775128000000002</v>
      </c>
      <c r="I1515" s="3">
        <v>51.671827999999998</v>
      </c>
      <c r="J1515" s="3">
        <v>1.1033000000000044</v>
      </c>
      <c r="K1515" s="3">
        <v>8.8000000000000007</v>
      </c>
      <c r="L1515" s="3">
        <v>1.1000000000000001</v>
      </c>
      <c r="M1515" s="3">
        <v>3.5</v>
      </c>
      <c r="N1515" s="3">
        <v>9.1900000000005093</v>
      </c>
      <c r="O1515" s="3"/>
      <c r="P1515" s="3"/>
    </row>
    <row r="1516" spans="1:16">
      <c r="A1516" s="9">
        <v>43565</v>
      </c>
      <c r="B1516" s="32">
        <v>5576.11</v>
      </c>
      <c r="C1516" s="3">
        <v>2717.09</v>
      </c>
      <c r="D1516" s="3">
        <v>459.73369600000001</v>
      </c>
      <c r="E1516" s="3">
        <v>26.159476000000002</v>
      </c>
      <c r="F1516" s="3">
        <v>2618.1886246879999</v>
      </c>
      <c r="G1516" s="3">
        <v>198</v>
      </c>
      <c r="H1516" s="37">
        <v>204.914896</v>
      </c>
      <c r="I1516" s="3">
        <v>369.83945599999998</v>
      </c>
      <c r="J1516" s="3">
        <v>-164.92455999999999</v>
      </c>
      <c r="K1516" s="3">
        <v>8.8000000000000007</v>
      </c>
      <c r="L1516" s="3">
        <v>1.1000000000000001</v>
      </c>
      <c r="M1516" s="3">
        <v>3.5</v>
      </c>
      <c r="N1516" s="3">
        <v>-7.4700000000002547</v>
      </c>
      <c r="O1516" s="3"/>
      <c r="P1516" s="3"/>
    </row>
    <row r="1517" spans="1:16">
      <c r="A1517" s="9">
        <v>43564</v>
      </c>
      <c r="B1517" s="32">
        <v>5583.58</v>
      </c>
      <c r="C1517" s="3">
        <v>2721.05</v>
      </c>
      <c r="D1517" s="3">
        <v>218.58564799999999</v>
      </c>
      <c r="E1517" s="3">
        <v>11.769973</v>
      </c>
      <c r="F1517" s="3">
        <v>2621.6966626829999</v>
      </c>
      <c r="G1517" s="3">
        <v>194</v>
      </c>
      <c r="H1517" s="37">
        <v>125.940864</v>
      </c>
      <c r="I1517" s="3">
        <v>115.50293600000001</v>
      </c>
      <c r="J1517" s="3">
        <v>10.437927999999999</v>
      </c>
      <c r="K1517" s="3">
        <v>8.8000000000000007</v>
      </c>
      <c r="L1517" s="3">
        <v>1.1000000000000001</v>
      </c>
      <c r="M1517" s="3">
        <v>3.5</v>
      </c>
      <c r="N1517" s="3">
        <v>-7.999999999992724E-2</v>
      </c>
      <c r="O1517" s="3"/>
      <c r="P1517" s="3"/>
    </row>
    <row r="1518" spans="1:16">
      <c r="A1518" s="9">
        <v>43563</v>
      </c>
      <c r="B1518" s="33">
        <v>5583.66</v>
      </c>
      <c r="C1518" s="3">
        <v>2720.41</v>
      </c>
      <c r="D1518" s="35">
        <v>187.61048</v>
      </c>
      <c r="E1518" s="35">
        <v>14.608822</v>
      </c>
      <c r="F1518" s="3">
        <v>2621.7341485820002</v>
      </c>
      <c r="G1518" s="3">
        <v>205</v>
      </c>
      <c r="H1518" s="37">
        <v>7.7008080000000003</v>
      </c>
      <c r="I1518" s="3">
        <v>101.239656</v>
      </c>
      <c r="J1518" s="3">
        <v>-93.538848000000002</v>
      </c>
      <c r="K1518" s="3">
        <v>8.8000000000000007</v>
      </c>
      <c r="L1518" s="3">
        <v>1.1000000000000001</v>
      </c>
      <c r="M1518" s="3">
        <v>3.5</v>
      </c>
      <c r="N1518" s="3">
        <v>-11.800000000000182</v>
      </c>
      <c r="O1518" s="3"/>
      <c r="P1518" s="3"/>
    </row>
    <row r="1519" spans="1:16">
      <c r="A1519" s="9">
        <v>43560</v>
      </c>
      <c r="B1519" s="32">
        <v>5595.46</v>
      </c>
      <c r="C1519" s="3">
        <v>2721.08</v>
      </c>
      <c r="D1519" s="3">
        <v>690.42528000000004</v>
      </c>
      <c r="E1519" s="3">
        <v>23.57291</v>
      </c>
      <c r="F1519" s="3">
        <v>2625.2161458420001</v>
      </c>
      <c r="G1519" s="3">
        <v>199</v>
      </c>
      <c r="H1519" s="37">
        <v>545.70169999999996</v>
      </c>
      <c r="I1519" s="3">
        <v>579.98451</v>
      </c>
      <c r="J1519" s="3">
        <v>-34.28281000000004</v>
      </c>
      <c r="K1519" s="3">
        <v>8.8000000000000007</v>
      </c>
      <c r="L1519" s="3">
        <v>1.1000000000000001</v>
      </c>
      <c r="M1519" s="3">
        <v>3.5</v>
      </c>
      <c r="N1519" s="3">
        <v>-25.899999999999636</v>
      </c>
      <c r="O1519" s="3"/>
      <c r="P1519" s="3"/>
    </row>
    <row r="1520" spans="1:16">
      <c r="A1520" s="9">
        <v>43559</v>
      </c>
      <c r="B1520" s="32">
        <v>5621.36</v>
      </c>
      <c r="C1520" s="3">
        <v>2742.47</v>
      </c>
      <c r="D1520" s="3">
        <v>219.98331200000001</v>
      </c>
      <c r="E1520" s="3">
        <v>6.2243269999999997</v>
      </c>
      <c r="F1520" s="3">
        <v>2637.5355049300001</v>
      </c>
      <c r="G1520" s="3">
        <v>205</v>
      </c>
      <c r="H1520" s="37">
        <v>127.03836800000001</v>
      </c>
      <c r="I1520" s="3">
        <v>134.36859200000001</v>
      </c>
      <c r="J1520" s="3">
        <v>-7.3302240000000012</v>
      </c>
      <c r="K1520" s="3">
        <v>8.8000000000000007</v>
      </c>
      <c r="L1520" s="3">
        <v>1.1000000000000001</v>
      </c>
      <c r="M1520" s="3">
        <v>3.5</v>
      </c>
      <c r="N1520" s="3">
        <v>-32.070000000000618</v>
      </c>
      <c r="O1520" s="3"/>
      <c r="P1520" s="3"/>
    </row>
    <row r="1521" spans="1:16">
      <c r="A1521" s="9">
        <v>43558</v>
      </c>
      <c r="B1521" s="32">
        <v>5653.43</v>
      </c>
      <c r="C1521" s="3">
        <v>2757.06</v>
      </c>
      <c r="D1521" s="3">
        <v>563.59641999999997</v>
      </c>
      <c r="E1521" s="3">
        <v>15.085812000000001</v>
      </c>
      <c r="F1521" s="3">
        <v>2651.3805597139999</v>
      </c>
      <c r="G1521" s="3">
        <v>231</v>
      </c>
      <c r="H1521" s="10">
        <v>142.27936</v>
      </c>
      <c r="I1521" s="32">
        <v>399.75644799999998</v>
      </c>
      <c r="J1521" s="3">
        <v>-257.47708799999998</v>
      </c>
      <c r="K1521" s="3">
        <v>8.9</v>
      </c>
      <c r="L1521" s="3">
        <v>1.1000000000000001</v>
      </c>
      <c r="M1521" s="3">
        <v>3.5</v>
      </c>
      <c r="N1521" s="3">
        <v>56.0600000000004</v>
      </c>
      <c r="O1521" s="3"/>
      <c r="P1521" s="3"/>
    </row>
    <row r="1522" spans="1:16">
      <c r="A1522" s="9">
        <v>43557</v>
      </c>
      <c r="B1522" s="32">
        <v>5597.37</v>
      </c>
      <c r="C1522" s="3">
        <v>2737.57</v>
      </c>
      <c r="D1522" s="3">
        <v>405.18604800000003</v>
      </c>
      <c r="E1522" s="3">
        <v>8.4853930000000002</v>
      </c>
      <c r="F1522" s="3">
        <v>2625.0890693490001</v>
      </c>
      <c r="G1522" s="3">
        <v>201</v>
      </c>
      <c r="H1522" s="37">
        <v>277.99968000000001</v>
      </c>
      <c r="I1522" s="3">
        <v>72.265752000000006</v>
      </c>
      <c r="J1522" s="3">
        <v>205.73392799999999</v>
      </c>
      <c r="K1522" s="3">
        <v>8.8000000000000007</v>
      </c>
      <c r="L1522" s="3">
        <v>1.1000000000000001</v>
      </c>
      <c r="M1522" s="3">
        <v>3.5</v>
      </c>
      <c r="N1522" s="3">
        <v>18.9399999999996</v>
      </c>
      <c r="O1522" s="3"/>
      <c r="P1522" s="3"/>
    </row>
    <row r="1523" spans="1:16">
      <c r="A1523" s="9">
        <v>43556</v>
      </c>
      <c r="B1523" s="33">
        <v>5578.43</v>
      </c>
      <c r="C1523" s="3">
        <v>2730.99</v>
      </c>
      <c r="D1523" s="35">
        <v>433.71926400000001</v>
      </c>
      <c r="E1523" s="35">
        <v>5.2389970000000003</v>
      </c>
      <c r="F1523" s="3">
        <v>2615.9916919930001</v>
      </c>
      <c r="G1523" s="3">
        <v>210</v>
      </c>
      <c r="H1523" s="37">
        <v>327.14287999999999</v>
      </c>
      <c r="I1523" s="3">
        <v>310.29497600000002</v>
      </c>
      <c r="J1523" s="3">
        <v>16.847903999999971</v>
      </c>
      <c r="K1523" s="3">
        <v>8.8000000000000007</v>
      </c>
      <c r="L1523" s="3">
        <v>1.1000000000000001</v>
      </c>
      <c r="M1523" s="3">
        <v>3.56</v>
      </c>
      <c r="N1523" s="3">
        <v>10.659999999999854</v>
      </c>
      <c r="O1523" s="3"/>
      <c r="P1523" s="3"/>
    </row>
    <row r="1524" spans="1:16">
      <c r="A1524" s="9">
        <v>43553</v>
      </c>
      <c r="B1524" s="32">
        <v>5567.77</v>
      </c>
      <c r="C1524" s="3">
        <v>2716.71</v>
      </c>
      <c r="D1524" s="3">
        <v>458.62960219999997</v>
      </c>
      <c r="E1524" s="3">
        <v>6.6735689999999996</v>
      </c>
      <c r="F1524" s="3">
        <v>2610.8384668939998</v>
      </c>
      <c r="G1524" s="3">
        <v>220</v>
      </c>
      <c r="H1524" s="10">
        <v>399.72260499999999</v>
      </c>
      <c r="I1524" s="32">
        <v>41.039779000000003</v>
      </c>
      <c r="J1524" s="3">
        <v>358.68282599999998</v>
      </c>
      <c r="K1524" s="3">
        <v>8.74</v>
      </c>
      <c r="L1524" s="3">
        <v>1.1000000000000001</v>
      </c>
      <c r="M1524" s="3">
        <v>3.6</v>
      </c>
      <c r="N1524" s="3">
        <v>10.530000000000655</v>
      </c>
      <c r="O1524" s="3"/>
      <c r="P1524" s="3"/>
    </row>
    <row r="1525" spans="1:16">
      <c r="A1525" s="9">
        <v>43552</v>
      </c>
      <c r="B1525" s="33">
        <v>5557.24</v>
      </c>
      <c r="C1525" s="3">
        <v>2738.95</v>
      </c>
      <c r="D1525" s="35">
        <v>326.614532</v>
      </c>
      <c r="E1525" s="35">
        <v>9.2906639999999996</v>
      </c>
      <c r="F1525" s="3">
        <v>2605.8993624499999</v>
      </c>
      <c r="G1525" s="3">
        <v>221</v>
      </c>
      <c r="H1525" s="37">
        <v>196.307962</v>
      </c>
      <c r="I1525" s="3">
        <v>94.991341000000006</v>
      </c>
      <c r="J1525" s="3">
        <v>101.316621</v>
      </c>
      <c r="K1525" s="3">
        <v>8.7202000000000002</v>
      </c>
      <c r="L1525" s="3">
        <v>1.0953999999999999</v>
      </c>
      <c r="M1525" s="3">
        <v>3.6</v>
      </c>
      <c r="N1525" s="3">
        <v>0.96000000000003638</v>
      </c>
      <c r="O1525" s="3"/>
      <c r="P1525" s="3"/>
    </row>
    <row r="1526" spans="1:16">
      <c r="A1526" s="9">
        <v>43551</v>
      </c>
      <c r="B1526" s="32">
        <v>5556.28</v>
      </c>
      <c r="C1526" s="3">
        <v>2736.49</v>
      </c>
      <c r="D1526" s="3">
        <v>457.77165300000001</v>
      </c>
      <c r="E1526" s="3">
        <v>13.661381</v>
      </c>
      <c r="F1526" s="3">
        <v>2597.8137428139999</v>
      </c>
      <c r="G1526" s="3">
        <v>221</v>
      </c>
      <c r="H1526" s="10">
        <v>232.04940099999999</v>
      </c>
      <c r="I1526" s="32">
        <v>278.82981999999998</v>
      </c>
      <c r="J1526" s="3">
        <v>-46.780418999999995</v>
      </c>
      <c r="K1526" s="3">
        <v>8.6930999999999994</v>
      </c>
      <c r="L1526" s="3">
        <v>1.0920000000000001</v>
      </c>
      <c r="M1526" s="3">
        <v>3.6</v>
      </c>
      <c r="N1526" s="3">
        <v>44.509999999999309</v>
      </c>
      <c r="O1526" s="3"/>
      <c r="P1526" s="3"/>
    </row>
    <row r="1527" spans="1:16">
      <c r="A1527" s="9">
        <v>43550</v>
      </c>
      <c r="B1527" s="32">
        <v>5511.77</v>
      </c>
      <c r="C1527" s="3">
        <v>2701.87</v>
      </c>
      <c r="D1527" s="3">
        <v>165.03885600000001</v>
      </c>
      <c r="E1527" s="3">
        <v>7.3816759999999997</v>
      </c>
      <c r="F1527" s="3">
        <v>2577.0028983900002</v>
      </c>
      <c r="G1527" s="3">
        <v>206</v>
      </c>
      <c r="H1527" s="10">
        <v>10.436306999999999</v>
      </c>
      <c r="I1527" s="32">
        <v>69.189753999999994</v>
      </c>
      <c r="J1527" s="3">
        <v>-58.753446999999994</v>
      </c>
      <c r="K1527" s="3">
        <v>8.6234999999999999</v>
      </c>
      <c r="L1527" s="3">
        <v>1.0832999999999999</v>
      </c>
      <c r="M1527" s="3">
        <v>3.6</v>
      </c>
      <c r="N1527" s="3">
        <v>-1.9099999999998545</v>
      </c>
      <c r="O1527" s="3"/>
      <c r="P1527" s="3"/>
    </row>
    <row r="1528" spans="1:16">
      <c r="A1528" s="9">
        <v>43549</v>
      </c>
      <c r="B1528" s="33">
        <v>5513.68</v>
      </c>
      <c r="C1528" s="3">
        <v>2708</v>
      </c>
      <c r="D1528" s="35">
        <v>311.45624400000003</v>
      </c>
      <c r="E1528" s="35">
        <v>13.296262</v>
      </c>
      <c r="F1528" s="3">
        <v>2577.8971360760002</v>
      </c>
      <c r="G1528" s="3">
        <v>210</v>
      </c>
      <c r="H1528" s="37">
        <v>124.08000800000001</v>
      </c>
      <c r="I1528" s="3">
        <v>160.69126</v>
      </c>
      <c r="J1528" s="3">
        <v>-36.611251999999993</v>
      </c>
      <c r="K1528" s="3">
        <v>8.6265000000000001</v>
      </c>
      <c r="L1528" s="3">
        <v>1.0837000000000001</v>
      </c>
      <c r="M1528" s="3">
        <v>3.6</v>
      </c>
      <c r="N1528" s="3">
        <v>-15.989999999999782</v>
      </c>
      <c r="O1528" s="3"/>
      <c r="P1528" s="3"/>
    </row>
    <row r="1529" spans="1:16">
      <c r="A1529" s="9">
        <v>43546</v>
      </c>
      <c r="B1529" s="32">
        <v>5529.67</v>
      </c>
      <c r="C1529" s="3">
        <v>2717.6</v>
      </c>
      <c r="D1529" s="3">
        <v>268.41908599999999</v>
      </c>
      <c r="E1529" s="3">
        <v>4.9986220000000001</v>
      </c>
      <c r="F1529" s="3">
        <v>2585.3708939469998</v>
      </c>
      <c r="G1529" s="3">
        <v>211</v>
      </c>
      <c r="H1529" s="10">
        <v>57.600928000000003</v>
      </c>
      <c r="I1529" s="32">
        <v>111.388029</v>
      </c>
      <c r="J1529" s="3">
        <v>-53.787101</v>
      </c>
      <c r="K1529" s="3">
        <v>8.6515000000000004</v>
      </c>
      <c r="L1529" s="3">
        <v>1.0868</v>
      </c>
      <c r="M1529" s="3">
        <v>3.6</v>
      </c>
      <c r="N1529" s="3">
        <v>-10.380000000000109</v>
      </c>
      <c r="O1529" s="3"/>
      <c r="P1529" s="3"/>
    </row>
    <row r="1530" spans="1:16">
      <c r="A1530" s="9">
        <v>43545</v>
      </c>
      <c r="B1530" s="13">
        <v>5540.05</v>
      </c>
      <c r="C1530" s="3">
        <v>2724.94</v>
      </c>
      <c r="D1530" s="3">
        <v>522.68141600000001</v>
      </c>
      <c r="E1530" s="3">
        <v>20.358525</v>
      </c>
      <c r="F1530" s="3">
        <v>2590.2250294109999</v>
      </c>
      <c r="G1530" s="3">
        <v>242</v>
      </c>
      <c r="H1530" s="10">
        <v>257.017537</v>
      </c>
      <c r="I1530" s="32">
        <v>115.80726799999999</v>
      </c>
      <c r="J1530" s="3">
        <v>141.21026900000001</v>
      </c>
      <c r="K1530" s="3">
        <v>8.6677</v>
      </c>
      <c r="L1530" s="3">
        <v>1.0888</v>
      </c>
      <c r="M1530" s="3">
        <v>3.6</v>
      </c>
      <c r="N1530" s="3">
        <v>-31.25</v>
      </c>
      <c r="O1530" s="3"/>
      <c r="P1530" s="3"/>
    </row>
    <row r="1531" spans="1:16">
      <c r="A1531" s="9">
        <v>43543</v>
      </c>
      <c r="B1531" s="30">
        <v>5571.3</v>
      </c>
      <c r="C1531" s="3">
        <v>2741.31</v>
      </c>
      <c r="D1531" s="3">
        <v>844.32592199999999</v>
      </c>
      <c r="E1531" s="3">
        <v>24.839801000000001</v>
      </c>
      <c r="F1531" s="3">
        <v>2604.8379452230001</v>
      </c>
      <c r="G1531" s="3">
        <v>199</v>
      </c>
      <c r="H1531" s="10">
        <v>670.47600399999999</v>
      </c>
      <c r="I1531" s="32">
        <v>668.76753900000006</v>
      </c>
      <c r="J1531" s="3">
        <v>1.7084649999999328</v>
      </c>
      <c r="K1531" s="3">
        <v>8.7165999999999997</v>
      </c>
      <c r="L1531" s="3">
        <v>1.095</v>
      </c>
      <c r="M1531" s="3">
        <v>3.6</v>
      </c>
      <c r="N1531" s="3">
        <v>-20.369999999999891</v>
      </c>
      <c r="O1531" s="3"/>
      <c r="P1531" s="3"/>
    </row>
    <row r="1532" spans="1:16">
      <c r="A1532" s="9">
        <v>43542</v>
      </c>
      <c r="B1532" s="32">
        <v>5591.67</v>
      </c>
      <c r="C1532" s="3">
        <v>2752.35</v>
      </c>
      <c r="D1532" s="3">
        <v>291.27245599999998</v>
      </c>
      <c r="E1532" s="3">
        <v>6.3091900000000001</v>
      </c>
      <c r="F1532" s="3">
        <v>2614.3590752969999</v>
      </c>
      <c r="G1532" s="3">
        <v>209</v>
      </c>
      <c r="H1532" s="10">
        <v>24.820378999999999</v>
      </c>
      <c r="I1532" s="32">
        <v>207.45510100000001</v>
      </c>
      <c r="J1532" s="3">
        <v>-182.63472200000001</v>
      </c>
      <c r="K1532" s="3">
        <v>8.7484999999999999</v>
      </c>
      <c r="L1532" s="3">
        <v>1.099</v>
      </c>
      <c r="M1532" s="3">
        <v>3.5</v>
      </c>
      <c r="N1532" s="3">
        <v>-23.309999999999491</v>
      </c>
      <c r="O1532" s="3"/>
      <c r="P1532" s="3"/>
    </row>
    <row r="1533" spans="1:16">
      <c r="A1533" s="9">
        <v>43539</v>
      </c>
      <c r="B1533" s="33">
        <v>5614.98</v>
      </c>
      <c r="C1533" s="3">
        <v>2761</v>
      </c>
      <c r="D1533" s="35">
        <v>251.35258999999999</v>
      </c>
      <c r="E1533" s="35">
        <v>7.5686330000000002</v>
      </c>
      <c r="F1533" s="3">
        <v>2625.2579114979999</v>
      </c>
      <c r="G1533" s="3">
        <v>200</v>
      </c>
      <c r="H1533" s="37">
        <v>86.470909000000006</v>
      </c>
      <c r="I1533" s="3">
        <v>127.25877699999999</v>
      </c>
      <c r="J1533" s="3">
        <v>-40.787867999999989</v>
      </c>
      <c r="K1533" s="3">
        <v>8.7849000000000004</v>
      </c>
      <c r="L1533" s="3">
        <v>1.1035999999999999</v>
      </c>
      <c r="M1533" s="3">
        <v>3.5</v>
      </c>
      <c r="N1533" s="3">
        <v>-1.2600000000002183</v>
      </c>
      <c r="O1533" s="3"/>
      <c r="P1533" s="3"/>
    </row>
    <row r="1534" spans="1:16">
      <c r="A1534" s="9">
        <v>43538</v>
      </c>
      <c r="B1534" s="33">
        <v>5616.24</v>
      </c>
      <c r="C1534" s="3">
        <v>2761.1</v>
      </c>
      <c r="D1534" s="35">
        <v>1692.917338</v>
      </c>
      <c r="E1534" s="35">
        <v>20.249662000000001</v>
      </c>
      <c r="F1534" s="3">
        <v>2625.0831060139999</v>
      </c>
      <c r="G1534" s="3">
        <v>212</v>
      </c>
      <c r="H1534" s="37">
        <v>1421.404865</v>
      </c>
      <c r="I1534" s="3">
        <v>1398.769464</v>
      </c>
      <c r="J1534" s="3">
        <v>22.635401000000002</v>
      </c>
      <c r="K1534" s="3">
        <v>8.7843999999999998</v>
      </c>
      <c r="L1534" s="3">
        <v>1.1034999999999999</v>
      </c>
      <c r="M1534" s="3">
        <v>3.5</v>
      </c>
      <c r="N1534" s="3">
        <v>-16.550000000000182</v>
      </c>
      <c r="O1534" s="3"/>
      <c r="P1534" s="3"/>
    </row>
    <row r="1535" spans="1:16">
      <c r="A1535" s="9">
        <v>43537</v>
      </c>
      <c r="B1535" s="32">
        <v>5632.79</v>
      </c>
      <c r="C1535" s="3">
        <v>2771.28</v>
      </c>
      <c r="D1535" s="3">
        <v>677.68555200000003</v>
      </c>
      <c r="E1535" s="3">
        <v>17.687166999999999</v>
      </c>
      <c r="F1535" s="3">
        <v>2632.821091322</v>
      </c>
      <c r="G1535" s="3">
        <v>213</v>
      </c>
      <c r="H1535" s="10">
        <v>284.70350400000001</v>
      </c>
      <c r="I1535" s="32">
        <v>303.65750400000002</v>
      </c>
      <c r="J1535" s="3">
        <v>-18.954000000000008</v>
      </c>
      <c r="K1535" s="3">
        <v>8.8102</v>
      </c>
      <c r="L1535" s="3">
        <v>1.1068</v>
      </c>
      <c r="M1535" s="3">
        <v>3.6</v>
      </c>
      <c r="N1535" s="3">
        <v>25.829999999999927</v>
      </c>
      <c r="O1535" s="3"/>
      <c r="P1535" s="3"/>
    </row>
    <row r="1536" spans="1:16">
      <c r="A1536" s="9">
        <v>43536</v>
      </c>
      <c r="B1536" s="32">
        <v>5606.96</v>
      </c>
      <c r="C1536" s="3">
        <v>2751.3</v>
      </c>
      <c r="D1536" s="3">
        <v>270.200378</v>
      </c>
      <c r="E1536" s="3">
        <v>18.016835</v>
      </c>
      <c r="F1536" s="3">
        <v>2620.7448537179998</v>
      </c>
      <c r="G1536" s="3">
        <v>214</v>
      </c>
      <c r="H1536" s="10">
        <v>98.123992999999999</v>
      </c>
      <c r="I1536" s="32">
        <v>52.493524000000001</v>
      </c>
      <c r="J1536" s="3">
        <v>45.630468999999998</v>
      </c>
      <c r="K1536" s="3">
        <v>8.7714999999999996</v>
      </c>
      <c r="L1536" s="3">
        <v>1.103</v>
      </c>
      <c r="M1536" s="3">
        <v>3.5</v>
      </c>
      <c r="N1536" s="3">
        <v>-39.819999999999709</v>
      </c>
      <c r="O1536" s="3"/>
      <c r="P1536" s="3"/>
    </row>
    <row r="1537" spans="1:16">
      <c r="A1537" s="9">
        <v>43535</v>
      </c>
      <c r="B1537" s="32">
        <v>5646.78</v>
      </c>
      <c r="C1537" s="3">
        <v>2795.88</v>
      </c>
      <c r="D1537" s="3">
        <v>390.648236</v>
      </c>
      <c r="E1537" s="3">
        <v>17.455261</v>
      </c>
      <c r="F1537" s="3">
        <v>2639.3602554879999</v>
      </c>
      <c r="G1537" s="3">
        <v>220</v>
      </c>
      <c r="H1537" s="37">
        <v>141.65758500000001</v>
      </c>
      <c r="I1537" s="3">
        <v>152.44366199999999</v>
      </c>
      <c r="J1537" s="3">
        <v>-10.786076999999977</v>
      </c>
      <c r="K1537" s="3">
        <v>8.8338000000000001</v>
      </c>
      <c r="L1537" s="3">
        <v>1.1109</v>
      </c>
      <c r="M1537" s="3">
        <v>3.5</v>
      </c>
      <c r="N1537" s="3">
        <v>-33.520000000000437</v>
      </c>
      <c r="O1537" s="3"/>
      <c r="P1537" s="3"/>
    </row>
    <row r="1538" spans="1:16">
      <c r="A1538" s="9">
        <v>43532</v>
      </c>
      <c r="B1538" s="13">
        <v>5680.3</v>
      </c>
      <c r="C1538" s="3">
        <v>2818.32</v>
      </c>
      <c r="D1538" s="3">
        <v>400.98408499999999</v>
      </c>
      <c r="E1538" s="3">
        <v>11.338564999999999</v>
      </c>
      <c r="F1538" s="3">
        <v>2655.0252329350001</v>
      </c>
      <c r="G1538" s="3">
        <v>205</v>
      </c>
      <c r="H1538" s="10">
        <v>182.879096</v>
      </c>
      <c r="I1538" s="32">
        <v>176.81156799999999</v>
      </c>
      <c r="J1538" s="3">
        <v>6.06752800000001</v>
      </c>
      <c r="K1538" s="3">
        <v>8.8862000000000005</v>
      </c>
      <c r="L1538" s="3">
        <v>1.1174999999999999</v>
      </c>
      <c r="M1538" s="3">
        <v>3.5</v>
      </c>
      <c r="N1538" s="3">
        <v>-41.949999999999818</v>
      </c>
      <c r="O1538" s="3"/>
      <c r="P1538" s="3"/>
    </row>
    <row r="1539" spans="1:16">
      <c r="A1539" s="9">
        <v>43531</v>
      </c>
      <c r="B1539" s="32">
        <v>5722.25</v>
      </c>
      <c r="C1539" s="3">
        <v>2859.59</v>
      </c>
      <c r="D1539" s="3">
        <v>2000.6400060000001</v>
      </c>
      <c r="E1539" s="3">
        <v>35.629258999999998</v>
      </c>
      <c r="F1539" s="3">
        <v>2674.6261314180001</v>
      </c>
      <c r="G1539" s="3">
        <v>183</v>
      </c>
      <c r="H1539" s="10">
        <v>1275.3994130000001</v>
      </c>
      <c r="I1539" s="32">
        <v>1130.3859660000001</v>
      </c>
      <c r="J1539" s="3">
        <v>145.01344700000004</v>
      </c>
      <c r="K1539" s="3">
        <v>8.9518000000000004</v>
      </c>
      <c r="L1539" s="3">
        <v>1.1256999999999999</v>
      </c>
      <c r="M1539" s="3">
        <v>3.5</v>
      </c>
      <c r="N1539" s="3">
        <v>-30.100000000000364</v>
      </c>
      <c r="O1539" s="3"/>
      <c r="P1539" s="3"/>
    </row>
    <row r="1540" spans="1:16">
      <c r="A1540" s="9">
        <v>43530</v>
      </c>
      <c r="B1540" s="32">
        <v>5752.35</v>
      </c>
      <c r="C1540" s="3">
        <v>2882.68</v>
      </c>
      <c r="D1540" s="3">
        <v>637.09647900000004</v>
      </c>
      <c r="E1540" s="3">
        <v>9.5275970000000001</v>
      </c>
      <c r="F1540" s="3">
        <v>2688.6978323600001</v>
      </c>
      <c r="G1540" s="3">
        <v>214</v>
      </c>
      <c r="H1540" s="10">
        <v>109.917224</v>
      </c>
      <c r="I1540" s="32">
        <v>439.252883</v>
      </c>
      <c r="J1540" s="3">
        <v>-329.33565899999996</v>
      </c>
      <c r="K1540" s="3">
        <v>8.9989000000000008</v>
      </c>
      <c r="L1540" s="3">
        <v>1.1315999999999999</v>
      </c>
      <c r="M1540" s="3">
        <v>3.5</v>
      </c>
      <c r="N1540" s="3">
        <v>0.75</v>
      </c>
      <c r="O1540" s="3">
        <v>12816</v>
      </c>
      <c r="P1540" s="3"/>
    </row>
    <row r="1541" spans="1:16">
      <c r="A1541" s="9">
        <v>43529</v>
      </c>
      <c r="B1541" s="32">
        <v>5751.6</v>
      </c>
      <c r="C1541" s="3">
        <v>2881.86</v>
      </c>
      <c r="D1541" s="3">
        <v>385.13169799999997</v>
      </c>
      <c r="E1541" s="3">
        <v>6.025703</v>
      </c>
      <c r="F1541" s="3">
        <v>2688.3438730610001</v>
      </c>
      <c r="G1541" s="3">
        <v>209</v>
      </c>
      <c r="H1541" s="10">
        <v>11.844468000000001</v>
      </c>
      <c r="I1541" s="32">
        <v>329.665505</v>
      </c>
      <c r="J1541" s="3">
        <v>-317.82103699999999</v>
      </c>
      <c r="K1541" s="3">
        <v>8.9977</v>
      </c>
      <c r="L1541" s="3">
        <v>1.1315</v>
      </c>
      <c r="M1541" s="3">
        <v>3.5</v>
      </c>
      <c r="N1541" s="3">
        <v>-18.969999999999345</v>
      </c>
      <c r="O1541" s="3"/>
      <c r="P1541" s="3"/>
    </row>
    <row r="1542" spans="1:16">
      <c r="A1542" s="9">
        <v>43525</v>
      </c>
      <c r="B1542" s="32">
        <v>5770.57</v>
      </c>
      <c r="C1542" s="3">
        <v>2886.39</v>
      </c>
      <c r="D1542" s="3">
        <v>1159.45829</v>
      </c>
      <c r="E1542" s="3">
        <v>14.075227</v>
      </c>
      <c r="F1542" s="3">
        <v>2697.2123855740001</v>
      </c>
      <c r="G1542" s="3">
        <v>198</v>
      </c>
      <c r="H1542" s="37">
        <v>195.53620799999999</v>
      </c>
      <c r="I1542" s="3">
        <v>693.54530799999998</v>
      </c>
      <c r="J1542" s="3">
        <v>-498.00909999999999</v>
      </c>
      <c r="K1542" s="3">
        <v>9.0274000000000001</v>
      </c>
      <c r="L1542" s="3">
        <v>1.1352</v>
      </c>
      <c r="M1542" s="3">
        <v>3.5</v>
      </c>
      <c r="N1542" s="3">
        <v>16.259999999999309</v>
      </c>
      <c r="O1542" s="3">
        <v>0</v>
      </c>
      <c r="P1542" s="3"/>
    </row>
    <row r="1543" spans="1:16">
      <c r="A1543" s="9">
        <v>43524</v>
      </c>
      <c r="B1543" s="33">
        <v>5754.31</v>
      </c>
      <c r="C1543" s="3">
        <v>2868.04</v>
      </c>
      <c r="D1543" s="35">
        <v>350.53003200000001</v>
      </c>
      <c r="E1543" s="35">
        <v>10.200469</v>
      </c>
      <c r="F1543" s="3">
        <v>2689.6132882779998</v>
      </c>
      <c r="G1543" s="3">
        <v>206</v>
      </c>
      <c r="H1543" s="37">
        <v>93.076459999999997</v>
      </c>
      <c r="I1543" s="3">
        <v>115.433072</v>
      </c>
      <c r="J1543" s="3">
        <v>-22.356611999999998</v>
      </c>
      <c r="K1543" s="3">
        <v>9.0020000000000007</v>
      </c>
      <c r="L1543" s="3">
        <v>1.1319999999999999</v>
      </c>
      <c r="M1543" s="3">
        <v>3.4</v>
      </c>
      <c r="N1543" s="3">
        <v>-61.979999999999563</v>
      </c>
      <c r="O1543" s="3"/>
      <c r="P1543" s="3"/>
    </row>
    <row r="1544" spans="1:16">
      <c r="A1544" s="9">
        <v>43523</v>
      </c>
      <c r="B1544" s="32">
        <v>5816.29</v>
      </c>
      <c r="C1544" s="3">
        <v>2978.91</v>
      </c>
      <c r="D1544" s="3">
        <v>2116.6193779999999</v>
      </c>
      <c r="E1544" s="3">
        <v>61.013598000000002</v>
      </c>
      <c r="F1544" s="3">
        <v>2718.5833777869998</v>
      </c>
      <c r="G1544" s="3">
        <v>209</v>
      </c>
      <c r="H1544" s="37">
        <v>821.88446399999998</v>
      </c>
      <c r="I1544" s="3">
        <v>283.01290399999999</v>
      </c>
      <c r="J1544" s="3">
        <v>538.87156000000004</v>
      </c>
      <c r="K1544" s="3">
        <v>9.0989000000000004</v>
      </c>
      <c r="L1544" s="3">
        <v>1.1442000000000001</v>
      </c>
      <c r="M1544" s="3">
        <v>3.4</v>
      </c>
      <c r="N1544" s="3">
        <v>16.3100000000004</v>
      </c>
      <c r="O1544" s="3">
        <v>17188</v>
      </c>
      <c r="P1544" s="3"/>
    </row>
    <row r="1545" spans="1:16">
      <c r="A1545" s="9">
        <v>43522</v>
      </c>
      <c r="B1545" s="32">
        <v>5799.98</v>
      </c>
      <c r="C1545" s="3">
        <v>2972.35</v>
      </c>
      <c r="D1545" s="3">
        <v>300.29892100000001</v>
      </c>
      <c r="E1545" s="3">
        <v>13.378017</v>
      </c>
      <c r="F1545" s="3">
        <v>2710.9577819639999</v>
      </c>
      <c r="G1545" s="3">
        <v>194</v>
      </c>
      <c r="H1545" s="37">
        <v>59.615048000000002</v>
      </c>
      <c r="I1545" s="3">
        <v>136.367028</v>
      </c>
      <c r="J1545" s="3">
        <v>-76.751980000000003</v>
      </c>
      <c r="K1545" s="3">
        <v>9.0733999999999995</v>
      </c>
      <c r="L1545" s="3">
        <v>1.141</v>
      </c>
      <c r="M1545" s="3">
        <v>3.4</v>
      </c>
      <c r="N1545" s="3">
        <v>-22.290000000000873</v>
      </c>
      <c r="O1545" s="3"/>
      <c r="P1545" s="3"/>
    </row>
    <row r="1546" spans="1:16">
      <c r="A1546" s="9">
        <v>43521</v>
      </c>
      <c r="B1546" s="32">
        <v>5822.27</v>
      </c>
      <c r="C1546" s="3">
        <v>2980.46</v>
      </c>
      <c r="D1546" s="3">
        <v>261.96899000000002</v>
      </c>
      <c r="E1546" s="3">
        <v>22.969086999999998</v>
      </c>
      <c r="F1546" s="3">
        <v>2721.3779177739998</v>
      </c>
      <c r="G1546" s="3">
        <v>219</v>
      </c>
      <c r="H1546" s="37">
        <v>139.12435099999999</v>
      </c>
      <c r="I1546" s="3">
        <v>66.859544</v>
      </c>
      <c r="J1546" s="3">
        <v>72.26480699999999</v>
      </c>
      <c r="K1546" s="3">
        <v>9.1082999999999998</v>
      </c>
      <c r="L1546" s="3">
        <v>1.1454</v>
      </c>
      <c r="M1546" s="3">
        <v>3.4</v>
      </c>
      <c r="N1546" s="3">
        <v>-3.9899999999997817</v>
      </c>
      <c r="O1546" s="3"/>
      <c r="P1546" s="3"/>
    </row>
    <row r="1547" spans="1:16">
      <c r="A1547" s="9">
        <v>43518</v>
      </c>
      <c r="B1547" s="32">
        <v>5826.26</v>
      </c>
      <c r="C1547" s="3">
        <v>2977.83</v>
      </c>
      <c r="D1547" s="3">
        <v>765.32954800000005</v>
      </c>
      <c r="E1547" s="3">
        <v>12.347329</v>
      </c>
      <c r="F1547" s="3">
        <v>2723.2424318980002</v>
      </c>
      <c r="G1547" s="3">
        <v>222</v>
      </c>
      <c r="H1547" s="10">
        <v>666.080513</v>
      </c>
      <c r="I1547" s="32">
        <v>680.23915999999997</v>
      </c>
      <c r="J1547" s="3">
        <v>-14.158646999999974</v>
      </c>
      <c r="K1547" s="3">
        <v>9.1144999999999996</v>
      </c>
      <c r="L1547" s="3">
        <v>1.1462000000000001</v>
      </c>
      <c r="M1547" s="3">
        <v>3.4</v>
      </c>
      <c r="N1547" s="3">
        <v>-11.460000000000036</v>
      </c>
      <c r="O1547" s="3"/>
      <c r="P1547" s="3"/>
    </row>
    <row r="1548" spans="1:16">
      <c r="A1548" s="9">
        <v>43517</v>
      </c>
      <c r="B1548" s="33">
        <v>5837.72</v>
      </c>
      <c r="C1548" s="3">
        <v>2977.47</v>
      </c>
      <c r="D1548" s="35">
        <v>489.33781900000002</v>
      </c>
      <c r="E1548" s="35">
        <v>12.167301999999999</v>
      </c>
      <c r="F1548" s="3">
        <v>2728.597666443</v>
      </c>
      <c r="G1548" s="3">
        <v>216</v>
      </c>
      <c r="H1548" s="37">
        <v>57.502203000000002</v>
      </c>
      <c r="I1548" s="3">
        <v>357.69311499999998</v>
      </c>
      <c r="J1548" s="3">
        <v>-300.19091199999997</v>
      </c>
      <c r="K1548" s="3">
        <v>9.1325000000000003</v>
      </c>
      <c r="L1548" s="3">
        <v>1.1484000000000001</v>
      </c>
      <c r="M1548" s="3">
        <v>3.4</v>
      </c>
      <c r="N1548" s="3">
        <v>-1.319999999999709</v>
      </c>
      <c r="O1548" s="3"/>
      <c r="P1548" s="3"/>
    </row>
    <row r="1549" spans="1:16">
      <c r="A1549" s="9">
        <v>43516</v>
      </c>
      <c r="B1549" s="32">
        <v>5839.04</v>
      </c>
      <c r="C1549" s="3">
        <v>2977.35</v>
      </c>
      <c r="D1549" s="3">
        <v>1003.971016</v>
      </c>
      <c r="E1549" s="3">
        <v>35.235875</v>
      </c>
      <c r="F1549" s="3">
        <v>2729.2159577769999</v>
      </c>
      <c r="G1549" s="3">
        <v>237</v>
      </c>
      <c r="H1549" s="10">
        <v>31.563983</v>
      </c>
      <c r="I1549" s="32">
        <v>74.655733999999995</v>
      </c>
      <c r="J1549" s="3">
        <v>-43.091750999999995</v>
      </c>
      <c r="K1549" s="3">
        <v>9.1344999999999992</v>
      </c>
      <c r="L1549" s="3">
        <v>1.1487000000000001</v>
      </c>
      <c r="M1549" s="3">
        <v>3.4</v>
      </c>
      <c r="N1549" s="3">
        <v>-41.130000000000109</v>
      </c>
      <c r="O1549" s="3"/>
      <c r="P1549" s="3"/>
    </row>
    <row r="1550" spans="1:16">
      <c r="A1550" s="9">
        <v>43514</v>
      </c>
      <c r="B1550" s="33">
        <v>5880.17</v>
      </c>
      <c r="C1550" s="3">
        <v>3006.41</v>
      </c>
      <c r="D1550" s="35">
        <v>172.77708000000001</v>
      </c>
      <c r="E1550" s="35">
        <v>4.597073</v>
      </c>
      <c r="F1550" s="3">
        <v>2748.4430467319999</v>
      </c>
      <c r="G1550" s="3">
        <v>203</v>
      </c>
      <c r="H1550" s="37">
        <v>17.532449</v>
      </c>
      <c r="I1550" s="3">
        <v>53.357636999999997</v>
      </c>
      <c r="J1550" s="3">
        <v>-35.825187999999997</v>
      </c>
      <c r="K1550" s="3">
        <v>9.1989000000000001</v>
      </c>
      <c r="L1550" s="3">
        <v>1.1568000000000001</v>
      </c>
      <c r="M1550" s="3">
        <v>3.4</v>
      </c>
      <c r="N1550" s="3">
        <v>-17.159999999999854</v>
      </c>
      <c r="O1550" s="3"/>
      <c r="P1550" s="3"/>
    </row>
    <row r="1551" spans="1:16">
      <c r="A1551" s="9">
        <v>43511</v>
      </c>
      <c r="B1551" s="33">
        <v>5897.33</v>
      </c>
      <c r="C1551" s="3">
        <v>3022.85</v>
      </c>
      <c r="D1551" s="35">
        <v>530.580692</v>
      </c>
      <c r="E1551" s="35">
        <v>23.915652000000001</v>
      </c>
      <c r="F1551" s="3">
        <v>2756.458064509</v>
      </c>
      <c r="G1551" s="3">
        <v>219</v>
      </c>
      <c r="H1551" s="37">
        <v>336.917529</v>
      </c>
      <c r="I1551" s="3">
        <v>190.865082</v>
      </c>
      <c r="J1551" s="3">
        <v>146.052447</v>
      </c>
      <c r="K1551" s="3">
        <v>9.2256999999999998</v>
      </c>
      <c r="L1551" s="3">
        <v>1.1601999999999999</v>
      </c>
      <c r="M1551" s="3">
        <v>3.4</v>
      </c>
      <c r="N1551" s="3">
        <v>-11.970000000000255</v>
      </c>
      <c r="O1551" s="3"/>
      <c r="P1551" s="3"/>
    </row>
    <row r="1552" spans="1:16">
      <c r="A1552" s="9">
        <v>43510</v>
      </c>
      <c r="B1552" s="36">
        <v>5909.3</v>
      </c>
      <c r="C1552" s="3">
        <v>3028.22</v>
      </c>
      <c r="D1552" s="3">
        <v>965.61139900000001</v>
      </c>
      <c r="E1552" s="3">
        <v>12.824329000000001</v>
      </c>
      <c r="F1552" s="3">
        <v>2762.0548372090002</v>
      </c>
      <c r="G1552" s="3">
        <v>216</v>
      </c>
      <c r="H1552" s="37">
        <v>132.30345</v>
      </c>
      <c r="I1552" s="3">
        <v>722.34832300000005</v>
      </c>
      <c r="J1552" s="3">
        <v>-590.04487300000005</v>
      </c>
      <c r="K1552" s="3">
        <v>9.2444000000000006</v>
      </c>
      <c r="L1552" s="3">
        <v>1.1625000000000001</v>
      </c>
      <c r="M1552" s="3">
        <v>3.4</v>
      </c>
      <c r="N1552" s="3">
        <v>-23.149999999999636</v>
      </c>
      <c r="O1552" s="3"/>
      <c r="P1552" s="3"/>
    </row>
    <row r="1553" spans="1:16">
      <c r="A1553" s="9">
        <v>43509</v>
      </c>
      <c r="B1553" s="32">
        <v>5932.45</v>
      </c>
      <c r="C1553" s="3">
        <v>3043.41</v>
      </c>
      <c r="D1553" s="3">
        <v>160.31831099999999</v>
      </c>
      <c r="E1553" s="3">
        <v>8.2722840000000009</v>
      </c>
      <c r="F1553" s="3">
        <v>2772.872608703</v>
      </c>
      <c r="G1553" s="3">
        <v>191</v>
      </c>
      <c r="H1553" s="37">
        <v>97.305353999999994</v>
      </c>
      <c r="I1553" s="3">
        <v>3.3161939999999999</v>
      </c>
      <c r="J1553" s="3">
        <v>93.989159999999998</v>
      </c>
      <c r="K1553" s="3">
        <v>9.2805999999999997</v>
      </c>
      <c r="L1553" s="3">
        <v>1.1671</v>
      </c>
      <c r="M1553" s="3">
        <v>3.4</v>
      </c>
      <c r="N1553" s="3">
        <v>1.9799999999995634</v>
      </c>
      <c r="O1553" s="3">
        <v>7653</v>
      </c>
      <c r="P1553" s="3"/>
    </row>
    <row r="1554" spans="1:16">
      <c r="A1554" s="9">
        <v>43508</v>
      </c>
      <c r="B1554" s="32">
        <v>5930.47</v>
      </c>
      <c r="C1554" s="3">
        <v>3040.65</v>
      </c>
      <c r="D1554" s="3">
        <v>278.692046</v>
      </c>
      <c r="E1554" s="3">
        <v>6.4631699999999999</v>
      </c>
      <c r="F1554" s="3">
        <v>2771.6954601500001</v>
      </c>
      <c r="G1554" s="3">
        <v>214</v>
      </c>
      <c r="H1554" s="37">
        <v>169.06240399999999</v>
      </c>
      <c r="I1554" s="3">
        <v>85.687331999999998</v>
      </c>
      <c r="J1554" s="3">
        <v>83.375071999999989</v>
      </c>
      <c r="K1554" s="3">
        <v>9.2766999999999999</v>
      </c>
      <c r="L1554" s="3">
        <v>1.1666000000000001</v>
      </c>
      <c r="M1554" s="3">
        <v>3.4</v>
      </c>
      <c r="N1554" s="3">
        <v>0.26000000000021828</v>
      </c>
      <c r="O1554" s="3"/>
      <c r="P1554" s="3"/>
    </row>
    <row r="1555" spans="1:16">
      <c r="A1555" s="9">
        <v>43507</v>
      </c>
      <c r="B1555" s="32">
        <v>5930.21</v>
      </c>
      <c r="C1555" s="3">
        <v>3040.62</v>
      </c>
      <c r="D1555" s="3">
        <v>1070.6800020000001</v>
      </c>
      <c r="E1555" s="3">
        <v>24.924347000000001</v>
      </c>
      <c r="F1555" s="3">
        <v>2771.573823275</v>
      </c>
      <c r="G1555" s="3">
        <v>214</v>
      </c>
      <c r="H1555" s="37">
        <v>288.66170299999999</v>
      </c>
      <c r="I1555" s="3">
        <v>550.07334700000001</v>
      </c>
      <c r="J1555" s="3">
        <v>-261.41164400000002</v>
      </c>
      <c r="K1555" s="3">
        <v>9.2763000000000009</v>
      </c>
      <c r="L1555" s="3">
        <v>1.1665000000000001</v>
      </c>
      <c r="M1555" s="3">
        <v>3.3</v>
      </c>
      <c r="N1555" s="3">
        <v>-30.409999999999854</v>
      </c>
      <c r="O1555" s="3"/>
      <c r="P1555" s="3"/>
    </row>
    <row r="1556" spans="1:16">
      <c r="A1556" s="9">
        <v>43504</v>
      </c>
      <c r="B1556" s="32">
        <v>5960.62</v>
      </c>
      <c r="C1556" s="3">
        <v>3062.41</v>
      </c>
      <c r="D1556" s="3">
        <v>3345.0329059999999</v>
      </c>
      <c r="E1556" s="3">
        <v>52.113581000000003</v>
      </c>
      <c r="F1556" s="3">
        <v>2785.7615757019998</v>
      </c>
      <c r="G1556" s="3">
        <v>208</v>
      </c>
      <c r="H1556" s="37">
        <v>1937.426269</v>
      </c>
      <c r="I1556" s="3">
        <v>3114.8680509999999</v>
      </c>
      <c r="J1556" s="3">
        <v>-1177.4417820000001</v>
      </c>
      <c r="K1556" s="3">
        <v>9.3238000000000003</v>
      </c>
      <c r="L1556" s="3">
        <v>1.1725000000000001</v>
      </c>
      <c r="M1556" s="3">
        <v>3.3</v>
      </c>
      <c r="N1556" s="3">
        <v>-3.5200000000004366</v>
      </c>
      <c r="O1556" s="3"/>
      <c r="P1556" s="3"/>
    </row>
    <row r="1557" spans="1:16">
      <c r="A1557" s="9">
        <v>43503</v>
      </c>
      <c r="B1557" s="32">
        <v>5964.14</v>
      </c>
      <c r="C1557" s="3">
        <v>3058.07</v>
      </c>
      <c r="D1557" s="3">
        <v>474.70105699999999</v>
      </c>
      <c r="E1557" s="3">
        <v>18.030293</v>
      </c>
      <c r="F1557" s="3">
        <v>2787.4074078029998</v>
      </c>
      <c r="G1557" s="3">
        <v>223</v>
      </c>
      <c r="H1557" s="10">
        <v>70.521019999999993</v>
      </c>
      <c r="I1557" s="32">
        <v>18.720998000000002</v>
      </c>
      <c r="J1557" s="3">
        <v>51.800021999999991</v>
      </c>
      <c r="K1557" s="3">
        <v>9.3292999999999999</v>
      </c>
      <c r="L1557" s="3">
        <v>1.1732</v>
      </c>
      <c r="M1557" s="3">
        <v>3.3</v>
      </c>
      <c r="N1557" s="3">
        <v>4.3500000000003638</v>
      </c>
      <c r="O1557" s="3"/>
      <c r="P1557" s="3"/>
    </row>
    <row r="1558" spans="1:16">
      <c r="A1558" s="9">
        <v>43502</v>
      </c>
      <c r="B1558" s="32">
        <v>5959.79</v>
      </c>
      <c r="C1558" s="3">
        <v>3053.25</v>
      </c>
      <c r="D1558" s="3">
        <v>797.02366099999995</v>
      </c>
      <c r="E1558" s="3">
        <v>10.006695000000001</v>
      </c>
      <c r="F1558" s="3">
        <v>2785.3730039540001</v>
      </c>
      <c r="G1558" s="3">
        <v>201</v>
      </c>
      <c r="H1558" s="10">
        <v>13.820855</v>
      </c>
      <c r="I1558" s="32">
        <v>698.93585900000005</v>
      </c>
      <c r="J1558" s="3">
        <v>-685.115004</v>
      </c>
      <c r="K1558" s="3">
        <v>9.3224999999999998</v>
      </c>
      <c r="L1558" s="3">
        <v>1.1722999999999999</v>
      </c>
      <c r="M1558" s="3">
        <v>3.3</v>
      </c>
      <c r="N1558" s="3">
        <v>2.3800000000001091</v>
      </c>
      <c r="O1558" s="3"/>
      <c r="P1558" s="3"/>
    </row>
    <row r="1559" spans="1:16">
      <c r="A1559" s="9">
        <v>43501</v>
      </c>
      <c r="B1559" s="32">
        <v>5957.41</v>
      </c>
      <c r="C1559" s="3">
        <v>3057.75</v>
      </c>
      <c r="D1559" s="3">
        <v>249.217038</v>
      </c>
      <c r="E1559" s="3">
        <v>6.4756729999999996</v>
      </c>
      <c r="F1559" s="3">
        <v>2784.2622316359998</v>
      </c>
      <c r="G1559" s="3">
        <v>230</v>
      </c>
      <c r="H1559" s="10">
        <v>161.283354</v>
      </c>
      <c r="I1559" s="32">
        <v>168.05649500000001</v>
      </c>
      <c r="J1559" s="3">
        <v>-6.7731410000000096</v>
      </c>
      <c r="K1559" s="3">
        <v>9.3187999999999995</v>
      </c>
      <c r="L1559" s="3">
        <v>1.1718999999999999</v>
      </c>
      <c r="M1559" s="3">
        <v>3.3</v>
      </c>
      <c r="N1559" s="3">
        <v>-24.239999999999782</v>
      </c>
      <c r="O1559" s="3"/>
      <c r="P1559" s="3"/>
    </row>
    <row r="1560" spans="1:16">
      <c r="A1560" s="9">
        <v>43497</v>
      </c>
      <c r="B1560" s="32">
        <v>5981.65</v>
      </c>
      <c r="C1560" s="3">
        <v>3074.62</v>
      </c>
      <c r="D1560" s="3">
        <v>401.49854299999998</v>
      </c>
      <c r="E1560" s="3">
        <v>6.4725250000000001</v>
      </c>
      <c r="F1560" s="3">
        <v>2795.588938507</v>
      </c>
      <c r="G1560" s="3">
        <v>201</v>
      </c>
      <c r="H1560" s="37">
        <v>14.780773999999999</v>
      </c>
      <c r="I1560" s="3">
        <v>275.577563</v>
      </c>
      <c r="J1560" s="3">
        <v>-260.79678899999999</v>
      </c>
      <c r="K1560" s="3">
        <v>9.3567</v>
      </c>
      <c r="L1560" s="3">
        <v>1.1766000000000001</v>
      </c>
      <c r="M1560" s="3">
        <v>3.3</v>
      </c>
      <c r="N1560" s="3">
        <v>-0.4000000000005457</v>
      </c>
      <c r="O1560" s="3"/>
      <c r="P1560" s="3"/>
    </row>
    <row r="1561" spans="1:16">
      <c r="A1561" s="9">
        <v>43496</v>
      </c>
      <c r="B1561" s="33">
        <v>5982.05</v>
      </c>
      <c r="C1561" s="3">
        <v>3072.46</v>
      </c>
      <c r="D1561" s="35">
        <v>810.57832199999996</v>
      </c>
      <c r="E1561" s="35">
        <v>19.198703999999999</v>
      </c>
      <c r="F1561" s="3">
        <v>2795.7294467840002</v>
      </c>
      <c r="G1561" s="3">
        <v>244</v>
      </c>
      <c r="H1561" s="37">
        <v>504.47452099999998</v>
      </c>
      <c r="I1561" s="3">
        <v>670.17409699999996</v>
      </c>
      <c r="J1561" s="3">
        <v>-165.69957599999998</v>
      </c>
      <c r="K1561" s="3">
        <v>9.3571000000000009</v>
      </c>
      <c r="L1561" s="3">
        <v>1.1767000000000001</v>
      </c>
      <c r="M1561" s="3">
        <v>3.3</v>
      </c>
      <c r="N1561" s="3">
        <v>-7.8499999999994543</v>
      </c>
      <c r="O1561" s="3"/>
      <c r="P1561" s="3"/>
    </row>
    <row r="1562" spans="1:16">
      <c r="A1562" s="9">
        <v>43495</v>
      </c>
      <c r="B1562" s="32">
        <v>5989.9</v>
      </c>
      <c r="C1562" s="3">
        <v>3073.71</v>
      </c>
      <c r="D1562" s="3">
        <v>441.99774000000002</v>
      </c>
      <c r="E1562" s="3">
        <v>14.283103000000001</v>
      </c>
      <c r="F1562" s="3">
        <v>2799.3991352339999</v>
      </c>
      <c r="G1562" s="3">
        <v>243</v>
      </c>
      <c r="H1562" s="10">
        <v>184.107303</v>
      </c>
      <c r="I1562" s="32">
        <v>266.59391499999998</v>
      </c>
      <c r="J1562" s="3">
        <v>-82.48661199999998</v>
      </c>
      <c r="K1562" s="3">
        <v>9.3694000000000006</v>
      </c>
      <c r="L1562" s="3">
        <v>1.1781999999999999</v>
      </c>
      <c r="M1562" s="3">
        <v>3.3</v>
      </c>
      <c r="N1562" s="3">
        <v>-1.3900000000003274</v>
      </c>
      <c r="O1562" s="3"/>
      <c r="P1562" s="3"/>
    </row>
    <row r="1563" spans="1:16">
      <c r="A1563" s="9">
        <v>43494</v>
      </c>
      <c r="B1563" s="32">
        <v>5991.29</v>
      </c>
      <c r="C1563" s="3">
        <v>3077.08</v>
      </c>
      <c r="D1563" s="3">
        <v>736.72718599999996</v>
      </c>
      <c r="E1563" s="3">
        <v>11.024433999999999</v>
      </c>
      <c r="F1563" s="3">
        <v>2800.0476169879998</v>
      </c>
      <c r="G1563" s="3">
        <v>221</v>
      </c>
      <c r="H1563" s="37">
        <v>154.699916</v>
      </c>
      <c r="I1563" s="3">
        <v>131.34370699999999</v>
      </c>
      <c r="J1563" s="3">
        <v>23.356209000000007</v>
      </c>
      <c r="K1563" s="3">
        <v>9.3716000000000008</v>
      </c>
      <c r="L1563" s="3">
        <v>1.1785000000000001</v>
      </c>
      <c r="M1563" s="3">
        <v>3.3</v>
      </c>
      <c r="N1563" s="3">
        <v>-5.8299999999999272</v>
      </c>
      <c r="O1563" s="3"/>
      <c r="P1563" s="3"/>
    </row>
    <row r="1564" spans="1:16">
      <c r="A1564" s="9">
        <v>43493</v>
      </c>
      <c r="B1564" s="32">
        <v>5997.12</v>
      </c>
      <c r="C1564" s="3">
        <v>3082.52</v>
      </c>
      <c r="D1564" s="3">
        <v>841.85674100000006</v>
      </c>
      <c r="E1564" s="3">
        <v>107.421722</v>
      </c>
      <c r="F1564" s="3">
        <v>2802.7737287569998</v>
      </c>
      <c r="G1564" s="3">
        <v>231</v>
      </c>
      <c r="H1564" s="10">
        <v>9.6301640000000006</v>
      </c>
      <c r="I1564" s="32">
        <v>391.71826800000002</v>
      </c>
      <c r="J1564" s="3">
        <v>-382.08810400000004</v>
      </c>
      <c r="K1564" s="3">
        <v>9.3858999999999995</v>
      </c>
      <c r="L1564" s="3">
        <v>1.1796</v>
      </c>
      <c r="M1564" s="3">
        <v>3.3</v>
      </c>
      <c r="N1564" s="3">
        <v>23.659999999999854</v>
      </c>
      <c r="O1564" s="3"/>
      <c r="P1564" s="3"/>
    </row>
    <row r="1565" spans="1:16">
      <c r="A1565" s="9">
        <v>43490</v>
      </c>
      <c r="B1565" s="32">
        <v>5973.46</v>
      </c>
      <c r="C1565" s="3">
        <v>3052.25</v>
      </c>
      <c r="D1565" s="3">
        <v>465.28862199999998</v>
      </c>
      <c r="E1565" s="3">
        <v>11.530411000000001</v>
      </c>
      <c r="F1565" s="3">
        <v>2791.7181216099998</v>
      </c>
      <c r="G1565" s="3">
        <v>204</v>
      </c>
      <c r="H1565" s="10">
        <v>219.17197999999999</v>
      </c>
      <c r="I1565" s="32">
        <v>26.988600000000002</v>
      </c>
      <c r="J1565" s="3">
        <v>192.18338</v>
      </c>
      <c r="K1565" s="3">
        <v>9.3489000000000004</v>
      </c>
      <c r="L1565" s="3">
        <v>1.175</v>
      </c>
      <c r="M1565" s="3">
        <v>3.3</v>
      </c>
      <c r="N1565" s="3">
        <v>-4.8400000000001455</v>
      </c>
      <c r="O1565" s="3">
        <v>21253</v>
      </c>
      <c r="P1565" s="3"/>
    </row>
    <row r="1566" spans="1:16">
      <c r="A1566" s="9">
        <v>43489</v>
      </c>
      <c r="B1566" s="32">
        <v>5978.3</v>
      </c>
      <c r="C1566" s="3">
        <v>3046.23</v>
      </c>
      <c r="D1566" s="3">
        <v>460.79545899999999</v>
      </c>
      <c r="E1566" s="3">
        <v>15.600778999999999</v>
      </c>
      <c r="F1566" s="3">
        <v>2804.6960593059998</v>
      </c>
      <c r="G1566" s="3">
        <v>218</v>
      </c>
      <c r="H1566" s="37">
        <v>247.666786</v>
      </c>
      <c r="I1566" s="3">
        <v>270.59809000000001</v>
      </c>
      <c r="J1566" s="3">
        <v>-22.931304000000011</v>
      </c>
      <c r="K1566" s="3">
        <v>9.3923000000000005</v>
      </c>
      <c r="L1566" s="3">
        <v>1.1803999999999999</v>
      </c>
      <c r="M1566" s="3">
        <v>3.3</v>
      </c>
      <c r="N1566" s="3">
        <v>17.960000000000036</v>
      </c>
      <c r="O1566" s="3"/>
      <c r="P1566" s="3"/>
    </row>
    <row r="1567" spans="1:16">
      <c r="A1567" s="9">
        <v>43488</v>
      </c>
      <c r="B1567" s="32">
        <v>5960.34</v>
      </c>
      <c r="C1567" s="3">
        <v>3037.46</v>
      </c>
      <c r="D1567" s="3">
        <v>725.16083300000003</v>
      </c>
      <c r="E1567" s="3">
        <v>12.524756999999999</v>
      </c>
      <c r="F1567" s="3">
        <v>2796.272367515</v>
      </c>
      <c r="G1567" s="3">
        <v>258</v>
      </c>
      <c r="H1567" s="10">
        <v>415.472219</v>
      </c>
      <c r="I1567" s="32">
        <v>104.804282</v>
      </c>
      <c r="J1567" s="3">
        <v>310.66793699999999</v>
      </c>
      <c r="K1567" s="3">
        <v>9.4655000000000005</v>
      </c>
      <c r="L1567" s="3">
        <v>1.1823999999999999</v>
      </c>
      <c r="M1567" s="3">
        <v>3.3</v>
      </c>
      <c r="N1567" s="3">
        <v>8.7799999999997453</v>
      </c>
      <c r="O1567" s="3"/>
      <c r="P1567" s="3"/>
    </row>
    <row r="1568" spans="1:16">
      <c r="A1568" s="9">
        <v>43487</v>
      </c>
      <c r="B1568" s="33">
        <v>5951.56</v>
      </c>
      <c r="C1568" s="3">
        <v>3032.73</v>
      </c>
      <c r="D1568" s="35">
        <v>202.45891800000001</v>
      </c>
      <c r="E1568" s="35">
        <v>8.6338659999999994</v>
      </c>
      <c r="F1568" s="3">
        <v>2792.1515654089999</v>
      </c>
      <c r="G1568" s="3">
        <v>218</v>
      </c>
      <c r="H1568" s="37">
        <v>54.486173000000001</v>
      </c>
      <c r="I1568" s="3">
        <v>33.548333999999997</v>
      </c>
      <c r="J1568" s="3">
        <v>20.937839000000004</v>
      </c>
      <c r="K1568" s="3">
        <v>9.4514999999999993</v>
      </c>
      <c r="L1568" s="3">
        <v>1.1807000000000001</v>
      </c>
      <c r="M1568" s="3">
        <v>3.3</v>
      </c>
      <c r="N1568" s="3">
        <v>7.3900000000003274</v>
      </c>
      <c r="O1568" s="3"/>
      <c r="P1568" s="3"/>
    </row>
    <row r="1569" spans="1:16">
      <c r="A1569" s="9">
        <v>43486</v>
      </c>
      <c r="B1569" s="32">
        <v>5944.17</v>
      </c>
      <c r="C1569" s="3">
        <v>3045.32</v>
      </c>
      <c r="D1569" s="3">
        <v>206.592996</v>
      </c>
      <c r="E1569" s="3">
        <v>7.7497550000000004</v>
      </c>
      <c r="F1569" s="3">
        <v>2788.684961853</v>
      </c>
      <c r="G1569" s="3">
        <v>211</v>
      </c>
      <c r="H1569" s="10">
        <v>70.030585000000002</v>
      </c>
      <c r="I1569" s="32">
        <v>51.362600999999998</v>
      </c>
      <c r="J1569" s="3">
        <v>18.667984000000004</v>
      </c>
      <c r="K1569" s="3">
        <v>9.4398</v>
      </c>
      <c r="L1569" s="3">
        <v>1.1792</v>
      </c>
      <c r="M1569" s="3">
        <v>3.3</v>
      </c>
      <c r="N1569" s="3">
        <v>-14.300000000000182</v>
      </c>
      <c r="O1569" s="3"/>
      <c r="P1569" s="3"/>
    </row>
    <row r="1570" spans="1:16">
      <c r="A1570" s="9">
        <v>43483</v>
      </c>
      <c r="B1570" s="32">
        <v>5958.47</v>
      </c>
      <c r="C1570" s="3">
        <v>3054.76</v>
      </c>
      <c r="D1570" s="3">
        <v>793.29376500000001</v>
      </c>
      <c r="E1570" s="3">
        <v>13.026313</v>
      </c>
      <c r="F1570" s="3">
        <v>2795.3939015450001</v>
      </c>
      <c r="G1570" s="3">
        <v>232</v>
      </c>
      <c r="H1570" s="10">
        <v>642.58972800000004</v>
      </c>
      <c r="I1570" s="32">
        <v>689.53609200000005</v>
      </c>
      <c r="J1570" s="3">
        <v>-46.946364000000017</v>
      </c>
      <c r="K1570" s="3">
        <v>9.4625000000000004</v>
      </c>
      <c r="L1570" s="3">
        <v>1.1820999999999999</v>
      </c>
      <c r="M1570" s="3">
        <v>3.3</v>
      </c>
      <c r="N1570" s="3">
        <v>-29.599999999999454</v>
      </c>
      <c r="O1570" s="3"/>
      <c r="P1570" s="3"/>
    </row>
    <row r="1571" spans="1:16">
      <c r="A1571" s="9">
        <v>43482</v>
      </c>
      <c r="B1571" s="32">
        <v>5988.07</v>
      </c>
      <c r="C1571" s="3">
        <v>3066.29</v>
      </c>
      <c r="D1571" s="3">
        <v>660.80132900000001</v>
      </c>
      <c r="E1571" s="3">
        <v>12.657572999999999</v>
      </c>
      <c r="F1571" s="3">
        <v>2809.2803401599999</v>
      </c>
      <c r="G1571" s="3">
        <v>217</v>
      </c>
      <c r="H1571" s="37">
        <v>121.33882800000001</v>
      </c>
      <c r="I1571" s="3">
        <v>531.39264800000001</v>
      </c>
      <c r="J1571" s="3">
        <v>-410.05381999999997</v>
      </c>
      <c r="K1571" s="3">
        <v>9.5708000000000002</v>
      </c>
      <c r="L1571" s="3">
        <v>1.1595</v>
      </c>
      <c r="M1571" s="3">
        <v>3.3</v>
      </c>
      <c r="N1571" s="3">
        <v>-1.0500000000001819</v>
      </c>
      <c r="O1571" s="3"/>
      <c r="P1571" s="3"/>
    </row>
    <row r="1572" spans="1:16">
      <c r="A1572" s="9">
        <v>43481</v>
      </c>
      <c r="B1572" s="32">
        <v>5989.12</v>
      </c>
      <c r="C1572" s="3">
        <v>3053.25</v>
      </c>
      <c r="D1572" s="3">
        <v>341.68893600000001</v>
      </c>
      <c r="E1572" s="3">
        <v>12.012655000000001</v>
      </c>
      <c r="F1572" s="3">
        <v>2809.7745150710002</v>
      </c>
      <c r="G1572" s="3">
        <v>203</v>
      </c>
      <c r="H1572" s="10">
        <v>52.263691000000001</v>
      </c>
      <c r="I1572" s="32">
        <v>59.451771000000001</v>
      </c>
      <c r="J1572" s="3">
        <v>-7.1880799999999994</v>
      </c>
      <c r="K1572" s="3">
        <v>9.5724999999999998</v>
      </c>
      <c r="L1572" s="3">
        <v>1.1597</v>
      </c>
      <c r="M1572" s="3">
        <v>3.3</v>
      </c>
      <c r="N1572" s="3">
        <v>15.779999999999745</v>
      </c>
      <c r="O1572" s="3"/>
      <c r="P1572" s="3"/>
    </row>
    <row r="1573" spans="1:16">
      <c r="A1573" s="9">
        <v>43479</v>
      </c>
      <c r="B1573" s="30">
        <v>5973.34</v>
      </c>
      <c r="C1573" s="3">
        <v>3044.72</v>
      </c>
      <c r="D1573" s="3">
        <v>950.157016</v>
      </c>
      <c r="E1573" s="3">
        <v>13.178124</v>
      </c>
      <c r="F1573" s="3">
        <v>2802.3708829289999</v>
      </c>
      <c r="G1573" s="3">
        <v>209</v>
      </c>
      <c r="H1573" s="10">
        <v>181.98864</v>
      </c>
      <c r="I1573" s="32">
        <v>802.60536200000001</v>
      </c>
      <c r="J1573" s="3">
        <v>-620.61672199999998</v>
      </c>
      <c r="K1573" s="3">
        <v>9.5219000000000005</v>
      </c>
      <c r="L1573" s="3">
        <v>1.1569</v>
      </c>
      <c r="M1573" s="3">
        <v>3.3</v>
      </c>
      <c r="N1573" s="3">
        <v>-7.680000000000291</v>
      </c>
      <c r="O1573" s="3"/>
      <c r="P1573" s="3"/>
    </row>
    <row r="1574" spans="1:16">
      <c r="A1574" s="9">
        <v>43476</v>
      </c>
      <c r="B1574" s="32">
        <v>5981.02</v>
      </c>
      <c r="C1574" s="3">
        <v>3040.73</v>
      </c>
      <c r="D1574" s="3">
        <v>1486.7520039999999</v>
      </c>
      <c r="E1574" s="3">
        <v>15.366736</v>
      </c>
      <c r="F1574" s="3">
        <v>2805.972654233</v>
      </c>
      <c r="G1574" s="3">
        <v>200</v>
      </c>
      <c r="H1574" s="10">
        <v>260.982778</v>
      </c>
      <c r="I1574" s="32">
        <v>679.93177000000003</v>
      </c>
      <c r="J1574" s="3">
        <v>-418.94899200000003</v>
      </c>
      <c r="K1574" s="3">
        <v>9.5342000000000002</v>
      </c>
      <c r="L1574" s="3">
        <v>1.1584000000000001</v>
      </c>
      <c r="M1574" s="3">
        <v>3.3</v>
      </c>
      <c r="N1574" s="3">
        <v>13.75</v>
      </c>
      <c r="O1574" s="3"/>
      <c r="P1574" s="3"/>
    </row>
    <row r="1575" spans="1:16">
      <c r="A1575" s="9">
        <v>43475</v>
      </c>
      <c r="B1575" s="32">
        <v>5967.27</v>
      </c>
      <c r="C1575" s="3">
        <v>3036.61</v>
      </c>
      <c r="D1575" s="3">
        <v>814.10385499999995</v>
      </c>
      <c r="E1575" s="3">
        <v>9.8148049999999998</v>
      </c>
      <c r="F1575" s="3">
        <v>2799.5214893289999</v>
      </c>
      <c r="G1575" s="3">
        <v>196</v>
      </c>
      <c r="H1575" s="37">
        <v>466.58077600000001</v>
      </c>
      <c r="I1575" s="3">
        <v>609.82281</v>
      </c>
      <c r="J1575" s="3">
        <v>-143.24203399999999</v>
      </c>
      <c r="K1575" s="3">
        <v>9.5122999999999998</v>
      </c>
      <c r="L1575" s="3">
        <v>1.1556999999999999</v>
      </c>
      <c r="M1575" s="3">
        <v>3.3</v>
      </c>
      <c r="N1575" s="3">
        <v>-16.779999999999745</v>
      </c>
      <c r="O1575" s="3"/>
      <c r="P1575" s="3"/>
    </row>
    <row r="1576" spans="1:16">
      <c r="A1576" s="9">
        <v>43474</v>
      </c>
      <c r="B1576" s="32">
        <v>5984.05</v>
      </c>
      <c r="C1576" s="3">
        <v>3037.63</v>
      </c>
      <c r="D1576" s="3">
        <v>390.06373500000001</v>
      </c>
      <c r="E1576" s="3">
        <v>5.5469929999999996</v>
      </c>
      <c r="F1576" s="3">
        <v>2807.3949905180002</v>
      </c>
      <c r="G1576" s="3">
        <v>220</v>
      </c>
      <c r="H1576" s="37">
        <v>12.204902000000001</v>
      </c>
      <c r="I1576" s="3">
        <v>286.21693800000003</v>
      </c>
      <c r="J1576" s="3">
        <v>-274.01203600000002</v>
      </c>
      <c r="K1576" s="3">
        <v>9.5389999999999997</v>
      </c>
      <c r="L1576" s="3">
        <v>1.159</v>
      </c>
      <c r="M1576" s="3">
        <v>3.3</v>
      </c>
      <c r="N1576" s="3">
        <v>1.8600000000005821</v>
      </c>
      <c r="O1576" s="3"/>
      <c r="P1576" s="3"/>
    </row>
    <row r="1577" spans="1:16">
      <c r="A1577" s="9">
        <v>43473</v>
      </c>
      <c r="B1577" s="32">
        <v>5982.19</v>
      </c>
      <c r="C1577" s="3">
        <v>3036.09</v>
      </c>
      <c r="D1577" s="3">
        <v>216.41902099999999</v>
      </c>
      <c r="E1577" s="3">
        <v>4.1472699999999998</v>
      </c>
      <c r="F1577" s="3">
        <v>2806.5223207969998</v>
      </c>
      <c r="G1577" s="3">
        <v>211</v>
      </c>
      <c r="H1577" s="37">
        <v>138.95635899999999</v>
      </c>
      <c r="I1577" s="3">
        <v>143.268168</v>
      </c>
      <c r="J1577" s="3">
        <v>-4.3118090000000109</v>
      </c>
      <c r="K1577" s="3">
        <v>9.5134000000000007</v>
      </c>
      <c r="L1577" s="3">
        <v>1.1526000000000001</v>
      </c>
      <c r="M1577" s="3">
        <v>3.1</v>
      </c>
      <c r="N1577" s="3">
        <v>-10.170000000000073</v>
      </c>
      <c r="O1577" s="3"/>
      <c r="P1577" s="3"/>
    </row>
    <row r="1578" spans="1:16">
      <c r="A1578" s="9">
        <v>43472</v>
      </c>
      <c r="B1578" s="32">
        <v>5992.36</v>
      </c>
      <c r="C1578" s="3">
        <v>3049.95</v>
      </c>
      <c r="D1578" s="3">
        <v>932.95516899999996</v>
      </c>
      <c r="E1578" s="3">
        <v>18.393744999999999</v>
      </c>
      <c r="F1578" s="3">
        <v>2811.293398283</v>
      </c>
      <c r="G1578" s="3">
        <v>212</v>
      </c>
      <c r="H1578" s="37">
        <v>627.077763</v>
      </c>
      <c r="I1578" s="3">
        <v>751.85663599999998</v>
      </c>
      <c r="J1578" s="3">
        <v>-124.77887299999998</v>
      </c>
      <c r="K1578" s="3">
        <v>9.5760000000000005</v>
      </c>
      <c r="L1578" s="3">
        <v>1.1546000000000001</v>
      </c>
      <c r="M1578" s="3">
        <v>3.1</v>
      </c>
      <c r="N1578" s="3">
        <v>-30.630000000000109</v>
      </c>
      <c r="O1578" s="3"/>
      <c r="P1578" s="3"/>
    </row>
    <row r="1579" spans="1:16">
      <c r="A1579" s="9">
        <v>43469</v>
      </c>
      <c r="B1579" s="32">
        <v>6022.99</v>
      </c>
      <c r="C1579" s="3">
        <v>3070.2</v>
      </c>
      <c r="D1579" s="3">
        <v>405.06655799999999</v>
      </c>
      <c r="E1579" s="3">
        <v>7.3673859999999998</v>
      </c>
      <c r="F1579" s="3">
        <v>2825.6653653650001</v>
      </c>
      <c r="G1579" s="3">
        <v>199</v>
      </c>
      <c r="H1579" s="10">
        <v>56.814518</v>
      </c>
      <c r="I1579" s="32">
        <v>262.74000699999999</v>
      </c>
      <c r="J1579" s="3">
        <v>-205.925489</v>
      </c>
      <c r="K1579" s="3">
        <v>9.5995000000000008</v>
      </c>
      <c r="L1579" s="3">
        <v>1.1718999999999999</v>
      </c>
      <c r="M1579" s="3">
        <v>3.1</v>
      </c>
      <c r="N1579" s="3">
        <v>-44.670000000000073</v>
      </c>
      <c r="O1579" s="3"/>
      <c r="P1579" s="3"/>
    </row>
    <row r="1580" spans="1:16">
      <c r="A1580" s="9">
        <v>43468</v>
      </c>
      <c r="B1580" s="32">
        <v>6067.66</v>
      </c>
      <c r="C1580" s="3">
        <v>3105.75</v>
      </c>
      <c r="D1580" s="3">
        <v>68.775391999999997</v>
      </c>
      <c r="E1580" s="3">
        <v>3.1450019999999999</v>
      </c>
      <c r="F1580" s="3">
        <v>2846.6179953810001</v>
      </c>
      <c r="G1580" s="3">
        <v>212</v>
      </c>
      <c r="H1580" s="37">
        <v>4.5181880000000003</v>
      </c>
      <c r="I1580" s="3">
        <v>3.8492820000000001</v>
      </c>
      <c r="J1580" s="3">
        <v>0.66890600000000022</v>
      </c>
      <c r="K1580" s="3">
        <v>9.6707000000000001</v>
      </c>
      <c r="L1580" s="3">
        <v>1.1806000000000001</v>
      </c>
      <c r="M1580" s="3">
        <v>3.1</v>
      </c>
      <c r="N1580" s="3">
        <v>9.180000000000291</v>
      </c>
      <c r="O1580" s="3"/>
      <c r="P1580" s="3"/>
    </row>
    <row r="1581" spans="1:16">
      <c r="A1581" s="9">
        <v>43467</v>
      </c>
      <c r="B1581" s="32">
        <v>6058.48</v>
      </c>
      <c r="C1581" s="3">
        <v>3091.52</v>
      </c>
      <c r="D1581" s="3">
        <v>804.670434</v>
      </c>
      <c r="E1581" s="3">
        <v>12.890699</v>
      </c>
      <c r="F1581" s="3">
        <v>2842.3147400070002</v>
      </c>
      <c r="G1581" s="3">
        <v>203</v>
      </c>
      <c r="H1581" s="10">
        <v>559.959114</v>
      </c>
      <c r="I1581" s="32">
        <v>722.49667999999997</v>
      </c>
      <c r="J1581" s="3">
        <v>-162.53756599999997</v>
      </c>
      <c r="K1581" s="3">
        <v>9.6561000000000003</v>
      </c>
      <c r="L1581" s="3">
        <v>1.1788000000000001</v>
      </c>
      <c r="M1581" s="3">
        <v>3.1</v>
      </c>
      <c r="N1581" s="3">
        <v>-3.7200000000002547</v>
      </c>
      <c r="O1581" s="3"/>
      <c r="P1581" s="3"/>
    </row>
    <row r="1582" spans="1:16">
      <c r="A1582" s="9">
        <v>43465</v>
      </c>
      <c r="B1582" s="32">
        <v>6062.2</v>
      </c>
      <c r="C1582" s="3">
        <v>3111.07</v>
      </c>
      <c r="D1582" s="3">
        <v>211.497919</v>
      </c>
      <c r="E1582" s="3">
        <v>12.061968</v>
      </c>
      <c r="F1582" s="3">
        <v>2844.0581715190001</v>
      </c>
      <c r="G1582" s="3">
        <v>212</v>
      </c>
      <c r="H1582" s="37">
        <v>67.656979000000007</v>
      </c>
      <c r="I1582" s="3">
        <v>48.460859999999997</v>
      </c>
      <c r="J1582" s="3">
        <v>19.196118999999999</v>
      </c>
      <c r="K1582" s="3">
        <v>9.6620000000000008</v>
      </c>
      <c r="L1582" s="3">
        <v>1.1795</v>
      </c>
      <c r="M1582" s="3">
        <v>3.1</v>
      </c>
      <c r="N1582" s="3">
        <v>9.8299999999999272</v>
      </c>
      <c r="O1582" s="3"/>
      <c r="P1582" s="3"/>
    </row>
    <row r="1583" spans="1:16">
      <c r="A1583" s="9">
        <v>43462</v>
      </c>
      <c r="B1583" s="32">
        <v>6052.37</v>
      </c>
      <c r="C1583" s="3">
        <v>3135.18</v>
      </c>
      <c r="D1583" s="3">
        <v>288.52279399999998</v>
      </c>
      <c r="E1583" s="3">
        <v>9.3325600000000009</v>
      </c>
      <c r="F1583" s="3">
        <v>2839.445853399</v>
      </c>
      <c r="G1583" s="3">
        <v>216</v>
      </c>
      <c r="H1583" s="10">
        <v>166.03862799999999</v>
      </c>
      <c r="I1583" s="32">
        <v>130.47026600000001</v>
      </c>
      <c r="J1583" s="3">
        <v>35.568361999999979</v>
      </c>
      <c r="K1583" s="3">
        <v>9.6463999999999999</v>
      </c>
      <c r="L1583" s="3">
        <v>1.1776</v>
      </c>
      <c r="M1583" s="3">
        <v>3.1</v>
      </c>
      <c r="N1583" s="3">
        <v>37.140000000000327</v>
      </c>
      <c r="O1583" s="3"/>
      <c r="P1583" s="3"/>
    </row>
    <row r="1584" spans="1:16">
      <c r="A1584" s="9">
        <v>43461</v>
      </c>
      <c r="B1584" s="32">
        <v>6015.23</v>
      </c>
      <c r="C1584" s="3">
        <v>3115.42</v>
      </c>
      <c r="D1584" s="3">
        <v>389.224514</v>
      </c>
      <c r="E1584" s="3">
        <v>8.0607740000000003</v>
      </c>
      <c r="F1584" s="3">
        <v>2822.0248171759999</v>
      </c>
      <c r="G1584" s="3">
        <v>183</v>
      </c>
      <c r="H1584" s="37">
        <v>158.89974699999999</v>
      </c>
      <c r="I1584" s="3">
        <v>227.94006200000001</v>
      </c>
      <c r="J1584" s="3">
        <v>-69.040315000000021</v>
      </c>
      <c r="K1584" s="3">
        <v>9.5871999999999993</v>
      </c>
      <c r="L1584" s="3">
        <v>1.1704000000000001</v>
      </c>
      <c r="M1584" s="3">
        <v>3.1</v>
      </c>
      <c r="N1584" s="3">
        <v>-2.9600000000000364</v>
      </c>
      <c r="O1584" s="3"/>
      <c r="P1584" s="3"/>
    </row>
    <row r="1585" spans="1:16">
      <c r="A1585" s="9">
        <v>43460</v>
      </c>
      <c r="B1585" s="32">
        <v>6018.19</v>
      </c>
      <c r="C1585" s="3">
        <v>3116.9</v>
      </c>
      <c r="D1585" s="3">
        <v>338.11808100000002</v>
      </c>
      <c r="E1585" s="3">
        <v>4.6620650000000001</v>
      </c>
      <c r="F1585" s="3">
        <v>2823.4116438460001</v>
      </c>
      <c r="G1585" s="3">
        <v>195</v>
      </c>
      <c r="H1585" s="37">
        <v>68.309015000000002</v>
      </c>
      <c r="I1585" s="3">
        <v>74.664417</v>
      </c>
      <c r="J1585" s="3">
        <v>-6.355401999999998</v>
      </c>
      <c r="K1585" s="3">
        <v>9.5919000000000008</v>
      </c>
      <c r="L1585" s="3">
        <v>1.1709000000000001</v>
      </c>
      <c r="M1585" s="3">
        <v>3.1</v>
      </c>
      <c r="N1585" s="3">
        <v>-1.430000000000291</v>
      </c>
      <c r="O1585" s="3"/>
      <c r="P1585" s="3"/>
    </row>
    <row r="1586" spans="1:16">
      <c r="A1586" s="9">
        <v>43458</v>
      </c>
      <c r="B1586" s="32">
        <v>6019.62</v>
      </c>
      <c r="C1586" s="3">
        <v>3121.5</v>
      </c>
      <c r="D1586" s="3">
        <v>670.941057</v>
      </c>
      <c r="E1586" s="3">
        <v>9.2548700000000004</v>
      </c>
      <c r="F1586" s="3">
        <v>2824.0825067219998</v>
      </c>
      <c r="G1586" s="3">
        <v>172</v>
      </c>
      <c r="H1586" s="10">
        <v>345.792057</v>
      </c>
      <c r="I1586" s="32">
        <v>1.1274310000000001</v>
      </c>
      <c r="J1586" s="3">
        <v>344.664626</v>
      </c>
      <c r="K1586" s="3">
        <v>9.5942000000000007</v>
      </c>
      <c r="L1586" s="3">
        <v>1.1712</v>
      </c>
      <c r="M1586" s="3">
        <v>3.1</v>
      </c>
      <c r="N1586" s="3">
        <v>-5.5</v>
      </c>
      <c r="O1586" s="3"/>
      <c r="P1586" s="3"/>
    </row>
    <row r="1587" spans="1:16">
      <c r="A1587" s="9">
        <v>43455</v>
      </c>
      <c r="B1587" s="32">
        <v>6025.12</v>
      </c>
      <c r="C1587" s="3">
        <v>3124.73</v>
      </c>
      <c r="D1587" s="3">
        <v>326.21544599999999</v>
      </c>
      <c r="E1587" s="3">
        <v>3.853926</v>
      </c>
      <c r="F1587" s="3">
        <v>2826.6619100349999</v>
      </c>
      <c r="G1587" s="3">
        <v>173</v>
      </c>
      <c r="H1587" s="37">
        <v>2.2618209999999999</v>
      </c>
      <c r="I1587" s="3">
        <v>7.816058</v>
      </c>
      <c r="J1587" s="3">
        <v>-5.5542370000000005</v>
      </c>
      <c r="K1587" s="3">
        <v>9.6029</v>
      </c>
      <c r="L1587" s="3">
        <v>1.1722999999999999</v>
      </c>
      <c r="M1587" s="3">
        <v>3.1</v>
      </c>
      <c r="N1587" s="3">
        <v>19.470000000000255</v>
      </c>
      <c r="O1587" s="3"/>
      <c r="P1587" s="3"/>
    </row>
    <row r="1588" spans="1:16">
      <c r="A1588" s="9">
        <v>43454</v>
      </c>
      <c r="B1588" s="32">
        <v>6005.65</v>
      </c>
      <c r="C1588" s="3">
        <v>3108.18</v>
      </c>
      <c r="D1588" s="3">
        <v>494.050253</v>
      </c>
      <c r="E1588" s="3">
        <v>4.2509059999999996</v>
      </c>
      <c r="F1588" s="3">
        <v>2817.529335838</v>
      </c>
      <c r="G1588" s="3">
        <v>184</v>
      </c>
      <c r="H1588" s="37">
        <v>216.38073700000001</v>
      </c>
      <c r="I1588" s="3">
        <v>359.41657700000002</v>
      </c>
      <c r="J1588" s="3">
        <v>-143.03584000000001</v>
      </c>
      <c r="K1588" s="3">
        <v>9.5718999999999994</v>
      </c>
      <c r="L1588" s="3">
        <v>1.1685000000000001</v>
      </c>
      <c r="M1588" s="3">
        <v>3.1</v>
      </c>
      <c r="N1588" s="3">
        <v>-10.710000000000036</v>
      </c>
      <c r="O1588" s="3"/>
      <c r="P1588" s="3"/>
    </row>
    <row r="1589" spans="1:16">
      <c r="A1589" s="9">
        <v>43453</v>
      </c>
      <c r="B1589" s="32">
        <v>6016.36</v>
      </c>
      <c r="C1589" s="3">
        <v>3120.49</v>
      </c>
      <c r="D1589" s="3">
        <v>3296.9130799999998</v>
      </c>
      <c r="E1589" s="3">
        <v>27.782464000000001</v>
      </c>
      <c r="F1589" s="3">
        <v>2822.550970069</v>
      </c>
      <c r="G1589" s="3">
        <v>181</v>
      </c>
      <c r="H1589" s="10">
        <v>796.15827999999999</v>
      </c>
      <c r="I1589" s="32">
        <v>2622.0744370000002</v>
      </c>
      <c r="J1589" s="3">
        <v>-1825.9161570000001</v>
      </c>
      <c r="K1589" s="3">
        <v>9.5890000000000004</v>
      </c>
      <c r="L1589" s="3">
        <v>1.1706000000000001</v>
      </c>
      <c r="M1589" s="3">
        <v>3.1</v>
      </c>
      <c r="N1589" s="3">
        <v>-34.590000000000146</v>
      </c>
      <c r="O1589" s="3"/>
      <c r="P1589" s="3"/>
    </row>
    <row r="1590" spans="1:16">
      <c r="A1590" s="9">
        <v>43452</v>
      </c>
      <c r="B1590" s="32">
        <v>6050.95</v>
      </c>
      <c r="C1590" s="3">
        <v>3128.67</v>
      </c>
      <c r="D1590" s="3">
        <v>3559.8456510000001</v>
      </c>
      <c r="E1590" s="3">
        <v>89.364986000000002</v>
      </c>
      <c r="F1590" s="3">
        <v>2838.7781689889998</v>
      </c>
      <c r="G1590" s="3">
        <v>193</v>
      </c>
      <c r="H1590" s="30">
        <v>2321.5846510000001</v>
      </c>
      <c r="I1590" s="32">
        <v>2655.1320940000001</v>
      </c>
      <c r="J1590" s="3">
        <v>-333.54744299999993</v>
      </c>
      <c r="K1590" s="3">
        <v>9.6440999999999999</v>
      </c>
      <c r="L1590" s="3">
        <v>1.1773</v>
      </c>
      <c r="M1590" s="3">
        <v>3.1</v>
      </c>
      <c r="N1590" s="3">
        <v>3.4700000000002547</v>
      </c>
      <c r="O1590" s="3">
        <v>7388</v>
      </c>
      <c r="P1590" s="3"/>
    </row>
    <row r="1591" spans="1:16">
      <c r="A1591" s="9">
        <v>43451</v>
      </c>
      <c r="B1591" s="32">
        <v>6047.48</v>
      </c>
      <c r="C1591" s="3">
        <v>3127.89</v>
      </c>
      <c r="D1591" s="3">
        <v>979.22360600000002</v>
      </c>
      <c r="E1591" s="3">
        <v>21.251135999999999</v>
      </c>
      <c r="F1591" s="3">
        <v>2837.1520021420001</v>
      </c>
      <c r="G1591" s="3">
        <v>164</v>
      </c>
      <c r="H1591" s="10">
        <v>103.673879</v>
      </c>
      <c r="I1591" s="32">
        <v>888.63593900000001</v>
      </c>
      <c r="J1591" s="3">
        <v>-784.96206000000006</v>
      </c>
      <c r="K1591" s="3">
        <v>9.6386000000000003</v>
      </c>
      <c r="L1591" s="3">
        <v>1.1766000000000001</v>
      </c>
      <c r="M1591" s="3">
        <v>3.1</v>
      </c>
      <c r="N1591" s="3">
        <v>-20.150000000000546</v>
      </c>
      <c r="O1591" s="3"/>
      <c r="P1591" s="3"/>
    </row>
    <row r="1592" spans="1:16">
      <c r="A1592" s="9">
        <v>43448</v>
      </c>
      <c r="B1592" s="32">
        <v>6067.63</v>
      </c>
      <c r="C1592" s="3">
        <v>3141.91</v>
      </c>
      <c r="D1592" s="3">
        <v>133.80878300000001</v>
      </c>
      <c r="E1592" s="3">
        <v>11.443374</v>
      </c>
      <c r="F1592" s="3">
        <v>2846.605071643</v>
      </c>
      <c r="G1592" s="3">
        <v>183</v>
      </c>
      <c r="H1592" s="10">
        <v>5.3648980000000002</v>
      </c>
      <c r="I1592" s="32">
        <v>23.438955</v>
      </c>
      <c r="J1592" s="3">
        <v>-18.074057</v>
      </c>
      <c r="K1592" s="3">
        <v>9.6707000000000001</v>
      </c>
      <c r="L1592" s="3">
        <v>1.1806000000000001</v>
      </c>
      <c r="M1592" s="3">
        <v>3.1</v>
      </c>
      <c r="N1592" s="3">
        <v>5.0799999999999272</v>
      </c>
      <c r="O1592" s="3"/>
      <c r="P1592" s="3"/>
    </row>
    <row r="1593" spans="1:16">
      <c r="A1593" s="9">
        <v>43447</v>
      </c>
      <c r="B1593" s="32">
        <v>6062.55</v>
      </c>
      <c r="C1593" s="3">
        <v>3149.43</v>
      </c>
      <c r="D1593" s="3">
        <v>296.82542699999999</v>
      </c>
      <c r="E1593" s="3">
        <v>6.2958439999999998</v>
      </c>
      <c r="F1593" s="3">
        <v>2844.2239326570002</v>
      </c>
      <c r="G1593" s="3">
        <v>245</v>
      </c>
      <c r="H1593" s="37">
        <v>93.368813000000003</v>
      </c>
      <c r="I1593" s="3">
        <v>36.759332000000001</v>
      </c>
      <c r="J1593" s="3">
        <v>56.609481000000002</v>
      </c>
      <c r="K1593" s="3">
        <v>9.6597000000000008</v>
      </c>
      <c r="L1593" s="3">
        <v>1.1795</v>
      </c>
      <c r="M1593" s="3">
        <v>3.1</v>
      </c>
      <c r="N1593" s="3">
        <v>2.3500000000003638</v>
      </c>
      <c r="O1593" s="3">
        <v>25124</v>
      </c>
      <c r="P1593" s="3"/>
    </row>
    <row r="1594" spans="1:16">
      <c r="A1594" s="9">
        <v>43446</v>
      </c>
      <c r="B1594" s="32">
        <v>6060.2</v>
      </c>
      <c r="C1594" s="3">
        <v>3154.42</v>
      </c>
      <c r="D1594" s="3">
        <v>675.44606399999998</v>
      </c>
      <c r="E1594" s="3">
        <v>11.037148</v>
      </c>
      <c r="F1594" s="3">
        <v>2843.1185715239999</v>
      </c>
      <c r="G1594" s="3">
        <v>216</v>
      </c>
      <c r="H1594" s="10">
        <v>179.405968</v>
      </c>
      <c r="I1594" s="32">
        <v>530.63838299999998</v>
      </c>
      <c r="J1594" s="3">
        <v>-351.23241499999995</v>
      </c>
      <c r="K1594" s="3">
        <v>9.6559000000000008</v>
      </c>
      <c r="L1594" s="3">
        <v>1.179</v>
      </c>
      <c r="M1594" s="3">
        <v>3.1</v>
      </c>
      <c r="N1594" s="3">
        <v>24.929999999999382</v>
      </c>
      <c r="O1594" s="3"/>
      <c r="P1594" s="3"/>
    </row>
    <row r="1595" spans="1:16">
      <c r="A1595" s="9">
        <v>43445</v>
      </c>
      <c r="B1595" s="32">
        <v>6035.27</v>
      </c>
      <c r="C1595" s="3">
        <v>3151</v>
      </c>
      <c r="D1595" s="3">
        <v>904.41027599999995</v>
      </c>
      <c r="E1595" s="3">
        <v>28.95121</v>
      </c>
      <c r="F1595" s="3">
        <v>2831.424494806</v>
      </c>
      <c r="G1595" s="3">
        <v>200</v>
      </c>
      <c r="H1595" s="37">
        <v>3.9190019999999999</v>
      </c>
      <c r="I1595" s="3">
        <v>276.13350100000002</v>
      </c>
      <c r="J1595" s="3">
        <v>-272.21449900000005</v>
      </c>
      <c r="K1595" s="3">
        <v>9.6161999999999992</v>
      </c>
      <c r="L1595" s="3">
        <v>1.1741999999999999</v>
      </c>
      <c r="M1595" s="3">
        <v>3.1</v>
      </c>
      <c r="N1595" s="3">
        <v>9.0100000000002183</v>
      </c>
      <c r="O1595" s="3"/>
      <c r="P1595" s="3"/>
    </row>
    <row r="1596" spans="1:16">
      <c r="A1596" s="9">
        <v>43444</v>
      </c>
      <c r="B1596" s="32">
        <v>6026.26</v>
      </c>
      <c r="C1596" s="3">
        <v>3148.48</v>
      </c>
      <c r="D1596" s="3">
        <v>689.28984200000002</v>
      </c>
      <c r="E1596" s="3">
        <v>14.078386</v>
      </c>
      <c r="F1596" s="3">
        <v>2827.194939084</v>
      </c>
      <c r="G1596" s="3">
        <v>221</v>
      </c>
      <c r="H1596" s="37">
        <v>263.68112500000001</v>
      </c>
      <c r="I1596" s="3">
        <v>429.38929899999999</v>
      </c>
      <c r="J1596" s="3">
        <v>-165.70817399999999</v>
      </c>
      <c r="K1596" s="3">
        <v>9.6019000000000005</v>
      </c>
      <c r="L1596" s="3">
        <v>1.1724000000000001</v>
      </c>
      <c r="M1596" s="3">
        <v>3.1</v>
      </c>
      <c r="N1596" s="3">
        <v>-17.229999999999563</v>
      </c>
      <c r="O1596" s="3"/>
      <c r="P1596" s="3"/>
    </row>
    <row r="1597" spans="1:16">
      <c r="A1597" s="9">
        <v>43441</v>
      </c>
      <c r="B1597" s="32">
        <v>6043.49</v>
      </c>
      <c r="C1597" s="3">
        <v>3172.38</v>
      </c>
      <c r="D1597" s="3">
        <v>569.67503499999998</v>
      </c>
      <c r="E1597" s="3">
        <v>9.5903860000000005</v>
      </c>
      <c r="F1597" s="3">
        <v>2835.281090858</v>
      </c>
      <c r="G1597" s="3">
        <v>195</v>
      </c>
      <c r="H1597" s="37">
        <v>146.88482400000001</v>
      </c>
      <c r="I1597" s="3">
        <v>377.80260099999998</v>
      </c>
      <c r="J1597" s="3">
        <v>-230.91777699999997</v>
      </c>
      <c r="K1597" s="3">
        <v>9.6293000000000006</v>
      </c>
      <c r="L1597" s="3">
        <v>1.1758</v>
      </c>
      <c r="M1597" s="3">
        <v>3.1</v>
      </c>
      <c r="N1597" s="3">
        <v>-25.730000000000473</v>
      </c>
      <c r="O1597" s="3"/>
      <c r="P1597" s="3"/>
    </row>
    <row r="1598" spans="1:16">
      <c r="A1598" s="9">
        <v>43440</v>
      </c>
      <c r="B1598" s="32">
        <v>6069.22</v>
      </c>
      <c r="C1598" s="3">
        <v>3193.99</v>
      </c>
      <c r="D1598" s="3">
        <v>611.686781</v>
      </c>
      <c r="E1598" s="3">
        <v>24.307904000000001</v>
      </c>
      <c r="F1598" s="3">
        <v>2847.352361101</v>
      </c>
      <c r="G1598" s="3">
        <v>214</v>
      </c>
      <c r="H1598" s="10">
        <v>193.981131</v>
      </c>
      <c r="I1598" s="32">
        <v>387.20560599999999</v>
      </c>
      <c r="J1598" s="3">
        <v>-193.22447499999998</v>
      </c>
      <c r="K1598" s="3">
        <v>9.6702999999999992</v>
      </c>
      <c r="L1598" s="3">
        <v>1.1808000000000001</v>
      </c>
      <c r="M1598" s="3">
        <v>3.1</v>
      </c>
      <c r="N1598" s="3">
        <v>36.680000000000291</v>
      </c>
      <c r="O1598" s="3"/>
      <c r="P1598" s="3"/>
    </row>
    <row r="1599" spans="1:16">
      <c r="A1599" s="9">
        <v>43439</v>
      </c>
      <c r="B1599" s="32">
        <v>6032.54</v>
      </c>
      <c r="C1599" s="3">
        <v>3195.06</v>
      </c>
      <c r="D1599" s="3">
        <v>533.31071899999995</v>
      </c>
      <c r="E1599" s="3">
        <v>25.073142000000001</v>
      </c>
      <c r="F1599" s="3">
        <v>2830.1435824569999</v>
      </c>
      <c r="G1599" s="3">
        <v>208</v>
      </c>
      <c r="H1599" s="10">
        <v>69.360819000000006</v>
      </c>
      <c r="I1599" s="32">
        <v>194.64025699999999</v>
      </c>
      <c r="J1599" s="3">
        <v>-125.27943799999998</v>
      </c>
      <c r="K1599" s="3">
        <v>9.6103000000000005</v>
      </c>
      <c r="L1599" s="3">
        <v>1.1733</v>
      </c>
      <c r="M1599" s="3">
        <v>3.2</v>
      </c>
      <c r="N1599" s="3">
        <v>35.3100000000004</v>
      </c>
      <c r="O1599" s="3"/>
      <c r="P1599" s="3"/>
    </row>
    <row r="1600" spans="1:16">
      <c r="A1600" s="9">
        <v>43438</v>
      </c>
      <c r="B1600" s="32">
        <v>5997.23</v>
      </c>
      <c r="C1600" s="3">
        <v>3176.65</v>
      </c>
      <c r="D1600" s="3">
        <v>614.65809400000001</v>
      </c>
      <c r="E1600" s="3">
        <v>19.991032000000001</v>
      </c>
      <c r="F1600" s="3">
        <v>2813.5784757679999</v>
      </c>
      <c r="G1600" s="3">
        <v>200</v>
      </c>
      <c r="H1600" s="10">
        <v>15.568363</v>
      </c>
      <c r="I1600" s="32">
        <v>257.38097499999998</v>
      </c>
      <c r="J1600" s="3">
        <v>-241.81261199999997</v>
      </c>
      <c r="K1600" s="3">
        <v>9.4703999999999997</v>
      </c>
      <c r="L1600" s="3">
        <v>1.1716</v>
      </c>
      <c r="M1600" s="3">
        <v>3.2</v>
      </c>
      <c r="N1600" s="3">
        <v>-14.450000000000728</v>
      </c>
      <c r="O1600" s="3"/>
      <c r="P1600" s="3"/>
    </row>
    <row r="1601" spans="1:16">
      <c r="A1601" s="9">
        <v>43437</v>
      </c>
      <c r="B1601" s="13">
        <v>6011.68</v>
      </c>
      <c r="C1601" s="3">
        <v>3179.11</v>
      </c>
      <c r="D1601" s="3">
        <v>867.02464099999997</v>
      </c>
      <c r="E1601" s="3">
        <v>21.610809</v>
      </c>
      <c r="F1601" s="3">
        <v>2820.354988692</v>
      </c>
      <c r="G1601" s="3">
        <v>211</v>
      </c>
      <c r="H1601" s="10">
        <v>310.32466299999999</v>
      </c>
      <c r="I1601" s="32">
        <v>665.21555699999999</v>
      </c>
      <c r="J1601" s="3">
        <v>-354.890894</v>
      </c>
      <c r="K1601" s="3">
        <v>9.4931999999999999</v>
      </c>
      <c r="L1601" s="3">
        <v>1.1745000000000001</v>
      </c>
      <c r="M1601" s="3">
        <v>3.2</v>
      </c>
      <c r="N1601" s="3">
        <v>-13.519999999999527</v>
      </c>
      <c r="O1601" s="3"/>
      <c r="P1601" s="3"/>
    </row>
    <row r="1602" spans="1:16">
      <c r="A1602" s="9">
        <v>43434</v>
      </c>
      <c r="B1602" s="32">
        <v>6025.2</v>
      </c>
      <c r="C1602" s="3">
        <v>3201.08</v>
      </c>
      <c r="D1602" s="3">
        <v>445.93020200000001</v>
      </c>
      <c r="E1602" s="3">
        <v>12.323919</v>
      </c>
      <c r="F1602" s="3">
        <v>2826.6980821930001</v>
      </c>
      <c r="G1602" s="3">
        <v>233</v>
      </c>
      <c r="H1602" s="37">
        <v>152.65627000000001</v>
      </c>
      <c r="I1602" s="3">
        <v>166.56950399999999</v>
      </c>
      <c r="J1602" s="3">
        <v>-13.913233999999989</v>
      </c>
      <c r="K1602" s="3">
        <v>9.4959000000000007</v>
      </c>
      <c r="L1602" s="3">
        <v>1.179</v>
      </c>
      <c r="M1602" s="3">
        <v>3.2</v>
      </c>
      <c r="N1602" s="3">
        <v>5.8699999999998909</v>
      </c>
      <c r="O1602" s="3"/>
      <c r="P1602" s="3"/>
    </row>
    <row r="1603" spans="1:16">
      <c r="A1603" s="9">
        <v>43433</v>
      </c>
      <c r="B1603" s="32">
        <v>6019.33</v>
      </c>
      <c r="C1603" s="3">
        <v>3178.51</v>
      </c>
      <c r="D1603" s="3">
        <v>1424.194884</v>
      </c>
      <c r="E1603" s="3">
        <v>18.261368999999998</v>
      </c>
      <c r="F1603" s="3">
        <v>2823.947165481</v>
      </c>
      <c r="G1603" s="3">
        <v>226</v>
      </c>
      <c r="H1603" s="37">
        <v>353.22573699999998</v>
      </c>
      <c r="I1603" s="3">
        <v>768.32150300000001</v>
      </c>
      <c r="J1603" s="3">
        <v>-415.09576600000003</v>
      </c>
      <c r="K1603" s="3">
        <v>9.4867000000000008</v>
      </c>
      <c r="L1603" s="3">
        <v>1.1778</v>
      </c>
      <c r="M1603" s="3">
        <v>3.2</v>
      </c>
      <c r="N1603" s="3">
        <v>26.630000000000109</v>
      </c>
      <c r="O1603" s="3">
        <v>11770</v>
      </c>
      <c r="P1603" s="3"/>
    </row>
    <row r="1604" spans="1:16">
      <c r="A1604" s="9">
        <v>43432</v>
      </c>
      <c r="B1604" s="32">
        <v>5992.7</v>
      </c>
      <c r="C1604" s="3">
        <v>3159.76</v>
      </c>
      <c r="D1604" s="3">
        <v>745.933629</v>
      </c>
      <c r="E1604" s="3">
        <v>15.887957</v>
      </c>
      <c r="F1604" s="3">
        <v>2811.4534993470002</v>
      </c>
      <c r="G1604" s="3">
        <v>208</v>
      </c>
      <c r="H1604" s="37">
        <v>202.982235</v>
      </c>
      <c r="I1604" s="3">
        <v>346.11878000000002</v>
      </c>
      <c r="J1604" s="3">
        <v>-143.13654500000001</v>
      </c>
      <c r="K1604" s="3">
        <v>9.4446999999999992</v>
      </c>
      <c r="L1604" s="3">
        <v>1.1726000000000001</v>
      </c>
      <c r="M1604" s="3">
        <v>3.2</v>
      </c>
      <c r="N1604" s="3">
        <v>11.539999999999964</v>
      </c>
      <c r="O1604" s="3"/>
      <c r="P1604" s="3"/>
    </row>
    <row r="1605" spans="1:16">
      <c r="A1605" s="9">
        <v>43431</v>
      </c>
      <c r="B1605" s="32">
        <v>5981.16</v>
      </c>
      <c r="C1605" s="3">
        <v>3148.96</v>
      </c>
      <c r="D1605" s="3">
        <v>409.311939</v>
      </c>
      <c r="E1605" s="3">
        <v>14.29106</v>
      </c>
      <c r="F1605" s="3">
        <v>2806.0372029340001</v>
      </c>
      <c r="G1605" s="3">
        <v>212</v>
      </c>
      <c r="H1605" s="10">
        <v>59.682546000000002</v>
      </c>
      <c r="I1605" s="32">
        <v>261.57595300000003</v>
      </c>
      <c r="J1605" s="3">
        <v>-201.89340700000002</v>
      </c>
      <c r="K1605" s="3">
        <v>9.4265000000000008</v>
      </c>
      <c r="L1605" s="3">
        <v>1.1702999999999999</v>
      </c>
      <c r="M1605" s="3">
        <v>3.2</v>
      </c>
      <c r="N1605" s="3">
        <v>9.75</v>
      </c>
      <c r="O1605" s="3"/>
      <c r="P1605" s="3"/>
    </row>
    <row r="1606" spans="1:16">
      <c r="A1606" s="9">
        <v>43430</v>
      </c>
      <c r="B1606" s="32">
        <v>5971.41</v>
      </c>
      <c r="C1606" s="3">
        <v>3148.49</v>
      </c>
      <c r="D1606" s="3">
        <v>460.75177000000002</v>
      </c>
      <c r="E1606" s="3">
        <v>9.1840489999999999</v>
      </c>
      <c r="F1606" s="3">
        <v>2801.463827902</v>
      </c>
      <c r="G1606" s="3">
        <v>212</v>
      </c>
      <c r="H1606" s="10">
        <v>161.04111800000001</v>
      </c>
      <c r="I1606" s="32">
        <v>213.97539399999999</v>
      </c>
      <c r="J1606" s="3">
        <v>-52.934275999999983</v>
      </c>
      <c r="K1606" s="3">
        <v>9.4111999999999991</v>
      </c>
      <c r="L1606" s="3">
        <v>1.1684000000000001</v>
      </c>
      <c r="M1606" s="3">
        <v>3.3</v>
      </c>
      <c r="N1606" s="3">
        <v>28.340000000000146</v>
      </c>
      <c r="O1606" s="3"/>
      <c r="P1606" s="3"/>
    </row>
    <row r="1607" spans="1:16">
      <c r="A1607" s="9">
        <v>43427</v>
      </c>
      <c r="B1607" s="32">
        <v>5943.07</v>
      </c>
      <c r="C1607" s="3">
        <v>3116.98</v>
      </c>
      <c r="D1607" s="3">
        <v>736.706187</v>
      </c>
      <c r="E1607" s="3">
        <v>93.409268999999995</v>
      </c>
      <c r="F1607" s="3">
        <v>2788.1689353470001</v>
      </c>
      <c r="G1607" s="3">
        <v>210</v>
      </c>
      <c r="H1607" s="37">
        <v>212.58445800000001</v>
      </c>
      <c r="I1607" s="3">
        <v>195.44990200000001</v>
      </c>
      <c r="J1607" s="3">
        <v>17.134556000000003</v>
      </c>
      <c r="K1607" s="3">
        <v>9.3665000000000003</v>
      </c>
      <c r="L1607" s="3">
        <v>1.1629</v>
      </c>
      <c r="M1607" s="3">
        <v>3.3</v>
      </c>
      <c r="N1607" s="3">
        <v>13.090000000000146</v>
      </c>
      <c r="O1607" s="3"/>
      <c r="P1607" s="3"/>
    </row>
    <row r="1608" spans="1:16">
      <c r="A1608" s="9">
        <v>43425</v>
      </c>
      <c r="B1608" s="32">
        <v>5929.98</v>
      </c>
      <c r="C1608" s="3">
        <v>3103.34</v>
      </c>
      <c r="D1608" s="3">
        <v>580.84840099999997</v>
      </c>
      <c r="E1608" s="3">
        <v>17.593692999999998</v>
      </c>
      <c r="F1608" s="3">
        <v>2782.0291346230001</v>
      </c>
      <c r="G1608" s="3">
        <v>191</v>
      </c>
      <c r="H1608" s="37">
        <v>245.57403299999999</v>
      </c>
      <c r="I1608" s="3">
        <v>297.00234599999999</v>
      </c>
      <c r="J1608" s="3">
        <v>-51.428313000000003</v>
      </c>
      <c r="K1608" s="3">
        <v>9.3459000000000003</v>
      </c>
      <c r="L1608" s="3">
        <v>1.1603000000000001</v>
      </c>
      <c r="M1608" s="3">
        <v>3.3</v>
      </c>
      <c r="N1608" s="3">
        <v>-20.210000000000036</v>
      </c>
      <c r="O1608" s="3"/>
      <c r="P1608" s="3"/>
    </row>
    <row r="1609" spans="1:16">
      <c r="A1609" s="9">
        <v>43423</v>
      </c>
      <c r="B1609" s="32">
        <v>5950.19</v>
      </c>
      <c r="C1609" s="3">
        <v>3114.51</v>
      </c>
      <c r="D1609" s="3">
        <v>594.12176699999998</v>
      </c>
      <c r="E1609" s="3">
        <v>12.216547</v>
      </c>
      <c r="F1609" s="3">
        <v>2791.5112633670001</v>
      </c>
      <c r="G1609" s="3">
        <v>238</v>
      </c>
      <c r="H1609" s="10">
        <v>185.45813000000001</v>
      </c>
      <c r="I1609" s="32">
        <v>175.22691699999999</v>
      </c>
      <c r="J1609" s="3">
        <v>10.231213000000025</v>
      </c>
      <c r="K1609" s="3">
        <v>9.3777000000000008</v>
      </c>
      <c r="L1609" s="3">
        <v>1.1642999999999999</v>
      </c>
      <c r="M1609" s="3">
        <v>3.3</v>
      </c>
      <c r="N1609" s="3">
        <v>2.2899999999999636</v>
      </c>
      <c r="O1609" s="3"/>
      <c r="P1609" s="3"/>
    </row>
    <row r="1610" spans="1:16">
      <c r="A1610" s="9">
        <v>43420</v>
      </c>
      <c r="B1610" s="32">
        <v>5947.9</v>
      </c>
      <c r="C1610" s="3">
        <v>3114.06</v>
      </c>
      <c r="D1610" s="3">
        <v>299.56730900000002</v>
      </c>
      <c r="E1610" s="3">
        <v>10.625017</v>
      </c>
      <c r="F1610" s="3">
        <v>2790.4331227580001</v>
      </c>
      <c r="G1610" s="3">
        <v>208</v>
      </c>
      <c r="H1610" s="37">
        <v>45.488157999999999</v>
      </c>
      <c r="I1610" s="3">
        <v>192.54793000000001</v>
      </c>
      <c r="J1610" s="3">
        <v>-147.05977200000001</v>
      </c>
      <c r="K1610" s="3">
        <v>9.3741000000000003</v>
      </c>
      <c r="L1610" s="3">
        <v>1.1637999999999999</v>
      </c>
      <c r="M1610" s="3">
        <v>3.3</v>
      </c>
      <c r="N1610" s="3">
        <v>-7.5300000000006548</v>
      </c>
      <c r="O1610" s="3"/>
      <c r="P1610" s="3"/>
    </row>
    <row r="1611" spans="1:16">
      <c r="A1611" s="9">
        <v>43419</v>
      </c>
      <c r="B1611" s="32">
        <v>5955.43</v>
      </c>
      <c r="C1611" s="3">
        <v>3109.5</v>
      </c>
      <c r="D1611" s="3">
        <v>346.60121900000001</v>
      </c>
      <c r="E1611" s="3">
        <v>20.273073</v>
      </c>
      <c r="F1611" s="3">
        <v>2793.9687421660001</v>
      </c>
      <c r="G1611" s="3">
        <v>213</v>
      </c>
      <c r="H1611" s="10">
        <v>7.5658099999999999</v>
      </c>
      <c r="I1611" s="32">
        <v>63.042645999999998</v>
      </c>
      <c r="J1611" s="3">
        <v>-55.476835999999999</v>
      </c>
      <c r="K1611" s="3">
        <v>9.3946000000000005</v>
      </c>
      <c r="L1611" s="3">
        <v>1.1665000000000001</v>
      </c>
      <c r="M1611" s="3">
        <v>3.3</v>
      </c>
      <c r="N1611" s="3">
        <v>-11.909999999999854</v>
      </c>
      <c r="O1611" s="3"/>
      <c r="P1611" s="3"/>
    </row>
    <row r="1612" spans="1:16">
      <c r="A1612" s="9">
        <v>43418</v>
      </c>
      <c r="B1612" s="32">
        <v>5967.34</v>
      </c>
      <c r="C1612" s="3">
        <v>3105.57</v>
      </c>
      <c r="D1612" s="3">
        <v>135.76774800000001</v>
      </c>
      <c r="E1612" s="3">
        <v>3.820236</v>
      </c>
      <c r="F1612" s="3">
        <v>2799.5550469059999</v>
      </c>
      <c r="G1612" s="3">
        <v>199</v>
      </c>
      <c r="H1612" s="37">
        <v>37.838929</v>
      </c>
      <c r="I1612" s="3">
        <v>14.443235</v>
      </c>
      <c r="J1612" s="3">
        <v>23.395693999999999</v>
      </c>
      <c r="K1612" s="3">
        <v>9.4133999999999993</v>
      </c>
      <c r="L1612" s="3">
        <v>1.1688000000000001</v>
      </c>
      <c r="M1612" s="3">
        <v>3.3</v>
      </c>
      <c r="N1612" s="3">
        <v>19.980000000000473</v>
      </c>
      <c r="O1612" s="3"/>
      <c r="P1612" s="3"/>
    </row>
    <row r="1613" spans="1:16">
      <c r="A1613" s="9">
        <v>43417</v>
      </c>
      <c r="B1613" s="32">
        <v>5947.36</v>
      </c>
      <c r="C1613" s="3">
        <v>3087.48</v>
      </c>
      <c r="D1613" s="3">
        <v>729.23366299999998</v>
      </c>
      <c r="E1613" s="3">
        <v>13.461136</v>
      </c>
      <c r="F1613" s="3">
        <v>2790.1805769500002</v>
      </c>
      <c r="G1613" s="3">
        <v>203</v>
      </c>
      <c r="H1613" s="37">
        <v>473.01374299999998</v>
      </c>
      <c r="I1613" s="3">
        <v>446.16705999999999</v>
      </c>
      <c r="J1613" s="3">
        <v>26.846682999999985</v>
      </c>
      <c r="K1613" s="3">
        <v>9.3818999999999999</v>
      </c>
      <c r="L1613" s="3">
        <v>1.1649</v>
      </c>
      <c r="M1613" s="3">
        <v>3.2</v>
      </c>
      <c r="N1613" s="3">
        <v>-46.180000000000291</v>
      </c>
      <c r="O1613" s="3"/>
      <c r="P1613" s="3"/>
    </row>
    <row r="1614" spans="1:16">
      <c r="A1614" s="9">
        <v>43416</v>
      </c>
      <c r="B1614" s="32">
        <v>5993.54</v>
      </c>
      <c r="C1614" s="3">
        <v>3128.87</v>
      </c>
      <c r="D1614" s="3">
        <v>6682.0639499999997</v>
      </c>
      <c r="E1614" s="3">
        <v>281.63458600000001</v>
      </c>
      <c r="F1614" s="3">
        <v>2811.8479782049999</v>
      </c>
      <c r="G1614" s="3">
        <v>213</v>
      </c>
      <c r="H1614" s="37">
        <v>134.562546</v>
      </c>
      <c r="I1614" s="3">
        <v>80.746324000000001</v>
      </c>
      <c r="J1614" s="3">
        <v>53.816221999999996</v>
      </c>
      <c r="K1614" s="3">
        <v>9.4547000000000008</v>
      </c>
      <c r="L1614" s="3">
        <v>1.1739999999999999</v>
      </c>
      <c r="M1614" s="3">
        <v>3.2</v>
      </c>
      <c r="N1614" s="3">
        <v>12.600000000000364</v>
      </c>
      <c r="O1614" s="3"/>
      <c r="P1614" s="3"/>
    </row>
    <row r="1615" spans="1:16">
      <c r="A1615" s="9">
        <v>43413</v>
      </c>
      <c r="B1615" s="32">
        <v>5980.94</v>
      </c>
      <c r="C1615" s="3">
        <v>3105.98</v>
      </c>
      <c r="D1615" s="3">
        <v>424.65273100000002</v>
      </c>
      <c r="E1615" s="3">
        <v>11.709994</v>
      </c>
      <c r="F1615" s="3">
        <v>2805.9332824479998</v>
      </c>
      <c r="G1615" s="3">
        <v>216</v>
      </c>
      <c r="H1615" s="37">
        <v>134.03470799999999</v>
      </c>
      <c r="I1615" s="3">
        <v>52.961435999999999</v>
      </c>
      <c r="J1615" s="3">
        <v>81.073272000000003</v>
      </c>
      <c r="K1615" s="3">
        <v>9.4347999999999992</v>
      </c>
      <c r="L1615" s="3">
        <v>1.1715</v>
      </c>
      <c r="M1615" s="3">
        <v>3.3</v>
      </c>
      <c r="N1615" s="3">
        <v>2.3099999999994907</v>
      </c>
      <c r="O1615" s="3"/>
      <c r="P1615" s="3"/>
    </row>
    <row r="1616" spans="1:16">
      <c r="A1616" s="9">
        <v>43412</v>
      </c>
      <c r="B1616" s="32">
        <v>5978.63</v>
      </c>
      <c r="C1616" s="3">
        <v>3094.21</v>
      </c>
      <c r="D1616" s="3">
        <v>1284.7182089999999</v>
      </c>
      <c r="E1616" s="3">
        <v>22.629994</v>
      </c>
      <c r="F1616" s="3">
        <v>2804.851386109</v>
      </c>
      <c r="G1616" s="3">
        <v>242</v>
      </c>
      <c r="H1616" s="37">
        <v>219.41125700000001</v>
      </c>
      <c r="I1616" s="3">
        <v>880.201641</v>
      </c>
      <c r="J1616" s="3">
        <v>-660.79038400000002</v>
      </c>
      <c r="K1616" s="3">
        <v>9.4312000000000005</v>
      </c>
      <c r="L1616" s="3">
        <v>1.171</v>
      </c>
      <c r="M1616" s="3">
        <v>3.3</v>
      </c>
      <c r="N1616" s="3">
        <v>48.039999999999964</v>
      </c>
      <c r="O1616" s="3"/>
      <c r="P1616" s="3"/>
    </row>
    <row r="1617" spans="1:16">
      <c r="A1617" s="9">
        <v>43411</v>
      </c>
      <c r="B1617" s="32">
        <v>5930.59</v>
      </c>
      <c r="C1617" s="3">
        <v>3063.82</v>
      </c>
      <c r="D1617" s="3">
        <v>1078.8353119999999</v>
      </c>
      <c r="E1617" s="3">
        <v>16.251947000000001</v>
      </c>
      <c r="F1617" s="3">
        <v>2782.311790109</v>
      </c>
      <c r="G1617" s="3">
        <v>227</v>
      </c>
      <c r="H1617" s="10">
        <v>462.150238</v>
      </c>
      <c r="I1617" s="32">
        <v>867.99785699999995</v>
      </c>
      <c r="J1617" s="3">
        <v>-405.84761899999995</v>
      </c>
      <c r="K1617" s="3">
        <v>9.3553999999999995</v>
      </c>
      <c r="L1617" s="3">
        <v>1.1616</v>
      </c>
      <c r="M1617" s="3">
        <v>3.3</v>
      </c>
      <c r="N1617" s="3">
        <v>-56.619999999999891</v>
      </c>
      <c r="O1617" s="3"/>
      <c r="P1617" s="3"/>
    </row>
    <row r="1618" spans="1:16">
      <c r="A1618" s="9">
        <v>43409</v>
      </c>
      <c r="B1618" s="33">
        <v>5987.21</v>
      </c>
      <c r="C1618" s="3">
        <v>3110.64</v>
      </c>
      <c r="D1618" s="35">
        <v>1310.6248479999999</v>
      </c>
      <c r="E1618" s="35">
        <v>21.194824000000001</v>
      </c>
      <c r="F1618" s="3">
        <v>2808.878046542</v>
      </c>
      <c r="G1618" s="3">
        <v>230</v>
      </c>
      <c r="H1618" s="37">
        <v>701.47422099999994</v>
      </c>
      <c r="I1618" s="3">
        <v>403.47450300000003</v>
      </c>
      <c r="J1618" s="3">
        <v>297.99971799999992</v>
      </c>
      <c r="K1618" s="3">
        <v>9.4113000000000007</v>
      </c>
      <c r="L1618" s="3">
        <v>1.1716</v>
      </c>
      <c r="M1618" s="3">
        <v>3.2</v>
      </c>
      <c r="N1618" s="3">
        <v>-74.880000000000109</v>
      </c>
      <c r="O1618" s="3"/>
      <c r="P1618" s="3"/>
    </row>
    <row r="1619" spans="1:16">
      <c r="A1619" s="9">
        <v>43406</v>
      </c>
      <c r="B1619" s="32">
        <v>6062.09</v>
      </c>
      <c r="C1619" s="3">
        <v>3190.58</v>
      </c>
      <c r="D1619" s="3">
        <v>4128.8502250000001</v>
      </c>
      <c r="E1619" s="3">
        <v>35.679121000000002</v>
      </c>
      <c r="F1619" s="3">
        <v>2844.0072280459999</v>
      </c>
      <c r="G1619" s="3">
        <v>208</v>
      </c>
      <c r="H1619" s="37">
        <v>67.159991000000005</v>
      </c>
      <c r="I1619" s="3">
        <v>3218.8488440000001</v>
      </c>
      <c r="J1619" s="3">
        <v>-3151.6888530000001</v>
      </c>
      <c r="K1619" s="3">
        <v>9.5289999999999999</v>
      </c>
      <c r="L1619" s="3">
        <v>1.1862999999999999</v>
      </c>
      <c r="M1619" s="3">
        <v>3.2</v>
      </c>
      <c r="N1619" s="3">
        <v>-30.119999999999891</v>
      </c>
      <c r="O1619" s="3"/>
      <c r="P1619" s="3"/>
    </row>
    <row r="1620" spans="1:16">
      <c r="A1620" s="9">
        <v>43405</v>
      </c>
      <c r="B1620" s="32">
        <v>6092.21</v>
      </c>
      <c r="C1620" s="3">
        <v>3208.43</v>
      </c>
      <c r="D1620" s="3">
        <v>1913.6542260000001</v>
      </c>
      <c r="E1620" s="3">
        <v>43.514294</v>
      </c>
      <c r="F1620" s="3">
        <v>2858.1385819420002</v>
      </c>
      <c r="G1620" s="3">
        <v>250</v>
      </c>
      <c r="H1620" s="10">
        <v>836.74671799999999</v>
      </c>
      <c r="I1620" s="32">
        <v>769.93501600000002</v>
      </c>
      <c r="J1620" s="3">
        <v>66.811701999999968</v>
      </c>
      <c r="K1620" s="3">
        <v>9.5763999999999996</v>
      </c>
      <c r="L1620" s="3">
        <v>1.1921999999999999</v>
      </c>
      <c r="M1620" s="3">
        <v>3.2</v>
      </c>
      <c r="N1620" s="3">
        <v>-21.920000000000073</v>
      </c>
      <c r="O1620" s="3"/>
      <c r="P1620" s="3"/>
    </row>
    <row r="1621" spans="1:16">
      <c r="A1621" s="9">
        <v>43404</v>
      </c>
      <c r="B1621" s="32">
        <v>6114.13</v>
      </c>
      <c r="C1621" s="3">
        <v>3221.07</v>
      </c>
      <c r="D1621" s="3">
        <v>1501.664837</v>
      </c>
      <c r="E1621" s="3">
        <v>53.094186999999998</v>
      </c>
      <c r="F1621" s="3">
        <v>2868.4193506319998</v>
      </c>
      <c r="G1621" s="3">
        <v>262</v>
      </c>
      <c r="H1621" s="37">
        <v>145.13254499999999</v>
      </c>
      <c r="I1621" s="3">
        <v>717.15322700000002</v>
      </c>
      <c r="J1621" s="3">
        <v>-572.02068200000008</v>
      </c>
      <c r="K1621" s="3">
        <v>9.6107999999999993</v>
      </c>
      <c r="L1621" s="3">
        <v>1.1964999999999999</v>
      </c>
      <c r="M1621" s="3">
        <v>3.3</v>
      </c>
      <c r="N1621" s="3">
        <v>160.65999999999985</v>
      </c>
      <c r="O1621" s="3"/>
      <c r="P1621" s="3"/>
    </row>
    <row r="1622" spans="1:16">
      <c r="A1622" s="9">
        <v>43403</v>
      </c>
      <c r="B1622" s="32">
        <v>5953.47</v>
      </c>
      <c r="C1622" s="3">
        <v>3084.08</v>
      </c>
      <c r="D1622" s="3">
        <v>1355.1767910000001</v>
      </c>
      <c r="E1622" s="3">
        <v>28.136748999999998</v>
      </c>
      <c r="F1622" s="3">
        <v>2793.0468931589999</v>
      </c>
      <c r="G1622" s="3">
        <v>228</v>
      </c>
      <c r="H1622" s="10">
        <v>731.72856999999999</v>
      </c>
      <c r="I1622" s="32">
        <v>871.10088699999994</v>
      </c>
      <c r="J1622" s="3">
        <v>-139.37231699999995</v>
      </c>
      <c r="K1622" s="3">
        <v>9.3582999999999998</v>
      </c>
      <c r="L1622" s="3">
        <v>1.165</v>
      </c>
      <c r="M1622" s="3">
        <v>3.3</v>
      </c>
      <c r="N1622" s="3">
        <v>-10.849999999999454</v>
      </c>
      <c r="O1622" s="3"/>
      <c r="P1622" s="3"/>
    </row>
    <row r="1623" spans="1:16">
      <c r="A1623" s="9">
        <v>43402</v>
      </c>
      <c r="B1623" s="32">
        <v>5964.32</v>
      </c>
      <c r="C1623" s="3">
        <v>3083.2</v>
      </c>
      <c r="D1623" s="3">
        <v>981.38262899999995</v>
      </c>
      <c r="E1623" s="3">
        <v>31.648019999999999</v>
      </c>
      <c r="F1623" s="3">
        <v>2798.1370753790002</v>
      </c>
      <c r="G1623" s="3">
        <v>245</v>
      </c>
      <c r="H1623" s="37">
        <v>325.31219800000002</v>
      </c>
      <c r="I1623" s="3">
        <v>480.614935</v>
      </c>
      <c r="J1623" s="3">
        <v>-155.30273699999998</v>
      </c>
      <c r="K1623" s="3">
        <v>9.3573000000000004</v>
      </c>
      <c r="L1623" s="3">
        <v>1.167</v>
      </c>
      <c r="M1623" s="3">
        <v>3.3</v>
      </c>
      <c r="N1623" s="3">
        <v>20.139999999999418</v>
      </c>
      <c r="O1623" s="3"/>
      <c r="P1623" s="3"/>
    </row>
    <row r="1624" spans="1:16">
      <c r="A1624" s="9">
        <v>43399</v>
      </c>
      <c r="B1624" s="32">
        <v>5944.18</v>
      </c>
      <c r="C1624" s="3">
        <v>3058.59</v>
      </c>
      <c r="D1624" s="3">
        <v>4166.9024710000003</v>
      </c>
      <c r="E1624" s="3">
        <v>66.036981999999995</v>
      </c>
      <c r="F1624" s="3">
        <v>2788.6830568390001</v>
      </c>
      <c r="G1624" s="3">
        <v>251</v>
      </c>
      <c r="H1624" s="10">
        <v>617.31703300000004</v>
      </c>
      <c r="I1624" s="32">
        <v>3681.153624</v>
      </c>
      <c r="J1624" s="3">
        <v>-3063.8365910000002</v>
      </c>
      <c r="K1624" s="3">
        <v>9.3256999999999994</v>
      </c>
      <c r="L1624" s="3">
        <v>1.1631</v>
      </c>
      <c r="M1624" s="3">
        <v>3.4</v>
      </c>
      <c r="N1624" s="3">
        <v>112.22000000000025</v>
      </c>
      <c r="O1624" s="3"/>
      <c r="P1624" s="3"/>
    </row>
    <row r="1625" spans="1:16">
      <c r="A1625" s="9">
        <v>43398</v>
      </c>
      <c r="B1625" s="33">
        <v>5831.96</v>
      </c>
      <c r="C1625" s="3">
        <v>2997.33</v>
      </c>
      <c r="D1625" s="35">
        <v>1472.983502</v>
      </c>
      <c r="E1625" s="35">
        <v>19.628444999999999</v>
      </c>
      <c r="F1625" s="3">
        <v>2736.0357906079998</v>
      </c>
      <c r="G1625" s="3">
        <v>223</v>
      </c>
      <c r="H1625" s="37">
        <v>1055.3646020000001</v>
      </c>
      <c r="I1625" s="3">
        <v>1103.6546679999999</v>
      </c>
      <c r="J1625" s="3">
        <v>-48.290065999999797</v>
      </c>
      <c r="K1625" s="3">
        <v>9.1495999999999995</v>
      </c>
      <c r="L1625" s="3">
        <v>1.1411</v>
      </c>
      <c r="M1625" s="3">
        <v>3.4</v>
      </c>
      <c r="N1625" s="3">
        <v>63.420000000000073</v>
      </c>
      <c r="O1625" s="3">
        <v>36016</v>
      </c>
      <c r="P1625" s="3"/>
    </row>
    <row r="1626" spans="1:16">
      <c r="A1626" s="9">
        <v>43396</v>
      </c>
      <c r="B1626" s="32">
        <v>5768.54</v>
      </c>
      <c r="C1626" s="3">
        <v>2927.65</v>
      </c>
      <c r="D1626" s="3">
        <v>1257.129046</v>
      </c>
      <c r="E1626" s="3">
        <v>13.847272</v>
      </c>
      <c r="F1626" s="3">
        <v>2706.2808327070002</v>
      </c>
      <c r="G1626" s="3">
        <v>202</v>
      </c>
      <c r="H1626" s="10">
        <v>803.60683300000005</v>
      </c>
      <c r="I1626" s="32">
        <v>1081.13669</v>
      </c>
      <c r="J1626" s="3">
        <v>-277.52985699999999</v>
      </c>
      <c r="K1626" s="3">
        <v>9.0501000000000005</v>
      </c>
      <c r="L1626" s="3">
        <v>1.1287</v>
      </c>
      <c r="M1626" s="3">
        <v>3.4</v>
      </c>
      <c r="N1626" s="3">
        <v>-1.9800000000004729</v>
      </c>
      <c r="O1626" s="3"/>
      <c r="P1626" s="3"/>
    </row>
    <row r="1627" spans="1:16">
      <c r="A1627" s="9">
        <v>43395</v>
      </c>
      <c r="B1627" s="32">
        <v>5770.52</v>
      </c>
      <c r="C1627" s="3">
        <v>2932.23</v>
      </c>
      <c r="D1627" s="3">
        <v>200.98316199999999</v>
      </c>
      <c r="E1627" s="3">
        <v>8.9275780000000005</v>
      </c>
      <c r="F1627" s="3">
        <v>2709.8196649420001</v>
      </c>
      <c r="G1627" s="3">
        <v>194</v>
      </c>
      <c r="H1627" s="10">
        <v>65.738423999999995</v>
      </c>
      <c r="I1627" s="32">
        <v>125.07536</v>
      </c>
      <c r="J1627" s="3">
        <v>-59.336936000000009</v>
      </c>
      <c r="K1627" s="3">
        <v>9.0619999999999994</v>
      </c>
      <c r="L1627" s="3">
        <v>1.1302000000000001</v>
      </c>
      <c r="M1627" s="3">
        <v>3.4</v>
      </c>
      <c r="N1627" s="3">
        <v>4.5200000000004366</v>
      </c>
      <c r="O1627" s="3"/>
      <c r="P1627" s="3"/>
    </row>
    <row r="1628" spans="1:16">
      <c r="A1628" s="9">
        <v>43392</v>
      </c>
      <c r="B1628" s="32">
        <v>5766</v>
      </c>
      <c r="C1628" s="3">
        <v>2920.67</v>
      </c>
      <c r="D1628" s="3">
        <v>214.06235899999999</v>
      </c>
      <c r="E1628" s="3">
        <v>15.420837000000001</v>
      </c>
      <c r="F1628" s="3">
        <v>2707.699216775</v>
      </c>
      <c r="G1628" s="3">
        <v>198</v>
      </c>
      <c r="H1628" s="37">
        <v>34.349426000000001</v>
      </c>
      <c r="I1628" s="3">
        <v>93.614341999999994</v>
      </c>
      <c r="J1628" s="3">
        <v>-59.264915999999992</v>
      </c>
      <c r="K1628" s="3">
        <v>9.0548999999999999</v>
      </c>
      <c r="L1628" s="3">
        <v>1.1293</v>
      </c>
      <c r="M1628" s="3">
        <v>3.4</v>
      </c>
      <c r="N1628" s="3">
        <v>4.9099999999998545</v>
      </c>
      <c r="O1628" s="3"/>
      <c r="P1628" s="3"/>
    </row>
    <row r="1629" spans="1:16">
      <c r="A1629" s="9">
        <v>43391</v>
      </c>
      <c r="B1629" s="32">
        <v>5761.09</v>
      </c>
      <c r="C1629" s="3">
        <v>2916.82</v>
      </c>
      <c r="D1629" s="3">
        <v>204.207143</v>
      </c>
      <c r="E1629" s="3">
        <v>5.7479550000000001</v>
      </c>
      <c r="F1629" s="3">
        <v>2705.3923098229998</v>
      </c>
      <c r="G1629" s="3">
        <v>212</v>
      </c>
      <c r="H1629" s="37">
        <v>27.218119999999999</v>
      </c>
      <c r="I1629" s="3">
        <v>35.278483999999999</v>
      </c>
      <c r="J1629" s="3">
        <v>-8.0603639999999999</v>
      </c>
      <c r="K1629" s="3">
        <v>9.0472000000000001</v>
      </c>
      <c r="L1629" s="3">
        <v>1.1283000000000001</v>
      </c>
      <c r="M1629" s="3">
        <v>3.4</v>
      </c>
      <c r="N1629" s="3">
        <v>-17.279999999999745</v>
      </c>
      <c r="O1629" s="3"/>
      <c r="P1629" s="3"/>
    </row>
    <row r="1630" spans="1:16">
      <c r="A1630" s="9">
        <v>43390</v>
      </c>
      <c r="B1630" s="32">
        <v>5778.37</v>
      </c>
      <c r="C1630" s="3">
        <v>2932.56</v>
      </c>
      <c r="D1630" s="3">
        <v>151.810438</v>
      </c>
      <c r="E1630" s="3">
        <v>4.9482929999999996</v>
      </c>
      <c r="F1630" s="3">
        <v>2713.5077612209998</v>
      </c>
      <c r="G1630" s="3">
        <v>223</v>
      </c>
      <c r="H1630" s="10">
        <v>29.311350000000001</v>
      </c>
      <c r="I1630" s="32">
        <v>75.854245000000006</v>
      </c>
      <c r="J1630" s="3">
        <v>-46.542895000000001</v>
      </c>
      <c r="K1630" s="3">
        <v>9.0742999999999991</v>
      </c>
      <c r="L1630" s="3">
        <v>1.1316999999999999</v>
      </c>
      <c r="M1630" s="3">
        <v>3.4</v>
      </c>
      <c r="N1630" s="3">
        <v>1.6199999999998909</v>
      </c>
      <c r="O1630" s="3"/>
      <c r="P1630" s="3"/>
    </row>
    <row r="1631" spans="1:16">
      <c r="A1631" s="9">
        <v>43389</v>
      </c>
      <c r="B1631" s="32">
        <v>5776.75</v>
      </c>
      <c r="C1631" s="3">
        <v>2917.45</v>
      </c>
      <c r="D1631" s="3">
        <v>448.33534200000003</v>
      </c>
      <c r="E1631" s="3">
        <v>10.092008999999999</v>
      </c>
      <c r="F1631" s="3">
        <v>2712.7474012309999</v>
      </c>
      <c r="G1631" s="3">
        <v>221</v>
      </c>
      <c r="H1631" s="37">
        <v>153.29592600000001</v>
      </c>
      <c r="I1631" s="3">
        <v>263.72848800000003</v>
      </c>
      <c r="J1631" s="3">
        <v>-110.43256200000002</v>
      </c>
      <c r="K1631" s="3">
        <v>9.0717999999999996</v>
      </c>
      <c r="L1631" s="3">
        <v>1.1314</v>
      </c>
      <c r="M1631" s="3">
        <v>3.4</v>
      </c>
      <c r="N1631" s="3">
        <v>-19.270000000000437</v>
      </c>
      <c r="O1631" s="3"/>
      <c r="P1631" s="3"/>
    </row>
    <row r="1632" spans="1:16">
      <c r="A1632" s="9">
        <v>43388</v>
      </c>
      <c r="B1632" s="33">
        <v>5796.02</v>
      </c>
      <c r="C1632" s="3">
        <v>2935.9</v>
      </c>
      <c r="D1632" s="35">
        <v>1580.746654</v>
      </c>
      <c r="E1632" s="35">
        <v>32.871887999999998</v>
      </c>
      <c r="F1632" s="3">
        <v>2721.7953409880001</v>
      </c>
      <c r="G1632" s="3">
        <v>214</v>
      </c>
      <c r="H1632" s="37">
        <v>894.21486700000003</v>
      </c>
      <c r="I1632" s="3">
        <v>1394.1644779999999</v>
      </c>
      <c r="J1632" s="3">
        <v>-499.94961099999989</v>
      </c>
      <c r="K1632" s="3">
        <v>9.1020000000000003</v>
      </c>
      <c r="L1632" s="3">
        <v>1.1352</v>
      </c>
      <c r="M1632" s="3">
        <v>3.4</v>
      </c>
      <c r="N1632" s="3">
        <v>21.650000000000546</v>
      </c>
      <c r="O1632" s="3"/>
      <c r="P1632" s="3"/>
    </row>
    <row r="1633" spans="1:16">
      <c r="A1633" s="9">
        <v>43385</v>
      </c>
      <c r="B1633" s="33">
        <v>5774.37</v>
      </c>
      <c r="C1633" s="3">
        <v>2909.08</v>
      </c>
      <c r="D1633" s="35">
        <v>1987.600541</v>
      </c>
      <c r="E1633" s="35">
        <v>42.220826000000002</v>
      </c>
      <c r="F1633" s="3">
        <v>2711.6254313519999</v>
      </c>
      <c r="G1633" s="3">
        <v>218</v>
      </c>
      <c r="H1633" s="37">
        <v>65.171537000000001</v>
      </c>
      <c r="I1633" s="3">
        <v>1780.528836</v>
      </c>
      <c r="J1633" s="3">
        <v>-1715.357299</v>
      </c>
      <c r="K1633" s="3">
        <v>9.0679999999999996</v>
      </c>
      <c r="L1633" s="3">
        <v>1.1309</v>
      </c>
      <c r="M1633" s="3">
        <v>3.4</v>
      </c>
      <c r="N1633" s="3">
        <v>-40.659999999999854</v>
      </c>
      <c r="O1633" s="3"/>
      <c r="P1633" s="3"/>
    </row>
    <row r="1634" spans="1:16">
      <c r="A1634" s="9">
        <v>43384</v>
      </c>
      <c r="B1634" s="32">
        <v>5815.03</v>
      </c>
      <c r="C1634" s="3">
        <v>2946.63</v>
      </c>
      <c r="D1634" s="3">
        <v>408.94559700000002</v>
      </c>
      <c r="E1634" s="3">
        <v>9.6524619999999999</v>
      </c>
      <c r="F1634" s="3">
        <v>2730.721817779</v>
      </c>
      <c r="G1634" s="3">
        <v>208</v>
      </c>
      <c r="H1634" s="37">
        <v>14.372005</v>
      </c>
      <c r="I1634" s="3">
        <v>325.90955300000002</v>
      </c>
      <c r="J1634" s="3">
        <v>-311.53754800000002</v>
      </c>
      <c r="K1634" s="3">
        <v>9.1318999999999999</v>
      </c>
      <c r="L1634" s="3">
        <v>1.1389</v>
      </c>
      <c r="M1634" s="3">
        <v>3.3</v>
      </c>
      <c r="N1634" s="3">
        <v>-23.449999999999818</v>
      </c>
      <c r="O1634" s="3"/>
      <c r="P1634" s="3"/>
    </row>
    <row r="1635" spans="1:16">
      <c r="A1635" s="9">
        <v>43383</v>
      </c>
      <c r="B1635" s="32">
        <v>5838.48</v>
      </c>
      <c r="C1635" s="3">
        <v>2965.82</v>
      </c>
      <c r="D1635" s="3">
        <v>301.77660700000001</v>
      </c>
      <c r="E1635" s="3">
        <v>9.5207899999999999</v>
      </c>
      <c r="F1635" s="3">
        <v>2741.734704164</v>
      </c>
      <c r="G1635" s="3">
        <v>196</v>
      </c>
      <c r="H1635" s="37">
        <v>30.547537999999999</v>
      </c>
      <c r="I1635" s="3">
        <v>80.743294000000006</v>
      </c>
      <c r="J1635" s="3">
        <v>-50.195756000000003</v>
      </c>
      <c r="K1635" s="3">
        <v>9.1686999999999994</v>
      </c>
      <c r="L1635" s="3">
        <v>1.1435</v>
      </c>
      <c r="M1635" s="3">
        <v>3.3</v>
      </c>
      <c r="N1635" s="3">
        <v>-33.540000000000873</v>
      </c>
      <c r="O1635" s="3"/>
      <c r="P1635" s="3"/>
    </row>
    <row r="1636" spans="1:16">
      <c r="A1636" s="9">
        <v>43382</v>
      </c>
      <c r="B1636" s="33">
        <v>5872.02</v>
      </c>
      <c r="C1636" s="3">
        <v>3000.16</v>
      </c>
      <c r="D1636" s="35">
        <v>230.535866</v>
      </c>
      <c r="E1636" s="35">
        <v>31.876256999999999</v>
      </c>
      <c r="F1636" s="3">
        <v>2757.4845456829999</v>
      </c>
      <c r="G1636" s="3">
        <v>218</v>
      </c>
      <c r="H1636" s="37">
        <v>49.666744999999999</v>
      </c>
      <c r="I1636" s="3">
        <v>33.731205000000003</v>
      </c>
      <c r="J1636" s="3">
        <v>15.935539999999996</v>
      </c>
      <c r="K1636" s="3">
        <v>9.2213999999999992</v>
      </c>
      <c r="L1636" s="3">
        <v>1.1500999999999999</v>
      </c>
      <c r="M1636" s="3">
        <v>3.3</v>
      </c>
      <c r="N1636" s="3">
        <v>-8.3599999999996726</v>
      </c>
      <c r="O1636" s="3"/>
      <c r="P1636" s="3"/>
    </row>
    <row r="1637" spans="1:16">
      <c r="A1637" s="9">
        <v>43381</v>
      </c>
      <c r="B1637" s="32">
        <v>5880.38</v>
      </c>
      <c r="C1637" s="3">
        <v>3002.14</v>
      </c>
      <c r="D1637" s="3">
        <v>350.48370399999999</v>
      </c>
      <c r="E1637" s="3">
        <v>10.025782</v>
      </c>
      <c r="F1637" s="3">
        <v>2761.4104823130001</v>
      </c>
      <c r="G1637" s="3">
        <v>206</v>
      </c>
      <c r="H1637" s="37">
        <v>119.13529200000001</v>
      </c>
      <c r="I1637" s="3">
        <v>230.977362</v>
      </c>
      <c r="J1637" s="3">
        <v>-111.84206999999999</v>
      </c>
      <c r="K1637" s="3">
        <v>9.2345000000000006</v>
      </c>
      <c r="L1637" s="3">
        <v>1.1516999999999999</v>
      </c>
      <c r="M1637" s="3">
        <v>3.3</v>
      </c>
      <c r="N1637" s="3">
        <v>-27.680000000000291</v>
      </c>
      <c r="O1637" s="3"/>
      <c r="P1637" s="3"/>
    </row>
    <row r="1638" spans="1:16">
      <c r="A1638" s="9">
        <v>43378</v>
      </c>
      <c r="B1638" s="32">
        <v>5908.06</v>
      </c>
      <c r="C1638" s="3">
        <v>3038.12</v>
      </c>
      <c r="D1638" s="3">
        <v>265.00926600000003</v>
      </c>
      <c r="E1638" s="3">
        <v>17.880434000000001</v>
      </c>
      <c r="F1638" s="3">
        <v>2774.4097530130002</v>
      </c>
      <c r="G1638" s="3">
        <v>214</v>
      </c>
      <c r="H1638" s="37">
        <v>105.325112</v>
      </c>
      <c r="I1638" s="3">
        <v>135.695043</v>
      </c>
      <c r="J1638" s="3">
        <v>-30.369930999999994</v>
      </c>
      <c r="K1638" s="3">
        <v>9.2484999999999999</v>
      </c>
      <c r="L1638" s="3">
        <v>1.1589</v>
      </c>
      <c r="M1638" s="3">
        <v>3.3</v>
      </c>
      <c r="N1638" s="3">
        <v>24.289999999999964</v>
      </c>
      <c r="O1638" s="3">
        <v>7754</v>
      </c>
      <c r="P1638" s="3"/>
    </row>
    <row r="1639" spans="1:16">
      <c r="A1639" s="9">
        <v>43377</v>
      </c>
      <c r="B1639" s="32">
        <v>5883.77</v>
      </c>
      <c r="C1639" s="3">
        <v>3010.6</v>
      </c>
      <c r="D1639" s="3">
        <v>350.64373999999998</v>
      </c>
      <c r="E1639" s="3">
        <v>10.824337999999999</v>
      </c>
      <c r="F1639" s="3">
        <v>2763.0021317149999</v>
      </c>
      <c r="G1639" s="3">
        <v>226</v>
      </c>
      <c r="H1639" s="37">
        <v>192.73765800000001</v>
      </c>
      <c r="I1639" s="3">
        <v>222.983093</v>
      </c>
      <c r="J1639" s="3">
        <v>-30.245434999999986</v>
      </c>
      <c r="K1639" s="3">
        <v>9.2104999999999997</v>
      </c>
      <c r="L1639" s="3">
        <v>1.1540999999999999</v>
      </c>
      <c r="M1639" s="3">
        <v>3.4</v>
      </c>
      <c r="N1639" s="3">
        <v>48.170000000000073</v>
      </c>
      <c r="O1639" s="3"/>
      <c r="P1639" s="3"/>
    </row>
    <row r="1640" spans="1:16">
      <c r="A1640" s="9">
        <v>43376</v>
      </c>
      <c r="B1640" s="32">
        <v>5835.6</v>
      </c>
      <c r="C1640" s="3">
        <v>2978.66</v>
      </c>
      <c r="D1640" s="3">
        <v>319.029628</v>
      </c>
      <c r="E1640" s="3">
        <v>11.087443</v>
      </c>
      <c r="F1640" s="3">
        <v>2740.3806425349999</v>
      </c>
      <c r="G1640" s="3">
        <v>221</v>
      </c>
      <c r="H1640" s="10">
        <v>64.138564000000002</v>
      </c>
      <c r="I1640" s="32">
        <v>161.48189099999999</v>
      </c>
      <c r="J1640" s="3">
        <v>-97.343326999999988</v>
      </c>
      <c r="K1640" s="3">
        <v>9.1350999999999996</v>
      </c>
      <c r="L1640" s="3">
        <v>1.1447000000000001</v>
      </c>
      <c r="M1640" s="3">
        <v>3.4</v>
      </c>
      <c r="N1640" s="3">
        <v>21.770000000000437</v>
      </c>
      <c r="O1640" s="3"/>
      <c r="P1640" s="3"/>
    </row>
    <row r="1641" spans="1:16">
      <c r="A1641" s="9">
        <v>43375</v>
      </c>
      <c r="B1641" s="33">
        <v>5813.83</v>
      </c>
      <c r="C1641" s="3">
        <v>2969.6</v>
      </c>
      <c r="D1641" s="35">
        <v>788.34293000000002</v>
      </c>
      <c r="E1641" s="35">
        <v>24.5992</v>
      </c>
      <c r="F1641" s="3">
        <v>2730.1594450540001</v>
      </c>
      <c r="G1641" s="3">
        <v>214</v>
      </c>
      <c r="H1641" s="37">
        <v>660.23721399999999</v>
      </c>
      <c r="I1641" s="3">
        <v>661.69164499999999</v>
      </c>
      <c r="J1641" s="3">
        <v>-1.4544309999999996</v>
      </c>
      <c r="K1641" s="3">
        <v>9.1010000000000009</v>
      </c>
      <c r="L1641" s="3">
        <v>1.1404000000000001</v>
      </c>
      <c r="M1641" s="3">
        <v>3.4</v>
      </c>
      <c r="N1641" s="3">
        <v>6.0900000000001455</v>
      </c>
      <c r="O1641" s="3"/>
      <c r="P1641" s="3"/>
    </row>
    <row r="1642" spans="1:16">
      <c r="A1642" s="9">
        <v>43374</v>
      </c>
      <c r="B1642" s="33">
        <v>5807.74</v>
      </c>
      <c r="C1642" s="3">
        <v>2963.03</v>
      </c>
      <c r="D1642" s="35">
        <v>395.20462600000002</v>
      </c>
      <c r="E1642" s="35">
        <v>20.139457</v>
      </c>
      <c r="F1642" s="3">
        <v>2727.3000814279999</v>
      </c>
      <c r="G1642" s="3">
        <v>208</v>
      </c>
      <c r="H1642" s="37">
        <v>108.367232</v>
      </c>
      <c r="I1642" s="3">
        <v>242.08036200000001</v>
      </c>
      <c r="J1642" s="3">
        <v>-133.71313000000001</v>
      </c>
      <c r="K1642" s="3">
        <v>9.0914999999999999</v>
      </c>
      <c r="L1642" s="3">
        <v>1.1392</v>
      </c>
      <c r="M1642" s="3">
        <v>3.4</v>
      </c>
      <c r="N1642" s="3">
        <v>-9.8000000000001819</v>
      </c>
      <c r="O1642" s="3">
        <v>13165</v>
      </c>
      <c r="P1642" s="3"/>
    </row>
    <row r="1643" spans="1:16">
      <c r="A1643" s="9">
        <v>43371</v>
      </c>
      <c r="B1643" s="32">
        <v>5817.54</v>
      </c>
      <c r="C1643" s="3">
        <v>2970.06</v>
      </c>
      <c r="D1643" s="3">
        <v>177.06369599999999</v>
      </c>
      <c r="E1643" s="3">
        <v>8.5782659999999993</v>
      </c>
      <c r="F1643" s="3">
        <v>2731.9013591200001</v>
      </c>
      <c r="G1643" s="3">
        <v>217</v>
      </c>
      <c r="H1643" s="37">
        <v>26.710027</v>
      </c>
      <c r="I1643" s="3">
        <v>72.838711000000004</v>
      </c>
      <c r="J1643" s="3">
        <v>-46.128684000000007</v>
      </c>
      <c r="K1643" s="3">
        <v>9.1067999999999998</v>
      </c>
      <c r="L1643" s="3">
        <v>1.1411</v>
      </c>
      <c r="M1643" s="3">
        <v>3.3</v>
      </c>
      <c r="N1643" s="3">
        <v>-44.640000000000327</v>
      </c>
      <c r="O1643" s="3"/>
      <c r="P1643" s="3"/>
    </row>
    <row r="1644" spans="1:16">
      <c r="A1644" s="9">
        <v>43370</v>
      </c>
      <c r="B1644" s="33">
        <v>5862.18</v>
      </c>
      <c r="C1644" s="3">
        <v>3002</v>
      </c>
      <c r="D1644" s="35">
        <v>633.07898</v>
      </c>
      <c r="E1644" s="35">
        <v>15.247076</v>
      </c>
      <c r="F1644" s="3">
        <v>2752.8610399670001</v>
      </c>
      <c r="G1644" s="3">
        <v>237</v>
      </c>
      <c r="H1644" s="37">
        <v>411.27709599999997</v>
      </c>
      <c r="I1644" s="3">
        <v>469.38163500000002</v>
      </c>
      <c r="J1644" s="3">
        <v>-58.104539000000045</v>
      </c>
      <c r="K1644" s="3">
        <v>9.1767000000000003</v>
      </c>
      <c r="L1644" s="3">
        <v>1.1498999999999999</v>
      </c>
      <c r="M1644" s="3">
        <v>3.3</v>
      </c>
      <c r="N1644" s="3">
        <v>-7.1300000000001091</v>
      </c>
      <c r="O1644" s="3"/>
      <c r="P1644" s="3"/>
    </row>
    <row r="1645" spans="1:16">
      <c r="A1645" s="9">
        <v>43369</v>
      </c>
      <c r="B1645" s="33">
        <v>5869.31</v>
      </c>
      <c r="C1645" s="3">
        <v>3009.31</v>
      </c>
      <c r="D1645" s="35">
        <v>419.84534400000001</v>
      </c>
      <c r="E1645" s="35">
        <v>13.577479</v>
      </c>
      <c r="F1645" s="3">
        <v>2756.210725248</v>
      </c>
      <c r="G1645" s="3">
        <v>205</v>
      </c>
      <c r="H1645" s="37">
        <v>181.226528</v>
      </c>
      <c r="I1645" s="3">
        <v>291.708913</v>
      </c>
      <c r="J1645" s="3">
        <v>-110.48238499999999</v>
      </c>
      <c r="K1645" s="3">
        <v>9.1879000000000008</v>
      </c>
      <c r="L1645" s="3">
        <v>1.1513</v>
      </c>
      <c r="M1645" s="3">
        <v>3.3</v>
      </c>
      <c r="N1645" s="3">
        <v>-18.210000000000036</v>
      </c>
      <c r="O1645" s="3">
        <v>9645</v>
      </c>
      <c r="P1645" s="3"/>
    </row>
    <row r="1646" spans="1:16">
      <c r="A1646" s="9">
        <v>43368</v>
      </c>
      <c r="B1646" s="33">
        <v>5887.52</v>
      </c>
      <c r="C1646" s="3">
        <v>3019.58</v>
      </c>
      <c r="D1646" s="35">
        <v>318.51613700000001</v>
      </c>
      <c r="E1646" s="35">
        <v>12.220101</v>
      </c>
      <c r="F1646" s="3">
        <v>2764.8413180870002</v>
      </c>
      <c r="G1646" s="3">
        <v>234</v>
      </c>
      <c r="H1646" s="37">
        <v>77.276891000000006</v>
      </c>
      <c r="I1646" s="3">
        <v>126.831603</v>
      </c>
      <c r="J1646" s="3">
        <v>-49.554711999999995</v>
      </c>
      <c r="K1646" s="3">
        <v>9.2059999999999995</v>
      </c>
      <c r="L1646" s="3">
        <v>1.1549</v>
      </c>
      <c r="M1646" s="3">
        <v>3.4</v>
      </c>
      <c r="N1646" s="3">
        <v>53.940000000000509</v>
      </c>
      <c r="O1646" s="3"/>
      <c r="P1646" s="3"/>
    </row>
    <row r="1647" spans="1:16">
      <c r="A1647" s="9">
        <v>43364</v>
      </c>
      <c r="B1647" s="32">
        <v>5833.58</v>
      </c>
      <c r="C1647" s="3">
        <v>2979.29</v>
      </c>
      <c r="D1647" s="3">
        <v>297.56786599999998</v>
      </c>
      <c r="E1647" s="3">
        <v>10.672706</v>
      </c>
      <c r="F1647" s="3">
        <v>2739.5107674880001</v>
      </c>
      <c r="G1647" s="3">
        <v>236</v>
      </c>
      <c r="H1647" s="37">
        <v>82.830172000000005</v>
      </c>
      <c r="I1647" s="3">
        <v>143.75078099999999</v>
      </c>
      <c r="J1647" s="3">
        <v>-60.920608999999985</v>
      </c>
      <c r="K1647" s="3">
        <v>9.1216000000000008</v>
      </c>
      <c r="L1647" s="3">
        <v>1.1443000000000001</v>
      </c>
      <c r="M1647" s="3">
        <v>3.3</v>
      </c>
      <c r="N1647" s="3">
        <v>-71.319999999999709</v>
      </c>
      <c r="O1647" s="3"/>
      <c r="P1647" s="3"/>
    </row>
    <row r="1648" spans="1:16">
      <c r="A1648" s="9">
        <v>43363</v>
      </c>
      <c r="B1648" s="32">
        <v>5904.9</v>
      </c>
      <c r="C1648" s="3">
        <v>3016.76</v>
      </c>
      <c r="D1648" s="3">
        <v>977.66730099999995</v>
      </c>
      <c r="E1648" s="3">
        <v>26.086293999999999</v>
      </c>
      <c r="F1648" s="3">
        <v>2773.001655945</v>
      </c>
      <c r="G1648" s="3">
        <v>230</v>
      </c>
      <c r="H1648" s="37">
        <v>452.51552800000002</v>
      </c>
      <c r="I1648" s="3">
        <v>812.42578400000002</v>
      </c>
      <c r="J1648" s="3">
        <v>-359.910256</v>
      </c>
      <c r="K1648" s="3">
        <v>9.2331000000000003</v>
      </c>
      <c r="L1648" s="3">
        <v>1.1583000000000001</v>
      </c>
      <c r="M1648" s="3">
        <v>3.3</v>
      </c>
      <c r="N1648" s="3">
        <v>-17.3100000000004</v>
      </c>
      <c r="O1648" s="3"/>
      <c r="P1648" s="3"/>
    </row>
    <row r="1649" spans="1:16">
      <c r="A1649" s="9">
        <v>43362</v>
      </c>
      <c r="B1649" s="32">
        <v>5922.21</v>
      </c>
      <c r="C1649" s="3">
        <v>3030.77</v>
      </c>
      <c r="D1649" s="3">
        <v>547.55837599999995</v>
      </c>
      <c r="E1649" s="3">
        <v>12.072698000000001</v>
      </c>
      <c r="F1649" s="3">
        <v>2781.1321011189998</v>
      </c>
      <c r="G1649" s="3">
        <v>216</v>
      </c>
      <c r="H1649" s="10">
        <v>231.63881499999999</v>
      </c>
      <c r="I1649" s="32">
        <v>368.616849</v>
      </c>
      <c r="J1649" s="3">
        <v>-136.97803400000001</v>
      </c>
      <c r="K1649" s="3">
        <v>9.2601999999999993</v>
      </c>
      <c r="L1649" s="3">
        <v>1.1617</v>
      </c>
      <c r="M1649" s="3">
        <v>3.3</v>
      </c>
      <c r="N1649" s="3">
        <v>-52.539999999999964</v>
      </c>
      <c r="O1649" s="3"/>
      <c r="P1649" s="3"/>
    </row>
    <row r="1650" spans="1:16">
      <c r="A1650" s="9">
        <v>43361</v>
      </c>
      <c r="B1650" s="33">
        <v>5974.75</v>
      </c>
      <c r="C1650" s="3">
        <v>3077.36</v>
      </c>
      <c r="D1650" s="35">
        <v>657.15307299999995</v>
      </c>
      <c r="E1650" s="35">
        <v>15.567607000000001</v>
      </c>
      <c r="F1650" s="3">
        <v>2805.8036049130001</v>
      </c>
      <c r="G1650" s="3">
        <v>216</v>
      </c>
      <c r="H1650" s="37">
        <v>298.92923100000002</v>
      </c>
      <c r="I1650" s="3">
        <v>506.77617700000002</v>
      </c>
      <c r="J1650" s="3">
        <v>-207.846946</v>
      </c>
      <c r="K1650" s="3">
        <v>9.3423999999999996</v>
      </c>
      <c r="L1650" s="3">
        <v>1.1719999999999999</v>
      </c>
      <c r="M1650" s="3">
        <v>3.3</v>
      </c>
      <c r="N1650" s="3">
        <v>3.5399999999999636</v>
      </c>
      <c r="O1650" s="3"/>
      <c r="P1650" s="3"/>
    </row>
    <row r="1651" spans="1:16">
      <c r="A1651" s="9">
        <v>43360</v>
      </c>
      <c r="B1651" s="32">
        <v>5971.21</v>
      </c>
      <c r="C1651" s="3">
        <v>3072.32</v>
      </c>
      <c r="D1651" s="3">
        <v>881.16369199999997</v>
      </c>
      <c r="E1651" s="3">
        <v>33.758704000000002</v>
      </c>
      <c r="F1651" s="3">
        <v>2804.1410734619999</v>
      </c>
      <c r="G1651" s="3">
        <v>246</v>
      </c>
      <c r="H1651" s="37">
        <v>192.44363300000001</v>
      </c>
      <c r="I1651" s="3">
        <v>393.11973699999999</v>
      </c>
      <c r="J1651" s="3">
        <v>-200.67610399999998</v>
      </c>
      <c r="K1651" s="3">
        <v>9.3368000000000002</v>
      </c>
      <c r="L1651" s="3">
        <v>1.1713</v>
      </c>
      <c r="M1651" s="3">
        <v>3.2</v>
      </c>
      <c r="N1651" s="3">
        <v>-57.279999999999745</v>
      </c>
      <c r="O1651" s="3"/>
      <c r="P1651" s="3"/>
    </row>
    <row r="1652" spans="1:16">
      <c r="A1652" s="9">
        <v>43357</v>
      </c>
      <c r="B1652" s="32">
        <v>6028.49</v>
      </c>
      <c r="C1652" s="3">
        <v>3130.28</v>
      </c>
      <c r="D1652" s="3">
        <v>440.36081100000001</v>
      </c>
      <c r="E1652" s="3">
        <v>14.89453</v>
      </c>
      <c r="F1652" s="3">
        <v>2831.0408594119999</v>
      </c>
      <c r="G1652" s="3">
        <v>249</v>
      </c>
      <c r="H1652" s="10">
        <v>270.03775999999999</v>
      </c>
      <c r="I1652" s="32">
        <v>107.685463</v>
      </c>
      <c r="J1652" s="3">
        <v>162.35229699999999</v>
      </c>
      <c r="K1652" s="3">
        <v>9.4263999999999992</v>
      </c>
      <c r="L1652" s="3">
        <v>1.1825000000000001</v>
      </c>
      <c r="M1652" s="3">
        <v>3.2</v>
      </c>
      <c r="N1652" s="3">
        <v>-2.7700000000004366</v>
      </c>
      <c r="O1652" s="3"/>
      <c r="P1652" s="3"/>
    </row>
    <row r="1653" spans="1:16">
      <c r="A1653" s="9">
        <v>43356</v>
      </c>
      <c r="B1653" s="30">
        <v>6031.26</v>
      </c>
      <c r="C1653" s="3">
        <v>3139.77</v>
      </c>
      <c r="D1653" s="3">
        <v>786.11243300000001</v>
      </c>
      <c r="E1653" s="3">
        <v>15.172980000000001</v>
      </c>
      <c r="F1653" s="3">
        <v>2832.3437528680001</v>
      </c>
      <c r="G1653" s="3">
        <v>222</v>
      </c>
      <c r="H1653" s="10">
        <v>175.08178899999999</v>
      </c>
      <c r="I1653" s="32">
        <v>515.80597299999999</v>
      </c>
      <c r="J1653" s="3">
        <v>-340.72418400000004</v>
      </c>
      <c r="K1653" s="3">
        <v>9.4306999999999999</v>
      </c>
      <c r="L1653" s="3">
        <v>1.1831</v>
      </c>
      <c r="M1653" s="3">
        <v>3.2</v>
      </c>
      <c r="N1653" s="3">
        <v>-29.420000000000073</v>
      </c>
      <c r="O1653" s="3"/>
      <c r="P1653" s="3"/>
    </row>
    <row r="1654" spans="1:16">
      <c r="A1654" s="9">
        <v>43355</v>
      </c>
      <c r="B1654" s="32">
        <v>6060.68</v>
      </c>
      <c r="C1654" s="3">
        <v>3167.42</v>
      </c>
      <c r="D1654" s="3">
        <v>1691.0505209999999</v>
      </c>
      <c r="E1654" s="3">
        <v>51.061286000000003</v>
      </c>
      <c r="F1654" s="3">
        <v>2846.1570159399998</v>
      </c>
      <c r="G1654" s="3">
        <v>222</v>
      </c>
      <c r="H1654" s="37">
        <v>1.7787489999999999</v>
      </c>
      <c r="I1654" s="3">
        <v>43.652172999999998</v>
      </c>
      <c r="J1654" s="3">
        <v>-41.873424</v>
      </c>
      <c r="K1654" s="3">
        <v>9.4766999999999992</v>
      </c>
      <c r="L1654" s="3">
        <v>1.1889000000000001</v>
      </c>
      <c r="M1654" s="3">
        <v>3.2</v>
      </c>
      <c r="N1654" s="3">
        <v>1.680000000000291</v>
      </c>
      <c r="O1654" s="3"/>
      <c r="P1654" s="3"/>
    </row>
    <row r="1655" spans="1:16">
      <c r="A1655" s="9">
        <v>43354</v>
      </c>
      <c r="B1655" s="32">
        <v>6059</v>
      </c>
      <c r="C1655" s="3">
        <v>3170.68</v>
      </c>
      <c r="D1655" s="3">
        <v>967.75006599999995</v>
      </c>
      <c r="E1655" s="3">
        <v>40.967702000000003</v>
      </c>
      <c r="F1655" s="3">
        <v>2844.737843759</v>
      </c>
      <c r="G1655" s="3">
        <v>225</v>
      </c>
      <c r="H1655" s="37">
        <v>486.19653799999998</v>
      </c>
      <c r="I1655" s="3">
        <v>630.56004199999995</v>
      </c>
      <c r="J1655" s="3">
        <v>-144.36350399999998</v>
      </c>
      <c r="K1655" s="3">
        <v>9.4719999999999995</v>
      </c>
      <c r="L1655" s="3">
        <v>1.1882999999999999</v>
      </c>
      <c r="M1655" s="3">
        <v>3.2</v>
      </c>
      <c r="N1655" s="3">
        <v>-36.229999999999563</v>
      </c>
      <c r="O1655" s="3"/>
      <c r="P1655" s="3"/>
    </row>
    <row r="1656" spans="1:16">
      <c r="A1656" s="9">
        <v>43353</v>
      </c>
      <c r="B1656" s="32">
        <v>6095.23</v>
      </c>
      <c r="C1656" s="3">
        <v>3202.74</v>
      </c>
      <c r="D1656" s="3">
        <v>337.29636199999999</v>
      </c>
      <c r="E1656" s="3">
        <v>10.433619999999999</v>
      </c>
      <c r="F1656" s="3">
        <v>2855.5358422009999</v>
      </c>
      <c r="G1656" s="3">
        <v>211</v>
      </c>
      <c r="H1656" s="37">
        <v>171.167924</v>
      </c>
      <c r="I1656" s="3">
        <v>96.427471999999995</v>
      </c>
      <c r="J1656" s="3">
        <v>74.740452000000005</v>
      </c>
      <c r="K1656" s="3">
        <v>9.5078999999999994</v>
      </c>
      <c r="L1656" s="3">
        <v>1.1928000000000001</v>
      </c>
      <c r="M1656" s="3">
        <v>3.2</v>
      </c>
      <c r="N1656" s="3">
        <v>-1.3100000000004002</v>
      </c>
      <c r="O1656" s="3"/>
      <c r="P1656" s="3"/>
    </row>
    <row r="1657" spans="1:16">
      <c r="A1657" s="9">
        <v>43350</v>
      </c>
      <c r="B1657" s="32">
        <v>6096.54</v>
      </c>
      <c r="C1657" s="3">
        <v>3197.77</v>
      </c>
      <c r="D1657" s="3">
        <v>615.95937500000002</v>
      </c>
      <c r="E1657" s="3">
        <v>9.0894049999999993</v>
      </c>
      <c r="F1657" s="3">
        <v>2856.1476760959999</v>
      </c>
      <c r="G1657" s="3">
        <v>227</v>
      </c>
      <c r="H1657" s="37">
        <v>169.91839999999999</v>
      </c>
      <c r="I1657" s="3">
        <v>281.99164400000001</v>
      </c>
      <c r="J1657" s="3">
        <v>-112.07324400000002</v>
      </c>
      <c r="K1657" s="3">
        <v>9.51</v>
      </c>
      <c r="L1657" s="3">
        <v>1.1930000000000001</v>
      </c>
      <c r="M1657" s="3">
        <v>3.2</v>
      </c>
      <c r="N1657" s="3">
        <v>-21.350000000000364</v>
      </c>
      <c r="O1657" s="3"/>
      <c r="P1657" s="3"/>
    </row>
    <row r="1658" spans="1:16">
      <c r="A1658" s="9">
        <v>43349</v>
      </c>
      <c r="B1658" s="10">
        <v>6117.89</v>
      </c>
      <c r="C1658" s="3">
        <v>3216.82</v>
      </c>
      <c r="D1658" s="3">
        <v>274.0224</v>
      </c>
      <c r="E1658" s="3">
        <v>12.164353999999999</v>
      </c>
      <c r="F1658" s="3">
        <v>2866.1492765490002</v>
      </c>
      <c r="G1658" s="3">
        <v>221</v>
      </c>
      <c r="H1658" s="37">
        <v>166.88508899999999</v>
      </c>
      <c r="I1658" s="3">
        <v>137.455128</v>
      </c>
      <c r="J1658" s="3">
        <v>29.429960999999992</v>
      </c>
      <c r="K1658" s="3">
        <v>9.5433000000000003</v>
      </c>
      <c r="L1658" s="3">
        <v>1.1972</v>
      </c>
      <c r="M1658" s="3">
        <v>3.2</v>
      </c>
      <c r="N1658" s="3">
        <v>5.5700000000006185</v>
      </c>
      <c r="O1658" s="3"/>
      <c r="P1658" s="3"/>
    </row>
    <row r="1659" spans="1:16">
      <c r="A1659" s="9">
        <v>43348</v>
      </c>
      <c r="B1659" s="32">
        <v>6112.32</v>
      </c>
      <c r="C1659" s="3">
        <v>3221.9</v>
      </c>
      <c r="D1659" s="3">
        <v>119.47448799999999</v>
      </c>
      <c r="E1659" s="3">
        <v>10.007365</v>
      </c>
      <c r="F1659" s="3">
        <v>2863.5405294000002</v>
      </c>
      <c r="G1659" s="3">
        <v>215</v>
      </c>
      <c r="H1659" s="37">
        <v>26.160084000000001</v>
      </c>
      <c r="I1659" s="3">
        <v>36.299458000000001</v>
      </c>
      <c r="J1659" s="3">
        <v>-10.139374</v>
      </c>
      <c r="K1659" s="3">
        <v>9.5124999999999993</v>
      </c>
      <c r="L1659" s="3">
        <v>1.196</v>
      </c>
      <c r="M1659" s="3">
        <v>3.2</v>
      </c>
      <c r="N1659" s="3">
        <v>-7.9700000000002547</v>
      </c>
      <c r="O1659" s="3"/>
      <c r="P1659" s="3"/>
    </row>
    <row r="1660" spans="1:16">
      <c r="A1660" s="9">
        <v>43347</v>
      </c>
      <c r="B1660" s="32">
        <v>6120.29</v>
      </c>
      <c r="C1660" s="3">
        <v>3223.89</v>
      </c>
      <c r="D1660" s="3">
        <v>365.520464</v>
      </c>
      <c r="E1660" s="3">
        <v>9.2873000000000001</v>
      </c>
      <c r="F1660" s="3">
        <v>2867.2765269860001</v>
      </c>
      <c r="G1660" s="3">
        <v>230</v>
      </c>
      <c r="H1660" s="10">
        <v>153.06812500000001</v>
      </c>
      <c r="I1660" s="32">
        <v>200.033399</v>
      </c>
      <c r="J1660" s="3">
        <v>-46.965273999999994</v>
      </c>
      <c r="K1660" s="3">
        <v>9.5249000000000006</v>
      </c>
      <c r="L1660" s="3">
        <v>1.1976</v>
      </c>
      <c r="M1660" s="3">
        <v>3.2</v>
      </c>
      <c r="N1660" s="3">
        <v>-7.7100000000000364</v>
      </c>
      <c r="O1660" s="3"/>
      <c r="P1660" s="3"/>
    </row>
    <row r="1661" spans="1:16">
      <c r="A1661" s="9">
        <v>43346</v>
      </c>
      <c r="B1661" s="33">
        <v>6128</v>
      </c>
      <c r="C1661" s="3">
        <v>3224.98</v>
      </c>
      <c r="D1661" s="35">
        <v>181.93704600000001</v>
      </c>
      <c r="E1661" s="35">
        <v>10.219848000000001</v>
      </c>
      <c r="F1661" s="3">
        <v>2870.8897897940001</v>
      </c>
      <c r="G1661" s="3">
        <v>225</v>
      </c>
      <c r="H1661" s="37">
        <v>33.963908000000004</v>
      </c>
      <c r="I1661" s="3">
        <v>65.251655</v>
      </c>
      <c r="J1661" s="3">
        <v>-31.287746999999996</v>
      </c>
      <c r="K1661" s="3">
        <v>9.5368999999999993</v>
      </c>
      <c r="L1661" s="3">
        <v>1.1991000000000001</v>
      </c>
      <c r="M1661" s="3">
        <v>3.2</v>
      </c>
      <c r="N1661" s="3">
        <v>36.550000000000182</v>
      </c>
      <c r="O1661" s="3">
        <v>8199</v>
      </c>
      <c r="P1661" s="3"/>
    </row>
    <row r="1662" spans="1:16">
      <c r="A1662" s="9">
        <v>43343</v>
      </c>
      <c r="B1662" s="32">
        <v>6091.45</v>
      </c>
      <c r="C1662" s="3">
        <v>3232.32</v>
      </c>
      <c r="D1662" s="3">
        <v>404.186014</v>
      </c>
      <c r="E1662" s="3">
        <v>14.021791</v>
      </c>
      <c r="F1662" s="3">
        <v>2853.762325275</v>
      </c>
      <c r="G1662" s="3">
        <v>228</v>
      </c>
      <c r="H1662" s="37">
        <v>267.25258000000002</v>
      </c>
      <c r="I1662" s="3">
        <v>272.236493</v>
      </c>
      <c r="J1662" s="3">
        <v>-4.9839129999999727</v>
      </c>
      <c r="K1662" s="3">
        <v>9.48</v>
      </c>
      <c r="L1662" s="3">
        <v>1.1919</v>
      </c>
      <c r="M1662" s="3">
        <v>3.2</v>
      </c>
      <c r="N1662" s="3">
        <v>11.1899999999996</v>
      </c>
      <c r="O1662" s="3">
        <v>7233</v>
      </c>
      <c r="P1662" s="3"/>
    </row>
    <row r="1663" spans="1:16">
      <c r="A1663" s="9">
        <v>43342</v>
      </c>
      <c r="B1663" s="32">
        <v>6080.26</v>
      </c>
      <c r="C1663" s="3">
        <v>3229.21</v>
      </c>
      <c r="D1663" s="3">
        <v>639.00337999999999</v>
      </c>
      <c r="E1663" s="3">
        <v>17.236032999999999</v>
      </c>
      <c r="F1663" s="3">
        <v>2848.5198796039999</v>
      </c>
      <c r="G1663" s="3">
        <v>231</v>
      </c>
      <c r="H1663" s="37">
        <v>168.52643699999999</v>
      </c>
      <c r="I1663" s="3">
        <v>268.38576699999999</v>
      </c>
      <c r="J1663" s="3">
        <v>-99.85933</v>
      </c>
      <c r="K1663" s="3">
        <v>9.4626000000000001</v>
      </c>
      <c r="L1663" s="3">
        <v>1.1897</v>
      </c>
      <c r="M1663" s="3">
        <v>3.2</v>
      </c>
      <c r="N1663" s="3">
        <v>3.5799999999999272</v>
      </c>
      <c r="O1663" s="3"/>
      <c r="P1663" s="3"/>
    </row>
    <row r="1664" spans="1:16">
      <c r="A1664" s="9">
        <v>43341</v>
      </c>
      <c r="B1664" s="32">
        <v>6076.68</v>
      </c>
      <c r="C1664" s="3">
        <v>3241</v>
      </c>
      <c r="D1664" s="3">
        <v>337.89049199999999</v>
      </c>
      <c r="E1664" s="3">
        <v>18.729122</v>
      </c>
      <c r="F1664" s="3">
        <v>2846.8470195609998</v>
      </c>
      <c r="G1664" s="3">
        <v>226</v>
      </c>
      <c r="H1664" s="37">
        <v>84.505115000000004</v>
      </c>
      <c r="I1664" s="3">
        <v>161.39453499999999</v>
      </c>
      <c r="J1664" s="3">
        <v>-76.889419999999987</v>
      </c>
      <c r="K1664" s="3">
        <v>9.4571000000000005</v>
      </c>
      <c r="L1664" s="3">
        <v>1.1890000000000001</v>
      </c>
      <c r="M1664" s="3">
        <v>3.2</v>
      </c>
      <c r="N1664" s="3">
        <v>32.010000000000218</v>
      </c>
      <c r="O1664" s="3"/>
      <c r="P1664" s="3"/>
    </row>
    <row r="1665" spans="1:16">
      <c r="A1665" s="9">
        <v>43340</v>
      </c>
      <c r="B1665" s="32">
        <v>6044.67</v>
      </c>
      <c r="C1665" s="3">
        <v>3225.18</v>
      </c>
      <c r="D1665" s="3">
        <v>1127.7026499999999</v>
      </c>
      <c r="E1665" s="3">
        <v>19.816216000000001</v>
      </c>
      <c r="F1665" s="3">
        <v>2831.8471381459999</v>
      </c>
      <c r="G1665" s="3">
        <v>239</v>
      </c>
      <c r="H1665" s="37">
        <v>189.29453599999999</v>
      </c>
      <c r="I1665" s="3">
        <v>779.52411500000005</v>
      </c>
      <c r="J1665" s="3">
        <v>-590.22957900000006</v>
      </c>
      <c r="K1665" s="3">
        <v>9.4071999999999996</v>
      </c>
      <c r="L1665" s="3">
        <v>1.1828000000000001</v>
      </c>
      <c r="M1665" s="3">
        <v>3.3</v>
      </c>
      <c r="N1665" s="3">
        <v>34.440000000000509</v>
      </c>
      <c r="O1665" s="3"/>
      <c r="P1665" s="3"/>
    </row>
    <row r="1666" spans="1:16">
      <c r="A1666" s="9">
        <v>43339</v>
      </c>
      <c r="B1666" s="10">
        <v>6010.23</v>
      </c>
      <c r="C1666" s="3">
        <v>3196.97</v>
      </c>
      <c r="D1666" s="3">
        <v>374.82227</v>
      </c>
      <c r="E1666" s="3">
        <v>44.757924000000003</v>
      </c>
      <c r="F1666" s="3">
        <v>2815.711703812</v>
      </c>
      <c r="G1666" s="3">
        <v>220</v>
      </c>
      <c r="H1666" s="37">
        <v>86.270139999999998</v>
      </c>
      <c r="I1666" s="3">
        <v>110.53963899999999</v>
      </c>
      <c r="J1666" s="3">
        <v>-24.269498999999996</v>
      </c>
      <c r="K1666" s="3">
        <v>9.3536000000000001</v>
      </c>
      <c r="L1666" s="3">
        <v>1.1759999999999999</v>
      </c>
      <c r="M1666" s="3">
        <v>3.2</v>
      </c>
      <c r="N1666" s="3">
        <v>-33.910000000000764</v>
      </c>
      <c r="O1666" s="3"/>
      <c r="P1666" s="3"/>
    </row>
    <row r="1667" spans="1:16">
      <c r="A1667" s="9">
        <v>43336</v>
      </c>
      <c r="B1667" s="30">
        <v>6044.14</v>
      </c>
      <c r="C1667" s="3">
        <v>3214.75</v>
      </c>
      <c r="D1667" s="3">
        <v>246.20782399999999</v>
      </c>
      <c r="E1667" s="3">
        <v>19.990825000000001</v>
      </c>
      <c r="F1667" s="3">
        <v>2831.597845021</v>
      </c>
      <c r="G1667" s="3">
        <v>229</v>
      </c>
      <c r="H1667" s="10">
        <v>73.718532999999994</v>
      </c>
      <c r="I1667" s="32">
        <v>53.099885</v>
      </c>
      <c r="J1667" s="3">
        <v>20.618647999999993</v>
      </c>
      <c r="K1667" s="3">
        <v>9.4063999999999997</v>
      </c>
      <c r="L1667" s="3">
        <v>1.1827000000000001</v>
      </c>
      <c r="M1667" s="3">
        <v>3.2</v>
      </c>
      <c r="N1667" s="3">
        <v>-8.5499999999992724</v>
      </c>
      <c r="O1667" s="3"/>
      <c r="P1667" s="3"/>
    </row>
    <row r="1668" spans="1:16">
      <c r="A1668" s="9">
        <v>43335</v>
      </c>
      <c r="B1668" s="32">
        <v>6052.69</v>
      </c>
      <c r="C1668" s="3">
        <v>3212.86</v>
      </c>
      <c r="D1668" s="3">
        <v>209.454442</v>
      </c>
      <c r="E1668" s="3">
        <v>9.6256330000000005</v>
      </c>
      <c r="F1668" s="3">
        <v>2835.6032568850001</v>
      </c>
      <c r="G1668" s="3">
        <v>234</v>
      </c>
      <c r="H1668" s="37">
        <v>99.606425999999999</v>
      </c>
      <c r="I1668" s="3">
        <v>67.285128999999998</v>
      </c>
      <c r="J1668" s="3">
        <v>32.321297000000001</v>
      </c>
      <c r="K1668" s="3">
        <v>9.4197000000000006</v>
      </c>
      <c r="L1668" s="3">
        <v>1.1842999999999999</v>
      </c>
      <c r="M1668" s="3">
        <v>3.2</v>
      </c>
      <c r="N1668" s="3">
        <v>-3.0700000000006185</v>
      </c>
      <c r="O1668" s="3"/>
      <c r="P1668" s="3"/>
    </row>
    <row r="1669" spans="1:16">
      <c r="A1669" s="9">
        <v>43333</v>
      </c>
      <c r="B1669" s="10">
        <v>6055.76</v>
      </c>
      <c r="C1669" s="3">
        <v>3215.61</v>
      </c>
      <c r="D1669" s="3">
        <v>1065.33213</v>
      </c>
      <c r="E1669" s="3">
        <v>17.884383</v>
      </c>
      <c r="F1669" s="3">
        <v>2837.0425081180001</v>
      </c>
      <c r="G1669" s="3">
        <v>211</v>
      </c>
      <c r="H1669" s="37">
        <v>702.25089400000002</v>
      </c>
      <c r="I1669" s="3">
        <v>619.73385800000005</v>
      </c>
      <c r="J1669" s="3">
        <v>82.517035999999962</v>
      </c>
      <c r="K1669" s="3">
        <v>9.4245000000000001</v>
      </c>
      <c r="L1669" s="3">
        <v>1.1849000000000001</v>
      </c>
      <c r="M1669" s="3">
        <v>3.2</v>
      </c>
      <c r="N1669" s="3">
        <v>15.390000000000327</v>
      </c>
      <c r="O1669" s="3"/>
      <c r="P1669" s="3"/>
    </row>
    <row r="1670" spans="1:16">
      <c r="A1670" s="9">
        <v>43332</v>
      </c>
      <c r="B1670" s="10">
        <v>6040.37</v>
      </c>
      <c r="C1670" s="3">
        <v>3213.99</v>
      </c>
      <c r="D1670" s="3">
        <v>464.10079899999999</v>
      </c>
      <c r="E1670" s="3">
        <v>14.406983</v>
      </c>
      <c r="F1670" s="3">
        <v>2829.8342520619999</v>
      </c>
      <c r="G1670" s="3">
        <v>227</v>
      </c>
      <c r="H1670" s="37">
        <v>157.735792</v>
      </c>
      <c r="I1670" s="3">
        <v>205.83518799999999</v>
      </c>
      <c r="J1670" s="3">
        <v>-48.099395999999984</v>
      </c>
      <c r="K1670" s="3">
        <v>9.4004999999999992</v>
      </c>
      <c r="L1670" s="3">
        <v>1.1819</v>
      </c>
      <c r="M1670" s="3">
        <v>3.3</v>
      </c>
      <c r="N1670" s="3">
        <v>-3.8599999999996726</v>
      </c>
      <c r="O1670" s="3"/>
      <c r="P1670" s="3"/>
    </row>
    <row r="1671" spans="1:16">
      <c r="A1671" s="9">
        <v>43329</v>
      </c>
      <c r="B1671" s="32">
        <v>6044.23</v>
      </c>
      <c r="C1671" s="3">
        <v>3227.61</v>
      </c>
      <c r="D1671" s="3">
        <v>193.22880799999999</v>
      </c>
      <c r="E1671" s="3">
        <v>15.794376</v>
      </c>
      <c r="F1671" s="3">
        <v>2831.6384577130002</v>
      </c>
      <c r="G1671" s="3">
        <v>208</v>
      </c>
      <c r="H1671" s="37">
        <v>53.662723999999997</v>
      </c>
      <c r="I1671" s="3">
        <v>65.387563</v>
      </c>
      <c r="J1671" s="3">
        <v>-11.724839000000003</v>
      </c>
      <c r="K1671" s="3">
        <v>9.5295000000000005</v>
      </c>
      <c r="L1671" s="3">
        <v>1.1808000000000001</v>
      </c>
      <c r="M1671" s="3">
        <v>3.3</v>
      </c>
      <c r="N1671" s="3">
        <v>-6.8700000000008004</v>
      </c>
      <c r="O1671" s="3"/>
      <c r="P1671" s="3"/>
    </row>
    <row r="1672" spans="1:16">
      <c r="A1672" s="9">
        <v>43328</v>
      </c>
      <c r="B1672" s="33">
        <v>6051.1</v>
      </c>
      <c r="C1672" s="3">
        <v>3238.25</v>
      </c>
      <c r="D1672" s="35">
        <v>569.36771299999998</v>
      </c>
      <c r="E1672" s="35">
        <v>18.210560000000001</v>
      </c>
      <c r="F1672" s="3">
        <v>2834.859605786</v>
      </c>
      <c r="G1672" s="3">
        <v>218</v>
      </c>
      <c r="H1672" s="37">
        <v>182.60606100000001</v>
      </c>
      <c r="I1672" s="3">
        <v>411.59951000000001</v>
      </c>
      <c r="J1672" s="3">
        <v>-228.993449</v>
      </c>
      <c r="K1672" s="3">
        <v>9.5403000000000002</v>
      </c>
      <c r="L1672" s="3">
        <v>1.1821999999999999</v>
      </c>
      <c r="M1672" s="3">
        <v>3.3</v>
      </c>
      <c r="N1672" s="3">
        <v>-32.489999999999782</v>
      </c>
      <c r="O1672" s="3"/>
      <c r="P1672" s="3"/>
    </row>
    <row r="1673" spans="1:16">
      <c r="A1673" s="9">
        <v>43327</v>
      </c>
      <c r="B1673" s="10">
        <v>6083.59</v>
      </c>
      <c r="C1673" s="3">
        <v>3248.16</v>
      </c>
      <c r="D1673" s="3">
        <v>788.87606200000005</v>
      </c>
      <c r="E1673" s="3">
        <v>14.639824000000001</v>
      </c>
      <c r="F1673" s="3">
        <v>2849.38070487</v>
      </c>
      <c r="G1673" s="3">
        <v>226</v>
      </c>
      <c r="H1673" s="37">
        <v>154.08161999999999</v>
      </c>
      <c r="I1673" s="3">
        <v>628.76307899999995</v>
      </c>
      <c r="J1673" s="3">
        <v>-474.68145899999996</v>
      </c>
      <c r="K1673" s="3">
        <v>9.5891999999999999</v>
      </c>
      <c r="L1673" s="3">
        <v>1.1881999999999999</v>
      </c>
      <c r="M1673" s="3">
        <v>3.3</v>
      </c>
      <c r="N1673" s="3">
        <v>-3.1499999999996362</v>
      </c>
      <c r="O1673" s="3"/>
      <c r="P1673" s="3"/>
    </row>
    <row r="1674" spans="1:16">
      <c r="A1674" s="9">
        <v>43326</v>
      </c>
      <c r="B1674" s="32">
        <v>6086.74</v>
      </c>
      <c r="C1674" s="3">
        <v>3267.75</v>
      </c>
      <c r="D1674" s="3">
        <v>238.17253199999999</v>
      </c>
      <c r="E1674" s="3">
        <v>9.072559</v>
      </c>
      <c r="F1674" s="3">
        <v>2850.858445757</v>
      </c>
      <c r="G1674" s="3">
        <v>232</v>
      </c>
      <c r="H1674" s="10">
        <v>40.023940000000003</v>
      </c>
      <c r="I1674" s="32">
        <v>165.36786900000001</v>
      </c>
      <c r="J1674" s="3">
        <v>-125.343929</v>
      </c>
      <c r="K1674" s="3">
        <v>9.5940999999999992</v>
      </c>
      <c r="L1674" s="3">
        <v>1.1888000000000001</v>
      </c>
      <c r="M1674" s="3">
        <v>3.3</v>
      </c>
      <c r="N1674" s="3">
        <v>-26.260000000000218</v>
      </c>
      <c r="O1674" s="3"/>
      <c r="P1674" s="3"/>
    </row>
    <row r="1675" spans="1:16">
      <c r="A1675" s="9">
        <v>43325</v>
      </c>
      <c r="B1675" s="32">
        <v>6113</v>
      </c>
      <c r="C1675" s="3">
        <v>3275.16</v>
      </c>
      <c r="D1675" s="3">
        <v>380.42292900000001</v>
      </c>
      <c r="E1675" s="3">
        <v>11.669873000000001</v>
      </c>
      <c r="F1675" s="3">
        <v>2863.1583631580002</v>
      </c>
      <c r="G1675" s="3">
        <v>232</v>
      </c>
      <c r="H1675" s="37">
        <v>258.21016800000001</v>
      </c>
      <c r="I1675" s="3">
        <v>145.69051200000001</v>
      </c>
      <c r="J1675" s="3">
        <v>112.519656</v>
      </c>
      <c r="K1675" s="3">
        <v>9.6355000000000004</v>
      </c>
      <c r="L1675" s="3">
        <v>1.194</v>
      </c>
      <c r="M1675" s="3">
        <v>3.3</v>
      </c>
      <c r="N1675" s="3">
        <v>-15.819999999999709</v>
      </c>
      <c r="O1675" s="3"/>
      <c r="P1675" s="3"/>
    </row>
    <row r="1676" spans="1:16">
      <c r="A1676" s="9">
        <v>43322</v>
      </c>
      <c r="B1676" s="10">
        <v>6128.82</v>
      </c>
      <c r="C1676" s="3">
        <v>3302.19</v>
      </c>
      <c r="D1676" s="3">
        <v>242.154765</v>
      </c>
      <c r="E1676" s="3">
        <v>13.776707</v>
      </c>
      <c r="F1676" s="3">
        <v>2870.567230182</v>
      </c>
      <c r="G1676" s="3">
        <v>207</v>
      </c>
      <c r="H1676" s="37">
        <v>146.03295800000001</v>
      </c>
      <c r="I1676" s="3">
        <v>109.21966</v>
      </c>
      <c r="J1676" s="3">
        <v>36.813298000000003</v>
      </c>
      <c r="K1676" s="3">
        <v>9.6605000000000008</v>
      </c>
      <c r="L1676" s="3">
        <v>1.1970000000000001</v>
      </c>
      <c r="M1676" s="3">
        <v>3.3</v>
      </c>
      <c r="N1676" s="3">
        <v>-12.730000000000473</v>
      </c>
      <c r="O1676" s="3"/>
      <c r="P1676" s="3"/>
    </row>
    <row r="1677" spans="1:16">
      <c r="A1677" s="9">
        <v>43321</v>
      </c>
      <c r="B1677" s="32">
        <v>6141.55</v>
      </c>
      <c r="C1677" s="3">
        <v>3316.47</v>
      </c>
      <c r="D1677" s="3">
        <v>432.02092099999999</v>
      </c>
      <c r="E1677" s="3">
        <v>9.8871979999999997</v>
      </c>
      <c r="F1677" s="3">
        <v>2875.9121573759999</v>
      </c>
      <c r="G1677" s="3">
        <v>219</v>
      </c>
      <c r="H1677" s="37">
        <v>252.68464800000001</v>
      </c>
      <c r="I1677" s="3">
        <v>151.18651199999999</v>
      </c>
      <c r="J1677" s="3">
        <v>101.49813600000002</v>
      </c>
      <c r="K1677" s="3">
        <v>9.6784999999999997</v>
      </c>
      <c r="L1677" s="3">
        <v>1.1993</v>
      </c>
      <c r="M1677" s="3">
        <v>3.2</v>
      </c>
      <c r="N1677" s="3">
        <v>-13.859999999999673</v>
      </c>
      <c r="O1677" s="3"/>
      <c r="P1677" s="3"/>
    </row>
    <row r="1678" spans="1:16">
      <c r="A1678" s="9">
        <v>43320</v>
      </c>
      <c r="B1678" s="10">
        <v>6155.41</v>
      </c>
      <c r="C1678" s="3">
        <v>3332.33</v>
      </c>
      <c r="D1678" s="3">
        <v>478.414199</v>
      </c>
      <c r="E1678" s="3">
        <v>8.9225940000000001</v>
      </c>
      <c r="F1678" s="3">
        <v>2882.402290904</v>
      </c>
      <c r="G1678" s="3">
        <v>234</v>
      </c>
      <c r="H1678" s="37">
        <v>246.48217399999999</v>
      </c>
      <c r="I1678" s="3">
        <v>180.47648899999999</v>
      </c>
      <c r="J1678" s="3">
        <v>66.005685</v>
      </c>
      <c r="K1678" s="3">
        <v>9.7003000000000004</v>
      </c>
      <c r="L1678" s="3">
        <v>1.202</v>
      </c>
      <c r="M1678" s="3">
        <v>3.3</v>
      </c>
      <c r="N1678" s="3">
        <v>34.720000000000255</v>
      </c>
      <c r="O1678" s="3"/>
      <c r="P1678" s="3"/>
    </row>
    <row r="1679" spans="1:16">
      <c r="A1679" s="9">
        <v>43319</v>
      </c>
      <c r="B1679" s="32">
        <v>6120.69</v>
      </c>
      <c r="C1679" s="3">
        <v>3312.53</v>
      </c>
      <c r="D1679" s="3">
        <v>967.78010200000006</v>
      </c>
      <c r="E1679" s="3">
        <v>24.830698999999999</v>
      </c>
      <c r="F1679" s="3">
        <v>2866.1435657840002</v>
      </c>
      <c r="G1679" s="3">
        <v>221</v>
      </c>
      <c r="H1679" s="37">
        <v>668.63738899999998</v>
      </c>
      <c r="I1679" s="3">
        <v>92.660758000000001</v>
      </c>
      <c r="J1679" s="3">
        <v>575.976631</v>
      </c>
      <c r="K1679" s="3">
        <v>9.6456</v>
      </c>
      <c r="L1679" s="3">
        <v>1.1952</v>
      </c>
      <c r="M1679" s="3">
        <v>3.3</v>
      </c>
      <c r="N1679" s="3">
        <v>3.0599999999994907</v>
      </c>
      <c r="O1679" s="3"/>
      <c r="P1679" s="3"/>
    </row>
    <row r="1680" spans="1:16">
      <c r="A1680" s="9">
        <v>43318</v>
      </c>
      <c r="B1680" s="10">
        <v>6117.63</v>
      </c>
      <c r="C1680" s="3">
        <v>3286.38</v>
      </c>
      <c r="D1680" s="3">
        <v>2101.738914</v>
      </c>
      <c r="E1680" s="3">
        <v>15.877768</v>
      </c>
      <c r="F1680" s="3">
        <v>2864.7131964790001</v>
      </c>
      <c r="G1680" s="3">
        <v>217</v>
      </c>
      <c r="H1680" s="37">
        <v>917.29376000000002</v>
      </c>
      <c r="I1680" s="3">
        <v>1900.6818940000001</v>
      </c>
      <c r="J1680" s="3">
        <v>-983.38813400000004</v>
      </c>
      <c r="K1680" s="3">
        <v>9.6408000000000005</v>
      </c>
      <c r="L1680" s="3">
        <v>1.1946000000000001</v>
      </c>
      <c r="M1680" s="3">
        <v>3.3</v>
      </c>
      <c r="N1680" s="3">
        <v>-25.019999999999527</v>
      </c>
      <c r="O1680" s="3"/>
      <c r="P1680" s="3"/>
    </row>
    <row r="1681" spans="1:16">
      <c r="A1681" s="9">
        <v>43315</v>
      </c>
      <c r="B1681" s="10">
        <v>6142.65</v>
      </c>
      <c r="C1681" s="3">
        <v>3308.39</v>
      </c>
      <c r="D1681" s="3">
        <v>296.29910799999999</v>
      </c>
      <c r="E1681" s="3">
        <v>10.084763000000001</v>
      </c>
      <c r="F1681" s="3">
        <v>2876.4262374899999</v>
      </c>
      <c r="G1681" s="3">
        <v>209</v>
      </c>
      <c r="H1681" s="37">
        <v>157.03464299999999</v>
      </c>
      <c r="I1681" s="3">
        <v>89.789670999999998</v>
      </c>
      <c r="J1681" s="3">
        <v>67.24497199999999</v>
      </c>
      <c r="K1681" s="3">
        <v>9.6801999999999992</v>
      </c>
      <c r="L1681" s="3">
        <v>1.1995</v>
      </c>
      <c r="M1681" s="3">
        <v>3.2</v>
      </c>
      <c r="N1681" s="3">
        <v>-1.25</v>
      </c>
      <c r="O1681" s="3"/>
      <c r="P1681" s="3"/>
    </row>
    <row r="1682" spans="1:16">
      <c r="A1682" s="9">
        <v>43314</v>
      </c>
      <c r="B1682" s="10">
        <v>6143.9</v>
      </c>
      <c r="C1682" s="3">
        <v>3322.25</v>
      </c>
      <c r="D1682" s="3">
        <v>150.47096199999999</v>
      </c>
      <c r="E1682" s="3">
        <v>10.991792</v>
      </c>
      <c r="F1682" s="3">
        <v>2877.0130331750001</v>
      </c>
      <c r="G1682" s="3">
        <v>213</v>
      </c>
      <c r="H1682" s="37">
        <v>62.103724</v>
      </c>
      <c r="I1682" s="3">
        <v>12.239839999999999</v>
      </c>
      <c r="J1682" s="3">
        <v>49.863883999999999</v>
      </c>
      <c r="K1682" s="3">
        <v>9.6823999999999995</v>
      </c>
      <c r="L1682" s="3">
        <v>1.1998</v>
      </c>
      <c r="M1682" s="3">
        <v>3.3</v>
      </c>
      <c r="N1682" s="3">
        <v>7.5499999999992724</v>
      </c>
      <c r="O1682" s="3"/>
      <c r="P1682" s="3"/>
    </row>
    <row r="1683" spans="1:16">
      <c r="A1683" s="9">
        <v>43313</v>
      </c>
      <c r="B1683" s="10">
        <v>6136.35</v>
      </c>
      <c r="C1683" s="3">
        <v>3309.5</v>
      </c>
      <c r="D1683" s="3">
        <v>349.19609300000002</v>
      </c>
      <c r="E1683" s="3">
        <v>10.012062</v>
      </c>
      <c r="F1683" s="3">
        <v>2873.4786148580001</v>
      </c>
      <c r="G1683" s="3">
        <v>217</v>
      </c>
      <c r="H1683" s="37">
        <v>69.321871000000002</v>
      </c>
      <c r="I1683" s="3">
        <v>85.929571999999993</v>
      </c>
      <c r="J1683" s="3">
        <v>-16.607700999999992</v>
      </c>
      <c r="K1683" s="3">
        <v>9.7711000000000006</v>
      </c>
      <c r="L1683" s="3">
        <v>1.2056</v>
      </c>
      <c r="M1683" s="3">
        <v>3.3</v>
      </c>
      <c r="N1683" s="3">
        <v>7.0300000000006548</v>
      </c>
      <c r="O1683" s="3">
        <v>6636</v>
      </c>
      <c r="P1683" s="3"/>
    </row>
    <row r="1684" spans="1:16">
      <c r="A1684" s="9">
        <v>43312</v>
      </c>
      <c r="B1684" s="33">
        <v>6129.32</v>
      </c>
      <c r="C1684" s="3">
        <v>3305.22</v>
      </c>
      <c r="D1684" s="35">
        <v>374.38824699999998</v>
      </c>
      <c r="E1684" s="35">
        <v>13.65117</v>
      </c>
      <c r="F1684" s="3">
        <v>2870.1862964840002</v>
      </c>
      <c r="G1684" s="3">
        <v>208</v>
      </c>
      <c r="H1684" s="37">
        <v>77.268114999999995</v>
      </c>
      <c r="I1684" s="3">
        <v>193.675939</v>
      </c>
      <c r="J1684" s="3">
        <v>-116.40782400000001</v>
      </c>
      <c r="K1684" s="3">
        <v>9.7698</v>
      </c>
      <c r="L1684" s="3">
        <v>1.2040999999999999</v>
      </c>
      <c r="M1684" s="3">
        <v>3.3</v>
      </c>
      <c r="N1684" s="3">
        <v>-17.950000000000728</v>
      </c>
      <c r="O1684" s="3"/>
      <c r="P1684" s="3"/>
    </row>
    <row r="1685" spans="1:16">
      <c r="A1685" s="9">
        <v>43311</v>
      </c>
      <c r="B1685" s="10">
        <v>6147.27</v>
      </c>
      <c r="C1685" s="3">
        <v>3333.42</v>
      </c>
      <c r="D1685" s="3">
        <v>409.902693</v>
      </c>
      <c r="E1685" s="3">
        <v>28.079796000000002</v>
      </c>
      <c r="F1685" s="3">
        <v>2878.5918874429999</v>
      </c>
      <c r="G1685" s="3">
        <v>228</v>
      </c>
      <c r="H1685" s="37">
        <v>133.90223599999999</v>
      </c>
      <c r="I1685" s="3">
        <v>134.63371000000001</v>
      </c>
      <c r="J1685" s="3">
        <v>-0.73147400000001994</v>
      </c>
      <c r="K1685" s="3">
        <v>9.7931000000000008</v>
      </c>
      <c r="L1685" s="3">
        <v>1.2141999999999999</v>
      </c>
      <c r="M1685" s="3">
        <v>3.3</v>
      </c>
      <c r="N1685" s="3">
        <v>18.320000000000618</v>
      </c>
      <c r="O1685" s="3"/>
      <c r="P1685" s="3"/>
    </row>
    <row r="1686" spans="1:16">
      <c r="A1686" s="9">
        <v>43307</v>
      </c>
      <c r="B1686" s="32">
        <v>6128.95</v>
      </c>
      <c r="C1686" s="3">
        <v>3338.15</v>
      </c>
      <c r="D1686" s="3">
        <v>169.42576199999999</v>
      </c>
      <c r="E1686" s="3">
        <v>10.372545000000001</v>
      </c>
      <c r="F1686" s="3">
        <v>2870.0151780890001</v>
      </c>
      <c r="G1686" s="3">
        <v>227</v>
      </c>
      <c r="H1686" s="10">
        <v>40.692782999999999</v>
      </c>
      <c r="I1686" s="32">
        <v>39.296458999999999</v>
      </c>
      <c r="J1686" s="3">
        <v>1.3963239999999999</v>
      </c>
      <c r="K1686" s="3">
        <v>9.7134</v>
      </c>
      <c r="L1686" s="3">
        <v>1.2096</v>
      </c>
      <c r="M1686" s="3">
        <v>3.3</v>
      </c>
      <c r="N1686" s="3">
        <v>-25.039999999999964</v>
      </c>
      <c r="O1686" s="3"/>
      <c r="P1686" s="3"/>
    </row>
    <row r="1687" spans="1:16">
      <c r="A1687" s="9">
        <v>43306</v>
      </c>
      <c r="B1687" s="33">
        <v>6153.99</v>
      </c>
      <c r="C1687" s="3">
        <v>3360.37</v>
      </c>
      <c r="D1687" s="35">
        <v>430.76864699999999</v>
      </c>
      <c r="E1687" s="35">
        <v>8.6223229999999997</v>
      </c>
      <c r="F1687" s="3">
        <v>2881.7409378030002</v>
      </c>
      <c r="G1687" s="3">
        <v>212</v>
      </c>
      <c r="H1687" s="37">
        <v>137.314224</v>
      </c>
      <c r="I1687" s="3">
        <v>306.88504899999998</v>
      </c>
      <c r="J1687" s="3">
        <v>-169.57082499999999</v>
      </c>
      <c r="K1687" s="3">
        <v>9.8074999999999992</v>
      </c>
      <c r="L1687" s="3">
        <v>1.2162999999999999</v>
      </c>
      <c r="M1687" s="3">
        <v>3.3</v>
      </c>
      <c r="N1687" s="3">
        <v>-8.5</v>
      </c>
      <c r="O1687" s="3"/>
      <c r="P1687" s="3"/>
    </row>
    <row r="1688" spans="1:16">
      <c r="A1688" s="9">
        <v>43305</v>
      </c>
      <c r="B1688" s="33">
        <v>6162.49</v>
      </c>
      <c r="C1688" s="3">
        <v>3381.15</v>
      </c>
      <c r="D1688" s="35">
        <v>161.43860000000001</v>
      </c>
      <c r="E1688" s="35">
        <v>11.784159000000001</v>
      </c>
      <c r="F1688" s="3">
        <v>2885.7205943640001</v>
      </c>
      <c r="G1688" s="3">
        <v>227</v>
      </c>
      <c r="H1688" s="37">
        <v>36.309170000000002</v>
      </c>
      <c r="I1688" s="3">
        <v>32.052019000000001</v>
      </c>
      <c r="J1688" s="3">
        <v>4.2571510000000004</v>
      </c>
      <c r="K1688" s="3">
        <v>10.004</v>
      </c>
      <c r="L1688" s="3">
        <v>1.2296</v>
      </c>
      <c r="M1688" s="3">
        <v>3.3</v>
      </c>
      <c r="N1688" s="3">
        <v>-21.150000000000546</v>
      </c>
      <c r="O1688" s="3"/>
      <c r="P1688" s="3"/>
    </row>
    <row r="1689" spans="1:16">
      <c r="A1689" s="9">
        <v>43304</v>
      </c>
      <c r="B1689" s="32">
        <v>6183.64</v>
      </c>
      <c r="C1689" s="3">
        <v>3392.23</v>
      </c>
      <c r="D1689" s="3">
        <v>273.813333</v>
      </c>
      <c r="E1689" s="3">
        <v>12.578628999999999</v>
      </c>
      <c r="F1689" s="3">
        <v>2895.621320064</v>
      </c>
      <c r="G1689" s="3">
        <v>227</v>
      </c>
      <c r="H1689" s="37">
        <v>143.36870099999999</v>
      </c>
      <c r="I1689" s="3">
        <v>53.019174999999997</v>
      </c>
      <c r="J1689" s="3">
        <v>90.349525999999997</v>
      </c>
      <c r="K1689" s="3">
        <v>10.038399999999999</v>
      </c>
      <c r="L1689" s="3">
        <v>1.2338</v>
      </c>
      <c r="M1689" s="3">
        <v>3.3</v>
      </c>
      <c r="N1689" s="3">
        <v>-1.0399999999999636</v>
      </c>
      <c r="O1689" s="3"/>
      <c r="P1689" s="3"/>
    </row>
    <row r="1690" spans="1:16">
      <c r="A1690" s="9">
        <v>43301</v>
      </c>
      <c r="B1690" s="10">
        <v>6184.68</v>
      </c>
      <c r="C1690" s="3">
        <v>3397.66</v>
      </c>
      <c r="D1690" s="3">
        <v>238.39851899999999</v>
      </c>
      <c r="E1690" s="3">
        <v>10.335482000000001</v>
      </c>
      <c r="F1690" s="3">
        <v>2896.1062241149998</v>
      </c>
      <c r="G1690" s="3">
        <v>216</v>
      </c>
      <c r="H1690" s="37">
        <v>126.976598</v>
      </c>
      <c r="I1690" s="3">
        <v>28.879149999999999</v>
      </c>
      <c r="J1690" s="3">
        <v>98.097448</v>
      </c>
      <c r="K1690" s="3">
        <v>10.039999999999999</v>
      </c>
      <c r="L1690" s="3">
        <v>1.234</v>
      </c>
      <c r="M1690" s="3">
        <v>3.3</v>
      </c>
      <c r="N1690" s="3">
        <v>-6.4899999999997817</v>
      </c>
      <c r="O1690" s="3"/>
      <c r="P1690" s="3"/>
    </row>
    <row r="1691" spans="1:16">
      <c r="A1691" s="9">
        <v>43300</v>
      </c>
      <c r="B1691" s="10">
        <v>6191.17</v>
      </c>
      <c r="C1691" s="3">
        <v>3400.43</v>
      </c>
      <c r="D1691" s="3">
        <v>207.134626</v>
      </c>
      <c r="E1691" s="3">
        <v>14.786902</v>
      </c>
      <c r="F1691" s="3">
        <v>2899.1455436050001</v>
      </c>
      <c r="G1691" s="3">
        <v>223</v>
      </c>
      <c r="H1691" s="37">
        <v>57.686629000000003</v>
      </c>
      <c r="I1691" s="3">
        <v>31.457191999999999</v>
      </c>
      <c r="J1691" s="3">
        <v>26.229437000000004</v>
      </c>
      <c r="K1691" s="3">
        <v>10.050599999999999</v>
      </c>
      <c r="L1691" s="3">
        <v>1.2353000000000001</v>
      </c>
      <c r="M1691" s="3">
        <v>3.3</v>
      </c>
      <c r="N1691" s="3">
        <v>8.1499999999996362</v>
      </c>
      <c r="O1691" s="3"/>
      <c r="P1691" s="3"/>
    </row>
    <row r="1692" spans="1:16">
      <c r="A1692" s="9">
        <v>43299</v>
      </c>
      <c r="B1692" s="32">
        <v>6183.02</v>
      </c>
      <c r="C1692" s="3">
        <v>3389.76</v>
      </c>
      <c r="D1692" s="3">
        <v>634.68978700000002</v>
      </c>
      <c r="E1692" s="3">
        <v>20.876788000000001</v>
      </c>
      <c r="F1692" s="3">
        <v>2895.3283689899999</v>
      </c>
      <c r="G1692" s="3">
        <v>221</v>
      </c>
      <c r="H1692" s="37">
        <v>382.95487100000003</v>
      </c>
      <c r="I1692" s="3">
        <v>309.2158</v>
      </c>
      <c r="J1692" s="3">
        <v>73.739071000000024</v>
      </c>
      <c r="K1692" s="3">
        <v>10.0367</v>
      </c>
      <c r="L1692" s="3">
        <v>1.2337</v>
      </c>
      <c r="M1692" s="3">
        <v>3.3</v>
      </c>
      <c r="N1692" s="3">
        <v>22.330000000000837</v>
      </c>
      <c r="O1692" s="3"/>
      <c r="P1692" s="3"/>
    </row>
    <row r="1693" spans="1:16">
      <c r="A1693" s="9">
        <v>43298</v>
      </c>
      <c r="B1693" s="32">
        <v>6160.69</v>
      </c>
      <c r="C1693" s="3">
        <v>3360.16</v>
      </c>
      <c r="D1693" s="3">
        <v>543.81652299999996</v>
      </c>
      <c r="E1693" s="3">
        <v>103.68503200000001</v>
      </c>
      <c r="F1693" s="3">
        <v>2884.871047183</v>
      </c>
      <c r="G1693" s="3">
        <v>216</v>
      </c>
      <c r="H1693" s="10">
        <v>254.20781700000001</v>
      </c>
      <c r="I1693" s="32">
        <v>288.27316999999999</v>
      </c>
      <c r="J1693" s="3">
        <v>-34.065352999999988</v>
      </c>
      <c r="K1693" s="3">
        <v>10.000500000000001</v>
      </c>
      <c r="L1693" s="3">
        <v>1.2292000000000001</v>
      </c>
      <c r="M1693" s="3">
        <v>3.3</v>
      </c>
      <c r="N1693" s="3">
        <v>-19.190000000000509</v>
      </c>
      <c r="O1693" s="3">
        <v>6092</v>
      </c>
      <c r="P1693" s="3"/>
    </row>
    <row r="1694" spans="1:16">
      <c r="A1694" s="9">
        <v>43297</v>
      </c>
      <c r="B1694" s="10">
        <v>6179.88</v>
      </c>
      <c r="C1694" s="3">
        <v>3378.55</v>
      </c>
      <c r="D1694" s="3">
        <v>454.87500799999998</v>
      </c>
      <c r="E1694" s="3">
        <v>17.087933</v>
      </c>
      <c r="F1694" s="3">
        <v>2886.768434011</v>
      </c>
      <c r="G1694" s="3">
        <v>234</v>
      </c>
      <c r="H1694" s="37">
        <v>179.81249099999999</v>
      </c>
      <c r="I1694" s="3">
        <v>172.58974599999999</v>
      </c>
      <c r="J1694" s="3">
        <v>7.2227450000000033</v>
      </c>
      <c r="K1694" s="3">
        <v>10.007099999999999</v>
      </c>
      <c r="L1694" s="3">
        <v>1.23</v>
      </c>
      <c r="M1694" s="3">
        <v>3.3</v>
      </c>
      <c r="N1694" s="3">
        <v>49.260000000000218</v>
      </c>
      <c r="O1694" s="3"/>
      <c r="P1694" s="3"/>
    </row>
    <row r="1695" spans="1:16">
      <c r="A1695" s="9">
        <v>43294</v>
      </c>
      <c r="B1695" s="10">
        <v>6130.62</v>
      </c>
      <c r="C1695" s="3">
        <v>3336.07</v>
      </c>
      <c r="D1695" s="3">
        <v>304.08919200000003</v>
      </c>
      <c r="E1695" s="3">
        <v>13.304650000000001</v>
      </c>
      <c r="F1695" s="3">
        <v>2864.4848297929998</v>
      </c>
      <c r="G1695" s="3">
        <v>216</v>
      </c>
      <c r="H1695" s="37">
        <v>38.934741000000002</v>
      </c>
      <c r="I1695" s="3">
        <v>216.58878000000001</v>
      </c>
      <c r="J1695" s="3">
        <v>-177.65403900000001</v>
      </c>
      <c r="K1695" s="3">
        <v>9.9356000000000009</v>
      </c>
      <c r="L1695" s="3">
        <v>1.2197</v>
      </c>
      <c r="M1695" s="3">
        <v>3.3</v>
      </c>
      <c r="N1695" s="3">
        <v>-7.4600000000000364</v>
      </c>
      <c r="O1695" s="3">
        <v>10484</v>
      </c>
      <c r="P1695" s="3"/>
    </row>
    <row r="1696" spans="1:16">
      <c r="A1696" s="9">
        <v>43293</v>
      </c>
      <c r="B1696" s="32">
        <v>6138.08</v>
      </c>
      <c r="C1696" s="3">
        <v>3334.82</v>
      </c>
      <c r="D1696" s="3">
        <v>626.02205500000002</v>
      </c>
      <c r="E1696" s="3">
        <v>46.198759000000003</v>
      </c>
      <c r="F1696" s="3">
        <v>2867.9699222740001</v>
      </c>
      <c r="G1696" s="3">
        <v>234</v>
      </c>
      <c r="H1696" s="10">
        <v>108.69727899999999</v>
      </c>
      <c r="I1696" s="32">
        <v>112.722049</v>
      </c>
      <c r="J1696" s="3">
        <v>-4.0247700000000037</v>
      </c>
      <c r="K1696" s="3">
        <v>9.9476999999999993</v>
      </c>
      <c r="L1696" s="3">
        <v>1.2212000000000001</v>
      </c>
      <c r="M1696" s="3">
        <v>3.3</v>
      </c>
      <c r="N1696" s="3">
        <v>19.279999999999745</v>
      </c>
      <c r="O1696" s="3"/>
      <c r="P1696" s="3"/>
    </row>
    <row r="1697" spans="1:16">
      <c r="A1697" s="9">
        <v>43292</v>
      </c>
      <c r="B1697" s="10">
        <v>6118.8</v>
      </c>
      <c r="C1697" s="3">
        <v>3336.41</v>
      </c>
      <c r="D1697" s="3">
        <v>586.00110500000005</v>
      </c>
      <c r="E1697" s="3">
        <v>18.845230000000001</v>
      </c>
      <c r="F1697" s="3">
        <v>2858.9576866850002</v>
      </c>
      <c r="G1697" s="3">
        <v>219</v>
      </c>
      <c r="H1697" s="37">
        <v>258.998628</v>
      </c>
      <c r="I1697" s="3">
        <v>375.31204400000001</v>
      </c>
      <c r="J1697" s="3">
        <v>-116.31341600000002</v>
      </c>
      <c r="K1697" s="3">
        <v>10.0181</v>
      </c>
      <c r="L1697" s="3">
        <v>1.2208000000000001</v>
      </c>
      <c r="M1697" s="3">
        <v>3.2</v>
      </c>
      <c r="N1697" s="3">
        <v>26.150000000000546</v>
      </c>
      <c r="O1697" s="3"/>
      <c r="P1697" s="3"/>
    </row>
    <row r="1698" spans="1:16">
      <c r="A1698" s="9">
        <v>43291</v>
      </c>
      <c r="B1698" s="32">
        <v>6092.65</v>
      </c>
      <c r="C1698" s="3">
        <v>3318.4</v>
      </c>
      <c r="D1698" s="3">
        <v>461.58236399999998</v>
      </c>
      <c r="E1698" s="3">
        <v>13.938966000000001</v>
      </c>
      <c r="F1698" s="3">
        <v>2846.1188354330002</v>
      </c>
      <c r="G1698" s="3">
        <v>224</v>
      </c>
      <c r="H1698" s="37">
        <v>227.766696</v>
      </c>
      <c r="I1698" s="3">
        <v>307.53831100000002</v>
      </c>
      <c r="J1698" s="3">
        <v>-79.771615000000025</v>
      </c>
      <c r="K1698" s="3">
        <v>10.0998</v>
      </c>
      <c r="L1698" s="3">
        <v>1.2224999999999999</v>
      </c>
      <c r="M1698" s="3">
        <v>3.2</v>
      </c>
      <c r="N1698" s="3">
        <v>15.279999999999745</v>
      </c>
      <c r="O1698" s="3"/>
      <c r="P1698" s="3"/>
    </row>
    <row r="1699" spans="1:16">
      <c r="A1699" s="9">
        <v>43290</v>
      </c>
      <c r="B1699" s="32">
        <v>6077.37</v>
      </c>
      <c r="C1699" s="3">
        <v>3305.59</v>
      </c>
      <c r="D1699" s="3">
        <v>142.69743399999999</v>
      </c>
      <c r="E1699" s="3">
        <v>8.0306049999999995</v>
      </c>
      <c r="F1699" s="3">
        <v>2838.9832985829999</v>
      </c>
      <c r="G1699" s="3">
        <v>212</v>
      </c>
      <c r="H1699" s="37">
        <v>63.253723000000001</v>
      </c>
      <c r="I1699" s="3">
        <v>61.507109999999997</v>
      </c>
      <c r="J1699" s="3">
        <v>1.7466130000000035</v>
      </c>
      <c r="K1699" s="3">
        <v>10.366899999999999</v>
      </c>
      <c r="L1699" s="3">
        <v>1.2205999999999999</v>
      </c>
      <c r="M1699" s="3">
        <v>3.2</v>
      </c>
      <c r="N1699" s="3">
        <v>5.0000000000181899E-2</v>
      </c>
      <c r="O1699" s="3"/>
      <c r="P1699" s="3"/>
    </row>
    <row r="1700" spans="1:16">
      <c r="A1700" s="9">
        <v>43287</v>
      </c>
      <c r="B1700" s="10">
        <v>6077.32</v>
      </c>
      <c r="C1700" s="3">
        <v>3298.23</v>
      </c>
      <c r="D1700" s="3">
        <v>154.883377</v>
      </c>
      <c r="E1700" s="3">
        <v>5.9674440000000004</v>
      </c>
      <c r="F1700" s="3">
        <v>2838.957963198</v>
      </c>
      <c r="G1700" s="3">
        <v>213</v>
      </c>
      <c r="H1700" s="37">
        <v>16.702701000000001</v>
      </c>
      <c r="I1700" s="3">
        <v>39.599656000000003</v>
      </c>
      <c r="J1700" s="3">
        <v>-22.896955000000002</v>
      </c>
      <c r="K1700" s="3">
        <v>10.2416</v>
      </c>
      <c r="L1700" s="3">
        <v>1.2273000000000001</v>
      </c>
      <c r="M1700" s="3">
        <v>3.2</v>
      </c>
      <c r="N1700" s="3">
        <v>-31.390000000000327</v>
      </c>
      <c r="O1700" s="3"/>
      <c r="P1700" s="3"/>
    </row>
    <row r="1701" spans="1:16">
      <c r="A1701" s="9">
        <v>43286</v>
      </c>
      <c r="B1701" s="32">
        <v>6108.71</v>
      </c>
      <c r="C1701" s="3">
        <v>3323.52</v>
      </c>
      <c r="D1701" s="3">
        <v>753.54348600000003</v>
      </c>
      <c r="E1701" s="3">
        <v>22.433214</v>
      </c>
      <c r="F1701" s="3">
        <v>2853.6247144869999</v>
      </c>
      <c r="G1701" s="3">
        <v>245</v>
      </c>
      <c r="H1701" s="10">
        <v>403.22516300000001</v>
      </c>
      <c r="I1701" s="32">
        <v>564.23502699999995</v>
      </c>
      <c r="J1701" s="3">
        <v>-161.00986399999994</v>
      </c>
      <c r="K1701" s="3">
        <v>10.294600000000001</v>
      </c>
      <c r="L1701" s="3">
        <v>1.2337</v>
      </c>
      <c r="M1701" s="3">
        <v>3.2</v>
      </c>
      <c r="N1701" s="3">
        <v>-9.1499999999996362</v>
      </c>
      <c r="O1701" s="3">
        <v>15255</v>
      </c>
      <c r="P1701" s="3"/>
    </row>
    <row r="1702" spans="1:16">
      <c r="A1702" s="9">
        <v>43285</v>
      </c>
      <c r="B1702" s="32">
        <v>6117.86</v>
      </c>
      <c r="C1702" s="3">
        <v>3295.69</v>
      </c>
      <c r="D1702" s="3">
        <v>512.227441</v>
      </c>
      <c r="E1702" s="3">
        <v>10.892243000000001</v>
      </c>
      <c r="F1702" s="3">
        <v>2857.8963289580001</v>
      </c>
      <c r="G1702" s="3">
        <v>231</v>
      </c>
      <c r="H1702" s="37">
        <v>65.105618000000007</v>
      </c>
      <c r="I1702" s="3">
        <v>228.421897</v>
      </c>
      <c r="J1702" s="3">
        <v>-163.31627900000001</v>
      </c>
      <c r="K1702" s="3">
        <v>10.2651</v>
      </c>
      <c r="L1702" s="3">
        <v>1.2369000000000001</v>
      </c>
      <c r="M1702" s="3">
        <v>3.2</v>
      </c>
      <c r="N1702" s="3">
        <v>73.829999999999927</v>
      </c>
      <c r="O1702" s="3"/>
      <c r="P1702" s="3"/>
    </row>
    <row r="1703" spans="1:16">
      <c r="A1703" s="9">
        <v>43284</v>
      </c>
      <c r="B1703" s="10">
        <v>6044.03</v>
      </c>
      <c r="C1703" s="3">
        <v>3280.8</v>
      </c>
      <c r="D1703" s="3">
        <v>261.563827</v>
      </c>
      <c r="E1703" s="3">
        <v>21.378270000000001</v>
      </c>
      <c r="F1703" s="3">
        <v>2823.4088494769999</v>
      </c>
      <c r="G1703" s="3">
        <v>232</v>
      </c>
      <c r="H1703" s="37">
        <v>36.031699000000003</v>
      </c>
      <c r="I1703" s="3">
        <v>118.09048799999999</v>
      </c>
      <c r="J1703" s="3">
        <v>-82.05878899999999</v>
      </c>
      <c r="K1703" s="3">
        <v>10.1412</v>
      </c>
      <c r="L1703" s="3">
        <v>1.2219</v>
      </c>
      <c r="M1703" s="3">
        <v>3.2</v>
      </c>
      <c r="N1703" s="3">
        <v>-37.050000000000182</v>
      </c>
      <c r="O1703" s="3"/>
      <c r="P1703" s="3"/>
    </row>
    <row r="1704" spans="1:16">
      <c r="A1704" s="9">
        <v>43283</v>
      </c>
      <c r="B1704" s="30">
        <v>6081.08</v>
      </c>
      <c r="C1704" s="3">
        <v>3303.11</v>
      </c>
      <c r="D1704" s="3">
        <v>566.50051399999995</v>
      </c>
      <c r="E1704" s="3">
        <v>11.898498</v>
      </c>
      <c r="F1704" s="3">
        <v>2840.7165238120001</v>
      </c>
      <c r="G1704" s="3">
        <v>226</v>
      </c>
      <c r="H1704" s="10">
        <v>168.48495800000001</v>
      </c>
      <c r="I1704" s="32">
        <v>351.30679700000002</v>
      </c>
      <c r="J1704" s="3">
        <v>-182.82183900000001</v>
      </c>
      <c r="K1704" s="3">
        <v>10.2034</v>
      </c>
      <c r="L1704" s="3">
        <v>1.2294</v>
      </c>
      <c r="M1704" s="3">
        <v>3.2</v>
      </c>
      <c r="N1704" s="3">
        <v>-47.260000000000218</v>
      </c>
      <c r="O1704" s="3"/>
      <c r="P1704" s="3"/>
    </row>
    <row r="1705" spans="1:16">
      <c r="A1705" s="9">
        <v>43280</v>
      </c>
      <c r="B1705" s="32">
        <v>6128.34</v>
      </c>
      <c r="C1705" s="3">
        <v>3348.28</v>
      </c>
      <c r="D1705" s="3">
        <v>755.97327700000005</v>
      </c>
      <c r="E1705" s="3">
        <v>19.105433000000001</v>
      </c>
      <c r="F1705" s="3">
        <v>2862.7927942209999</v>
      </c>
      <c r="G1705" s="3">
        <v>225</v>
      </c>
      <c r="H1705" s="37">
        <v>172.697506</v>
      </c>
      <c r="I1705" s="3">
        <v>483.875542</v>
      </c>
      <c r="J1705" s="3">
        <v>-311.17803600000002</v>
      </c>
      <c r="K1705" s="3">
        <v>10.2827</v>
      </c>
      <c r="L1705" s="3">
        <v>1.2390000000000001</v>
      </c>
      <c r="M1705" s="3">
        <v>3.1</v>
      </c>
      <c r="N1705" s="3">
        <v>-66.289999999999964</v>
      </c>
      <c r="O1705" s="3"/>
      <c r="P1705" s="3"/>
    </row>
    <row r="1706" spans="1:16">
      <c r="A1706" s="9">
        <v>43279</v>
      </c>
      <c r="B1706" s="10">
        <v>6194.63</v>
      </c>
      <c r="C1706" s="3">
        <v>3388.88</v>
      </c>
      <c r="D1706" s="3">
        <v>946.90205000000003</v>
      </c>
      <c r="E1706" s="3">
        <v>21.634398000000001</v>
      </c>
      <c r="F1706" s="3">
        <v>2893.7613946390002</v>
      </c>
      <c r="G1706" s="3">
        <v>244</v>
      </c>
      <c r="H1706" s="37">
        <v>443.15093999999999</v>
      </c>
      <c r="I1706" s="3">
        <v>594.89514699999995</v>
      </c>
      <c r="J1706" s="3">
        <v>-151.74420699999996</v>
      </c>
      <c r="K1706" s="3">
        <v>10.3939</v>
      </c>
      <c r="L1706" s="3">
        <v>1.2524</v>
      </c>
      <c r="M1706" s="3">
        <v>3.1</v>
      </c>
      <c r="N1706" s="3">
        <v>13.150000000000546</v>
      </c>
      <c r="O1706" s="3"/>
      <c r="P1706" s="3"/>
    </row>
    <row r="1707" spans="1:16">
      <c r="A1707" s="9">
        <v>43277</v>
      </c>
      <c r="B1707" s="32">
        <v>6181.48</v>
      </c>
      <c r="C1707" s="3">
        <v>3390.15</v>
      </c>
      <c r="D1707" s="3">
        <v>1278.914951</v>
      </c>
      <c r="E1707" s="3">
        <v>19.193726999999999</v>
      </c>
      <c r="F1707" s="3">
        <v>2887.6174954950002</v>
      </c>
      <c r="G1707" s="3">
        <v>230</v>
      </c>
      <c r="H1707" s="37">
        <v>968.98353299999997</v>
      </c>
      <c r="I1707" s="3">
        <v>1165.097786</v>
      </c>
      <c r="J1707" s="3">
        <v>-196.11425300000008</v>
      </c>
      <c r="K1707" s="3">
        <v>10.3718</v>
      </c>
      <c r="L1707" s="3">
        <v>1.2497</v>
      </c>
      <c r="M1707" s="3">
        <v>3.1</v>
      </c>
      <c r="N1707" s="3">
        <v>-6.5700000000006185</v>
      </c>
      <c r="O1707" s="3"/>
      <c r="P1707" s="3"/>
    </row>
    <row r="1708" spans="1:16">
      <c r="A1708" s="9">
        <v>43276</v>
      </c>
      <c r="B1708" s="32">
        <v>6188.05</v>
      </c>
      <c r="C1708" s="3">
        <v>3397.89</v>
      </c>
      <c r="D1708" s="3">
        <v>541.16516899999999</v>
      </c>
      <c r="E1708" s="3">
        <v>14.766011000000001</v>
      </c>
      <c r="F1708" s="3">
        <v>2890.6839286519998</v>
      </c>
      <c r="G1708" s="3">
        <v>227</v>
      </c>
      <c r="H1708" s="10">
        <v>313.14641799999998</v>
      </c>
      <c r="I1708" s="32">
        <v>339.52770299999997</v>
      </c>
      <c r="J1708" s="3">
        <v>-26.381284999999991</v>
      </c>
      <c r="K1708" s="3">
        <v>10.3828</v>
      </c>
      <c r="L1708" s="3">
        <v>1.2509999999999999</v>
      </c>
      <c r="M1708" s="3">
        <v>3.1</v>
      </c>
      <c r="N1708" s="3">
        <v>-32.079999999999927</v>
      </c>
      <c r="O1708" s="3"/>
      <c r="P1708" s="3"/>
    </row>
    <row r="1709" spans="1:16">
      <c r="A1709" s="9">
        <v>43273</v>
      </c>
      <c r="B1709" s="32">
        <v>6220.13</v>
      </c>
      <c r="C1709" s="3">
        <v>3421.06</v>
      </c>
      <c r="D1709" s="3">
        <v>176.08039199999999</v>
      </c>
      <c r="E1709" s="3">
        <v>8.846819</v>
      </c>
      <c r="F1709" s="3">
        <v>2905.6672879470002</v>
      </c>
      <c r="G1709" s="3">
        <v>208</v>
      </c>
      <c r="H1709" s="37">
        <v>36.079476</v>
      </c>
      <c r="I1709" s="3">
        <v>54.041887000000003</v>
      </c>
      <c r="J1709" s="3">
        <v>-17.962411000000003</v>
      </c>
      <c r="K1709" s="3">
        <v>10.4367</v>
      </c>
      <c r="L1709" s="3">
        <v>1.2575000000000001</v>
      </c>
      <c r="M1709" s="3">
        <v>3.1</v>
      </c>
      <c r="N1709" s="3">
        <v>-8.0199999999995271</v>
      </c>
      <c r="O1709" s="3"/>
      <c r="P1709" s="3"/>
    </row>
    <row r="1710" spans="1:16">
      <c r="A1710" s="9">
        <v>43272</v>
      </c>
      <c r="B1710" s="33">
        <v>6228.15</v>
      </c>
      <c r="C1710" s="3">
        <v>3428</v>
      </c>
      <c r="D1710" s="35">
        <v>277.41697699999997</v>
      </c>
      <c r="E1710" s="35">
        <v>19.031120000000001</v>
      </c>
      <c r="F1710" s="3">
        <v>2909.4148109500002</v>
      </c>
      <c r="G1710" s="3">
        <v>261</v>
      </c>
      <c r="H1710" s="37">
        <v>50.051772999999997</v>
      </c>
      <c r="I1710" s="3">
        <v>122.77448</v>
      </c>
      <c r="J1710" s="3">
        <v>-72.722707</v>
      </c>
      <c r="K1710" s="3">
        <v>10.450100000000001</v>
      </c>
      <c r="L1710" s="3">
        <v>1.2591000000000001</v>
      </c>
      <c r="M1710" s="3">
        <v>3.1</v>
      </c>
      <c r="N1710" s="3">
        <v>-0.91000000000076398</v>
      </c>
      <c r="O1710" s="3"/>
      <c r="P1710" s="3"/>
    </row>
    <row r="1711" spans="1:16">
      <c r="A1711" s="9">
        <v>43271</v>
      </c>
      <c r="B1711" s="32">
        <v>6229.06</v>
      </c>
      <c r="C1711" s="3">
        <v>3431.3</v>
      </c>
      <c r="D1711" s="3">
        <v>416.18613099999999</v>
      </c>
      <c r="E1711" s="3">
        <v>19.402607</v>
      </c>
      <c r="F1711" s="3">
        <v>2909.8475443779998</v>
      </c>
      <c r="G1711" s="3">
        <v>236</v>
      </c>
      <c r="H1711" s="37">
        <v>98.410504000000003</v>
      </c>
      <c r="I1711" s="3">
        <v>132.37181100000001</v>
      </c>
      <c r="J1711" s="3">
        <v>-33.961307000000005</v>
      </c>
      <c r="K1711" s="3">
        <v>10.451700000000001</v>
      </c>
      <c r="L1711" s="3">
        <v>1.2593000000000001</v>
      </c>
      <c r="M1711" s="3">
        <v>3.1</v>
      </c>
      <c r="N1711" s="3">
        <v>11.150000000000546</v>
      </c>
      <c r="O1711" s="3">
        <v>15686</v>
      </c>
      <c r="P1711" s="3"/>
    </row>
    <row r="1712" spans="1:16">
      <c r="A1712" s="9">
        <v>43270</v>
      </c>
      <c r="B1712" s="10">
        <v>6217.91</v>
      </c>
      <c r="C1712" s="3">
        <v>3430.73</v>
      </c>
      <c r="D1712" s="3">
        <v>341.45511900000002</v>
      </c>
      <c r="E1712" s="3">
        <v>14.008691000000001</v>
      </c>
      <c r="F1712" s="3">
        <v>2904.6385351459999</v>
      </c>
      <c r="G1712" s="3">
        <v>232</v>
      </c>
      <c r="H1712" s="37">
        <v>79.444703000000004</v>
      </c>
      <c r="I1712" s="3">
        <v>110.89190499999999</v>
      </c>
      <c r="J1712" s="3">
        <v>-31.44720199999999</v>
      </c>
      <c r="K1712" s="3">
        <v>10.433</v>
      </c>
      <c r="L1712" s="3">
        <v>1.2571000000000001</v>
      </c>
      <c r="M1712" s="3">
        <v>3.1</v>
      </c>
      <c r="N1712" s="3">
        <v>-47.819999999999709</v>
      </c>
      <c r="O1712" s="3"/>
      <c r="P1712" s="3"/>
    </row>
    <row r="1713" spans="1:16">
      <c r="A1713" s="9">
        <v>43269</v>
      </c>
      <c r="B1713" s="10">
        <v>6265.73</v>
      </c>
      <c r="C1713" s="3">
        <v>3473.52</v>
      </c>
      <c r="D1713" s="3">
        <v>638.63815099999999</v>
      </c>
      <c r="E1713" s="3">
        <v>23.368179000000001</v>
      </c>
      <c r="F1713" s="3">
        <v>2926.9766524070001</v>
      </c>
      <c r="G1713" s="3">
        <v>247</v>
      </c>
      <c r="H1713" s="37">
        <v>430.59212200000002</v>
      </c>
      <c r="I1713" s="3">
        <v>354.40692799999999</v>
      </c>
      <c r="J1713" s="3">
        <v>76.185194000000024</v>
      </c>
      <c r="K1713" s="3">
        <v>10.513199999999999</v>
      </c>
      <c r="L1713" s="3">
        <v>1.2667999999999999</v>
      </c>
      <c r="M1713" s="3">
        <v>3.1</v>
      </c>
      <c r="N1713" s="3">
        <v>-44.780000000000655</v>
      </c>
      <c r="O1713" s="3"/>
      <c r="P1713" s="3"/>
    </row>
    <row r="1714" spans="1:16">
      <c r="A1714" s="9">
        <v>43265</v>
      </c>
      <c r="B1714" s="32">
        <v>6310.51</v>
      </c>
      <c r="C1714" s="3">
        <v>3513.89</v>
      </c>
      <c r="D1714" s="3">
        <v>1292.27828</v>
      </c>
      <c r="E1714" s="3">
        <v>16.700562000000001</v>
      </c>
      <c r="F1714" s="3">
        <v>2947.0316057529999</v>
      </c>
      <c r="G1714" s="3">
        <v>236</v>
      </c>
      <c r="H1714" s="10">
        <v>766.50047800000004</v>
      </c>
      <c r="I1714" s="32">
        <v>865.29069200000004</v>
      </c>
      <c r="J1714" s="3">
        <v>-98.790213999999992</v>
      </c>
      <c r="K1714" s="3">
        <v>10.5852</v>
      </c>
      <c r="L1714" s="3">
        <v>1.2754000000000001</v>
      </c>
      <c r="M1714" s="3">
        <v>3.1</v>
      </c>
      <c r="N1714" s="3">
        <v>-20.590000000000146</v>
      </c>
      <c r="O1714" s="3"/>
      <c r="P1714" s="3"/>
    </row>
    <row r="1715" spans="1:16">
      <c r="A1715" s="9">
        <v>43264</v>
      </c>
      <c r="B1715" s="10">
        <v>6331.1</v>
      </c>
      <c r="C1715" s="3">
        <v>3526.93</v>
      </c>
      <c r="D1715" s="3">
        <v>273.33635600000002</v>
      </c>
      <c r="E1715" s="3">
        <v>46.841774000000001</v>
      </c>
      <c r="F1715" s="3">
        <v>2956.6467101640001</v>
      </c>
      <c r="G1715" s="3">
        <v>214</v>
      </c>
      <c r="H1715" s="37">
        <v>56.298178</v>
      </c>
      <c r="I1715" s="3">
        <v>88.767052000000007</v>
      </c>
      <c r="J1715" s="3">
        <v>-32.468874000000007</v>
      </c>
      <c r="K1715" s="3">
        <v>10.6198</v>
      </c>
      <c r="L1715" s="3">
        <v>1.2796000000000001</v>
      </c>
      <c r="M1715" s="3">
        <v>3</v>
      </c>
      <c r="N1715" s="3">
        <v>-6.7799999999997453</v>
      </c>
      <c r="O1715" s="3"/>
      <c r="P1715" s="3"/>
    </row>
    <row r="1716" spans="1:16">
      <c r="A1716" s="9">
        <v>43263</v>
      </c>
      <c r="B1716" s="10">
        <v>6337.88</v>
      </c>
      <c r="C1716" s="3">
        <v>3532.09</v>
      </c>
      <c r="D1716" s="3">
        <v>459.848277</v>
      </c>
      <c r="E1716" s="3">
        <v>9.7298489999999997</v>
      </c>
      <c r="F1716" s="3">
        <v>2959.8143478540001</v>
      </c>
      <c r="G1716" s="3">
        <v>217</v>
      </c>
      <c r="H1716" s="37">
        <v>97.101005999999998</v>
      </c>
      <c r="I1716" s="3">
        <v>310.28706</v>
      </c>
      <c r="J1716" s="3">
        <v>-213.18605400000001</v>
      </c>
      <c r="K1716" s="3">
        <v>10.6311</v>
      </c>
      <c r="L1716" s="3">
        <v>1.2809999999999999</v>
      </c>
      <c r="M1716" s="3">
        <v>3</v>
      </c>
      <c r="N1716" s="3">
        <v>-10.649999999999636</v>
      </c>
      <c r="O1716" s="3"/>
      <c r="P1716" s="3"/>
    </row>
    <row r="1717" spans="1:16">
      <c r="A1717" s="9">
        <v>43262</v>
      </c>
      <c r="B1717" s="10">
        <v>6348.53</v>
      </c>
      <c r="C1717" s="3">
        <v>3538.15</v>
      </c>
      <c r="D1717" s="3">
        <v>876.42995399999995</v>
      </c>
      <c r="E1717" s="3">
        <v>16.171800999999999</v>
      </c>
      <c r="F1717" s="3">
        <v>2964.7184620009998</v>
      </c>
      <c r="G1717" s="3">
        <v>229</v>
      </c>
      <c r="H1717" s="37">
        <v>555.44878300000005</v>
      </c>
      <c r="I1717" s="3">
        <v>588.42268999999999</v>
      </c>
      <c r="J1717" s="3">
        <v>-32.97390699999994</v>
      </c>
      <c r="K1717" s="3">
        <v>10.6488</v>
      </c>
      <c r="L1717" s="3">
        <v>1.2830999999999999</v>
      </c>
      <c r="M1717" s="3">
        <v>3</v>
      </c>
      <c r="N1717" s="3">
        <v>-4.0799999999999272</v>
      </c>
      <c r="O1717" s="3"/>
      <c r="P1717" s="3"/>
    </row>
    <row r="1718" spans="1:16">
      <c r="A1718" s="9">
        <v>43259</v>
      </c>
      <c r="B1718" s="10">
        <v>6352.61</v>
      </c>
      <c r="C1718" s="3">
        <v>3544.99</v>
      </c>
      <c r="D1718" s="3">
        <v>393.90140100000002</v>
      </c>
      <c r="E1718" s="3">
        <v>14.997666000000001</v>
      </c>
      <c r="F1718" s="3">
        <v>2966.623759307</v>
      </c>
      <c r="G1718" s="3">
        <v>216</v>
      </c>
      <c r="H1718" s="37">
        <v>172.08666400000001</v>
      </c>
      <c r="I1718" s="3">
        <v>112.43957</v>
      </c>
      <c r="J1718" s="3">
        <v>59.64709400000001</v>
      </c>
      <c r="K1718" s="3">
        <v>10.6556</v>
      </c>
      <c r="L1718" s="3">
        <v>1.2839</v>
      </c>
      <c r="M1718" s="3">
        <v>3</v>
      </c>
      <c r="N1718" s="3">
        <v>-2.3100000000004002</v>
      </c>
      <c r="O1718" s="3"/>
      <c r="P1718" s="3"/>
    </row>
    <row r="1719" spans="1:16">
      <c r="A1719" s="9">
        <v>43258</v>
      </c>
      <c r="B1719" s="10">
        <v>6354.92</v>
      </c>
      <c r="C1719" s="3">
        <v>3539.93</v>
      </c>
      <c r="D1719" s="3">
        <v>326.17392599999999</v>
      </c>
      <c r="E1719" s="3">
        <v>13.239414999999999</v>
      </c>
      <c r="F1719" s="3">
        <v>2967.7022383090002</v>
      </c>
      <c r="G1719" s="3">
        <v>228</v>
      </c>
      <c r="H1719" s="37">
        <v>72.526612999999998</v>
      </c>
      <c r="I1719" s="3">
        <v>60.064920000000001</v>
      </c>
      <c r="J1719" s="3">
        <v>12.461692999999997</v>
      </c>
      <c r="K1719" s="3">
        <v>10.6595</v>
      </c>
      <c r="L1719" s="3">
        <v>1.2844</v>
      </c>
      <c r="M1719" s="3">
        <v>3</v>
      </c>
      <c r="N1719" s="3">
        <v>-8.6999999999998181</v>
      </c>
      <c r="O1719" s="3"/>
      <c r="P1719" s="3"/>
    </row>
    <row r="1720" spans="1:16">
      <c r="A1720" s="9">
        <v>43257</v>
      </c>
      <c r="B1720" s="10">
        <v>6363.62</v>
      </c>
      <c r="C1720" s="3">
        <v>3557.76</v>
      </c>
      <c r="D1720" s="3">
        <v>545.704793</v>
      </c>
      <c r="E1720" s="3">
        <v>24.300639</v>
      </c>
      <c r="F1720" s="3">
        <v>2971.7631614900001</v>
      </c>
      <c r="G1720" s="3">
        <v>253</v>
      </c>
      <c r="H1720" s="37">
        <v>126.391385</v>
      </c>
      <c r="I1720" s="3">
        <v>240.70551900000001</v>
      </c>
      <c r="J1720" s="3">
        <v>-114.31413400000001</v>
      </c>
      <c r="K1720" s="3">
        <v>10.674099999999999</v>
      </c>
      <c r="L1720" s="3">
        <v>1.2861</v>
      </c>
      <c r="M1720" s="3">
        <v>3</v>
      </c>
      <c r="N1720" s="3">
        <v>-36.289999999999964</v>
      </c>
      <c r="O1720" s="3"/>
      <c r="P1720" s="3"/>
    </row>
    <row r="1721" spans="1:16">
      <c r="A1721" s="9">
        <v>43256</v>
      </c>
      <c r="B1721" s="32">
        <v>6399.91</v>
      </c>
      <c r="C1721" s="3">
        <v>3578.44</v>
      </c>
      <c r="D1721" s="3">
        <v>510.10965199999998</v>
      </c>
      <c r="E1721" s="3">
        <v>12.497249</v>
      </c>
      <c r="F1721" s="3">
        <v>2988.7121474979999</v>
      </c>
      <c r="G1721" s="3">
        <v>237</v>
      </c>
      <c r="H1721" s="37">
        <v>237.563851</v>
      </c>
      <c r="I1721" s="3">
        <v>49.196677000000001</v>
      </c>
      <c r="J1721" s="3">
        <v>188.36717400000001</v>
      </c>
      <c r="K1721" s="3">
        <v>10.7349</v>
      </c>
      <c r="L1721" s="3">
        <v>1.2935000000000001</v>
      </c>
      <c r="M1721" s="3">
        <v>3</v>
      </c>
      <c r="N1721" s="3">
        <v>-9.6000000000003638</v>
      </c>
      <c r="O1721" s="3"/>
      <c r="P1721" s="3"/>
    </row>
    <row r="1722" spans="1:16">
      <c r="A1722" s="9">
        <v>43255</v>
      </c>
      <c r="B1722" s="30">
        <v>6409.51</v>
      </c>
      <c r="C1722" s="3">
        <v>3592.66</v>
      </c>
      <c r="D1722" s="3">
        <v>680.63408400000003</v>
      </c>
      <c r="E1722" s="3">
        <v>12.840588</v>
      </c>
      <c r="F1722" s="3">
        <v>2993.1935781819998</v>
      </c>
      <c r="G1722" s="3">
        <v>237</v>
      </c>
      <c r="H1722" s="10">
        <v>316.86934600000001</v>
      </c>
      <c r="I1722" s="32">
        <v>133.94389000000001</v>
      </c>
      <c r="J1722" s="3">
        <v>182.925456</v>
      </c>
      <c r="K1722" s="3">
        <v>10.744199999999999</v>
      </c>
      <c r="L1722" s="3">
        <v>1.2952999999999999</v>
      </c>
      <c r="M1722" s="3">
        <v>3</v>
      </c>
      <c r="N1722" s="3">
        <v>14.579999999999927</v>
      </c>
      <c r="O1722" s="3"/>
      <c r="P1722" s="3"/>
    </row>
    <row r="1723" spans="1:16">
      <c r="A1723" s="9">
        <v>43252</v>
      </c>
      <c r="B1723" s="10">
        <v>6394.93</v>
      </c>
      <c r="C1723" s="3">
        <v>3574.37</v>
      </c>
      <c r="D1723" s="3">
        <v>771.83873500000004</v>
      </c>
      <c r="E1723" s="3">
        <v>11.795679</v>
      </c>
      <c r="F1723" s="3">
        <v>2986.383290449</v>
      </c>
      <c r="G1723" s="3">
        <v>238</v>
      </c>
      <c r="H1723" s="37">
        <v>612.37648899999999</v>
      </c>
      <c r="I1723" s="3">
        <v>294.17278599999997</v>
      </c>
      <c r="J1723" s="3">
        <v>318.20370300000002</v>
      </c>
      <c r="K1723" s="3">
        <v>10.719799999999999</v>
      </c>
      <c r="L1723" s="3">
        <v>1.2923</v>
      </c>
      <c r="M1723" s="3">
        <v>3</v>
      </c>
      <c r="N1723" s="3">
        <v>-6.0999999999994543</v>
      </c>
      <c r="O1723" s="3"/>
      <c r="P1723" s="3"/>
    </row>
    <row r="1724" spans="1:16">
      <c r="A1724" s="9">
        <v>43251</v>
      </c>
      <c r="B1724" s="32">
        <v>6401.03</v>
      </c>
      <c r="C1724" s="3">
        <v>3581.23</v>
      </c>
      <c r="D1724" s="3">
        <v>839.66694700000005</v>
      </c>
      <c r="E1724" s="3">
        <v>19.020379999999999</v>
      </c>
      <c r="F1724" s="3">
        <v>2989.2357115690002</v>
      </c>
      <c r="G1724" s="3">
        <v>213</v>
      </c>
      <c r="H1724" s="10">
        <v>591.56232299999999</v>
      </c>
      <c r="I1724" s="32">
        <v>356.97876000000002</v>
      </c>
      <c r="J1724" s="3">
        <v>234.58356299999997</v>
      </c>
      <c r="K1724" s="3">
        <v>10.73</v>
      </c>
      <c r="L1724" s="3">
        <v>1.2936000000000001</v>
      </c>
      <c r="M1724" s="3">
        <v>3</v>
      </c>
      <c r="N1724" s="3">
        <v>2.5900000000001455</v>
      </c>
      <c r="O1724" s="3"/>
      <c r="P1724" s="3"/>
    </row>
    <row r="1725" spans="1:16">
      <c r="A1725" s="9">
        <v>43250</v>
      </c>
      <c r="B1725" s="32">
        <v>6398.44</v>
      </c>
      <c r="C1725" s="3">
        <v>3567.04</v>
      </c>
      <c r="D1725" s="3">
        <v>2307.7729570000001</v>
      </c>
      <c r="E1725" s="3">
        <v>25.712133000000001</v>
      </c>
      <c r="F1725" s="3">
        <v>2989.0150248969999</v>
      </c>
      <c r="G1725" s="3">
        <v>234</v>
      </c>
      <c r="H1725" s="37">
        <v>1258.516304</v>
      </c>
      <c r="I1725" s="3">
        <v>1734.401867</v>
      </c>
      <c r="J1725" s="3">
        <v>-475.88556300000005</v>
      </c>
      <c r="K1725" s="3">
        <v>10.7341</v>
      </c>
      <c r="L1725" s="3">
        <v>1.2916000000000001</v>
      </c>
      <c r="M1725" s="3">
        <v>3</v>
      </c>
      <c r="N1725" s="3">
        <v>-22.539999999999964</v>
      </c>
      <c r="O1725" s="3"/>
      <c r="P1725" s="3"/>
    </row>
    <row r="1726" spans="1:16">
      <c r="A1726" s="9">
        <v>43248</v>
      </c>
      <c r="B1726" s="32">
        <v>6420.98</v>
      </c>
      <c r="C1726" s="3">
        <v>3585.53</v>
      </c>
      <c r="D1726" s="3">
        <v>1670.4990680000001</v>
      </c>
      <c r="E1726" s="3">
        <v>28.727259</v>
      </c>
      <c r="F1726" s="3">
        <v>2999.5438278910001</v>
      </c>
      <c r="G1726" s="3">
        <v>239</v>
      </c>
      <c r="H1726" s="10">
        <v>310.12363199999999</v>
      </c>
      <c r="I1726" s="32">
        <v>1425.143472</v>
      </c>
      <c r="J1726" s="3">
        <v>-1115.0198399999999</v>
      </c>
      <c r="K1726" s="3">
        <v>10.7719</v>
      </c>
      <c r="L1726" s="3">
        <v>1.2962</v>
      </c>
      <c r="M1726" s="3">
        <v>3</v>
      </c>
      <c r="N1726" s="3">
        <v>-32.430000000000291</v>
      </c>
      <c r="O1726" s="3"/>
      <c r="P1726" s="3"/>
    </row>
    <row r="1727" spans="1:16">
      <c r="A1727" s="9">
        <v>43245</v>
      </c>
      <c r="B1727" s="32">
        <v>6453.41</v>
      </c>
      <c r="C1727" s="3">
        <v>3616.13</v>
      </c>
      <c r="D1727" s="3">
        <v>397.37406499999997</v>
      </c>
      <c r="E1727" s="3">
        <v>25.429134999999999</v>
      </c>
      <c r="F1727" s="3">
        <v>3014.693268212</v>
      </c>
      <c r="G1727" s="3">
        <v>244</v>
      </c>
      <c r="H1727" s="10">
        <v>41.362499</v>
      </c>
      <c r="I1727" s="32">
        <v>99.550016999999997</v>
      </c>
      <c r="J1727" s="3">
        <v>-58.187517999999997</v>
      </c>
      <c r="K1727" s="3">
        <v>10.8263</v>
      </c>
      <c r="L1727" s="3">
        <v>1.3027</v>
      </c>
      <c r="M1727" s="3">
        <v>3</v>
      </c>
      <c r="N1727" s="3">
        <v>-14.390000000000327</v>
      </c>
      <c r="O1727" s="3"/>
      <c r="P1727" s="3"/>
    </row>
    <row r="1728" spans="1:16">
      <c r="A1728" s="9">
        <v>43244</v>
      </c>
      <c r="B1728" s="10">
        <v>6467.8</v>
      </c>
      <c r="C1728" s="3">
        <v>3620.71</v>
      </c>
      <c r="D1728" s="3">
        <v>1352.824359</v>
      </c>
      <c r="E1728" s="3">
        <v>82.052965999999998</v>
      </c>
      <c r="F1728" s="3">
        <v>3020.8125536419998</v>
      </c>
      <c r="G1728" s="3">
        <v>227</v>
      </c>
      <c r="H1728" s="37">
        <v>934.97742900000003</v>
      </c>
      <c r="I1728" s="3">
        <v>366.51538599999998</v>
      </c>
      <c r="J1728" s="3">
        <v>568.46204299999999</v>
      </c>
      <c r="K1728" s="3">
        <v>10.8483</v>
      </c>
      <c r="L1728" s="3">
        <v>1.3052999999999999</v>
      </c>
      <c r="M1728" s="3">
        <v>3</v>
      </c>
      <c r="N1728" s="3">
        <v>-4.4099999999998545</v>
      </c>
      <c r="O1728" s="3"/>
      <c r="P1728" s="3"/>
    </row>
    <row r="1729" spans="1:16">
      <c r="A1729" s="9">
        <v>43243</v>
      </c>
      <c r="B1729" s="32">
        <v>6472.21</v>
      </c>
      <c r="C1729" s="3">
        <v>3616.33</v>
      </c>
      <c r="D1729" s="3">
        <v>652.70268199999998</v>
      </c>
      <c r="E1729" s="3">
        <v>53.675545</v>
      </c>
      <c r="F1729" s="3">
        <v>3022.8761781029998</v>
      </c>
      <c r="G1729" s="3">
        <v>255</v>
      </c>
      <c r="H1729" s="37">
        <v>408.87688200000002</v>
      </c>
      <c r="I1729" s="3">
        <v>108.043358</v>
      </c>
      <c r="J1729" s="3">
        <v>300.83352400000001</v>
      </c>
      <c r="K1729" s="3">
        <v>10.855700000000001</v>
      </c>
      <c r="L1729" s="3">
        <v>1.3062</v>
      </c>
      <c r="M1729" s="3">
        <v>3</v>
      </c>
      <c r="N1729" s="3">
        <v>6.7300000000004729</v>
      </c>
      <c r="O1729" s="3"/>
      <c r="P1729" s="3"/>
    </row>
    <row r="1730" spans="1:16">
      <c r="A1730" s="9">
        <v>43242</v>
      </c>
      <c r="B1730" s="32">
        <v>6465.48</v>
      </c>
      <c r="C1730" s="3">
        <v>3611.44</v>
      </c>
      <c r="D1730" s="3">
        <v>249.98391000000001</v>
      </c>
      <c r="E1730" s="3">
        <v>18.110882</v>
      </c>
      <c r="F1730" s="3">
        <v>3019.7306920689998</v>
      </c>
      <c r="G1730" s="3">
        <v>231</v>
      </c>
      <c r="H1730" s="37">
        <v>16.888565</v>
      </c>
      <c r="I1730" s="3">
        <v>40.393909000000001</v>
      </c>
      <c r="J1730" s="3">
        <v>-23.505344000000001</v>
      </c>
      <c r="K1730" s="3">
        <v>10.8444</v>
      </c>
      <c r="L1730" s="3">
        <v>1.3048999999999999</v>
      </c>
      <c r="M1730" s="3">
        <v>3</v>
      </c>
      <c r="N1730" s="3">
        <v>-6.7700000000004366</v>
      </c>
      <c r="O1730" s="3"/>
      <c r="P1730" s="3"/>
    </row>
    <row r="1731" spans="1:16">
      <c r="A1731" s="9">
        <v>43241</v>
      </c>
      <c r="B1731" s="10">
        <v>6472.25</v>
      </c>
      <c r="C1731" s="3">
        <v>3613.94</v>
      </c>
      <c r="D1731" s="3">
        <v>777.38316599999996</v>
      </c>
      <c r="E1731" s="3">
        <v>24.930478999999998</v>
      </c>
      <c r="F1731" s="3">
        <v>3022.8926095470001</v>
      </c>
      <c r="G1731" s="3">
        <v>246</v>
      </c>
      <c r="H1731" s="37">
        <v>531.87490500000001</v>
      </c>
      <c r="I1731" s="3">
        <v>458.57226000000003</v>
      </c>
      <c r="J1731" s="3">
        <v>73.302644999999984</v>
      </c>
      <c r="K1731" s="3">
        <v>10.8558</v>
      </c>
      <c r="L1731" s="3">
        <v>1.3062</v>
      </c>
      <c r="M1731" s="3">
        <v>3</v>
      </c>
      <c r="N1731" s="3">
        <v>6.180000000000291</v>
      </c>
      <c r="O1731" s="3"/>
      <c r="P1731" s="3"/>
    </row>
    <row r="1732" spans="1:16">
      <c r="A1732" s="9">
        <v>43238</v>
      </c>
      <c r="B1732" s="32">
        <v>6466.07</v>
      </c>
      <c r="C1732" s="3">
        <v>3624.41</v>
      </c>
      <c r="D1732" s="3">
        <v>524.02337899999998</v>
      </c>
      <c r="E1732" s="3">
        <v>16.475594999999998</v>
      </c>
      <c r="F1732" s="3">
        <v>3020.0065964310002</v>
      </c>
      <c r="G1732" s="3">
        <v>225</v>
      </c>
      <c r="H1732" s="37">
        <v>256.47929900000003</v>
      </c>
      <c r="I1732" s="3">
        <v>104.51409099999999</v>
      </c>
      <c r="J1732" s="3">
        <v>151.96520800000002</v>
      </c>
      <c r="K1732" s="3">
        <v>10.8454</v>
      </c>
      <c r="L1732" s="3">
        <v>1.3049999999999999</v>
      </c>
      <c r="M1732" s="3">
        <v>3</v>
      </c>
      <c r="N1732" s="3">
        <v>-25.990000000000691</v>
      </c>
      <c r="O1732" s="3"/>
      <c r="P1732" s="3"/>
    </row>
    <row r="1733" spans="1:16">
      <c r="A1733" s="9">
        <v>43237</v>
      </c>
      <c r="B1733" s="32">
        <v>6492.06</v>
      </c>
      <c r="C1733" s="3">
        <v>3628.74</v>
      </c>
      <c r="D1733" s="3">
        <v>433.30300899999997</v>
      </c>
      <c r="E1733" s="3">
        <v>16.024082</v>
      </c>
      <c r="F1733" s="3">
        <v>3032.1443277600001</v>
      </c>
      <c r="G1733" s="3">
        <v>234</v>
      </c>
      <c r="H1733" s="37">
        <v>188.24823900000001</v>
      </c>
      <c r="I1733" s="3">
        <v>239.69239999999999</v>
      </c>
      <c r="J1733" s="3">
        <v>-51.44416099999998</v>
      </c>
      <c r="K1733" s="3">
        <v>10.888999999999999</v>
      </c>
      <c r="L1733" s="3">
        <v>1.3102</v>
      </c>
      <c r="M1733" s="3">
        <v>3</v>
      </c>
      <c r="N1733" s="3">
        <v>18.880000000000109</v>
      </c>
      <c r="O1733" s="3"/>
      <c r="P1733" s="3"/>
    </row>
    <row r="1734" spans="1:16">
      <c r="A1734" s="9">
        <v>43236</v>
      </c>
      <c r="B1734" s="10">
        <v>6473.18</v>
      </c>
      <c r="C1734" s="3">
        <v>3609.88</v>
      </c>
      <c r="D1734" s="3">
        <v>484.62621999999999</v>
      </c>
      <c r="E1734" s="3">
        <v>21.845538999999999</v>
      </c>
      <c r="F1734" s="3">
        <v>3023.3265114149999</v>
      </c>
      <c r="G1734" s="3">
        <v>213</v>
      </c>
      <c r="H1734" s="37">
        <v>206.211715</v>
      </c>
      <c r="I1734" s="3">
        <v>283.987663</v>
      </c>
      <c r="J1734" s="3">
        <v>-77.775948</v>
      </c>
      <c r="K1734" s="3">
        <v>10.8573</v>
      </c>
      <c r="L1734" s="3">
        <v>1.3064</v>
      </c>
      <c r="M1734" s="3">
        <v>3</v>
      </c>
      <c r="N1734" s="3">
        <v>-10.289999999999964</v>
      </c>
      <c r="O1734" s="3"/>
      <c r="P1734" s="3"/>
    </row>
    <row r="1735" spans="1:16">
      <c r="A1735" s="9">
        <v>43235</v>
      </c>
      <c r="B1735" s="10">
        <v>6483.47</v>
      </c>
      <c r="C1735" s="3">
        <v>3620.55</v>
      </c>
      <c r="D1735" s="3">
        <v>455.23938399999997</v>
      </c>
      <c r="E1735" s="3">
        <v>14.455669</v>
      </c>
      <c r="F1735" s="3">
        <v>3028.1332045260001</v>
      </c>
      <c r="G1735" s="3">
        <v>242</v>
      </c>
      <c r="H1735" s="37">
        <v>113.56322</v>
      </c>
      <c r="I1735" s="3">
        <v>120.872631</v>
      </c>
      <c r="J1735" s="3">
        <v>-7.3094109999999972</v>
      </c>
      <c r="K1735" s="3">
        <v>10.874599999999999</v>
      </c>
      <c r="L1735" s="3">
        <v>1.3085</v>
      </c>
      <c r="M1735" s="3">
        <v>3</v>
      </c>
      <c r="N1735" s="3">
        <v>27.150000000000546</v>
      </c>
      <c r="O1735" s="3"/>
      <c r="P1735" s="3"/>
    </row>
    <row r="1736" spans="1:16">
      <c r="A1736" s="9">
        <v>43234</v>
      </c>
      <c r="B1736" s="32">
        <v>6456.32</v>
      </c>
      <c r="C1736" s="3">
        <v>3616.16</v>
      </c>
      <c r="D1736" s="3">
        <v>325.42059999999998</v>
      </c>
      <c r="E1736" s="3">
        <v>22.552904000000002</v>
      </c>
      <c r="F1736" s="3">
        <v>3015.4508412300002</v>
      </c>
      <c r="G1736" s="3">
        <v>229</v>
      </c>
      <c r="H1736" s="10">
        <v>39.558947000000003</v>
      </c>
      <c r="I1736" s="32">
        <v>33.268686000000002</v>
      </c>
      <c r="J1736" s="3">
        <v>6.290261000000001</v>
      </c>
      <c r="K1736" s="3">
        <v>10.829000000000001</v>
      </c>
      <c r="L1736" s="3">
        <v>1.3029999999999999</v>
      </c>
      <c r="M1736" s="3">
        <v>3</v>
      </c>
      <c r="N1736" s="3">
        <v>11.359999999999673</v>
      </c>
      <c r="O1736" s="3"/>
      <c r="P1736" s="3"/>
    </row>
    <row r="1737" spans="1:16">
      <c r="A1737" s="9">
        <v>43231</v>
      </c>
      <c r="B1737" s="10">
        <v>6444.96</v>
      </c>
      <c r="C1737" s="3">
        <v>3609.04</v>
      </c>
      <c r="D1737" s="3">
        <v>924.42659000000003</v>
      </c>
      <c r="E1737" s="3">
        <v>35.597413000000003</v>
      </c>
      <c r="F1737" s="3">
        <v>3010.1475405259998</v>
      </c>
      <c r="G1737" s="3">
        <v>226</v>
      </c>
      <c r="H1737" s="37">
        <v>406.74757799999998</v>
      </c>
      <c r="I1737" s="3">
        <v>739.90618800000004</v>
      </c>
      <c r="J1737" s="3">
        <v>-333.15861000000007</v>
      </c>
      <c r="K1737" s="3">
        <v>10.81</v>
      </c>
      <c r="L1737" s="3">
        <v>1.3007</v>
      </c>
      <c r="M1737" s="3">
        <v>3</v>
      </c>
      <c r="N1737" s="3">
        <v>-33.909999999999854</v>
      </c>
      <c r="O1737" s="3"/>
      <c r="P1737" s="3"/>
    </row>
    <row r="1738" spans="1:16">
      <c r="A1738" s="9">
        <v>43230</v>
      </c>
      <c r="B1738" s="10">
        <v>6478.87</v>
      </c>
      <c r="C1738" s="3">
        <v>3622.11</v>
      </c>
      <c r="D1738" s="3">
        <v>769.46965699999998</v>
      </c>
      <c r="E1738" s="3">
        <v>23.842347</v>
      </c>
      <c r="F1738" s="3">
        <v>3025.981389307</v>
      </c>
      <c r="G1738" s="3">
        <v>233</v>
      </c>
      <c r="H1738" s="37">
        <v>469.59600799999998</v>
      </c>
      <c r="I1738" s="3">
        <v>445.28264000000001</v>
      </c>
      <c r="J1738" s="3">
        <v>24.313367999999969</v>
      </c>
      <c r="K1738" s="3">
        <v>10.866899999999999</v>
      </c>
      <c r="L1738" s="3">
        <v>1.3076000000000001</v>
      </c>
      <c r="M1738" s="3">
        <v>3</v>
      </c>
      <c r="N1738" s="3">
        <v>-0.84000000000014552</v>
      </c>
      <c r="O1738" s="3"/>
      <c r="P1738" s="3"/>
    </row>
    <row r="1739" spans="1:16">
      <c r="A1739" s="9">
        <v>43229</v>
      </c>
      <c r="B1739" s="10">
        <v>6479.71</v>
      </c>
      <c r="C1739" s="3">
        <v>3625.86</v>
      </c>
      <c r="D1739" s="3">
        <v>618.816599</v>
      </c>
      <c r="E1739" s="3">
        <v>48.826479999999997</v>
      </c>
      <c r="F1739" s="3">
        <v>3025.0973560709999</v>
      </c>
      <c r="G1739" s="3">
        <v>225</v>
      </c>
      <c r="H1739" s="37">
        <v>256.858698</v>
      </c>
      <c r="I1739" s="3">
        <v>216.31142600000001</v>
      </c>
      <c r="J1739" s="3">
        <v>40.547271999999992</v>
      </c>
      <c r="K1739" s="3">
        <v>10.8637</v>
      </c>
      <c r="L1739" s="3">
        <v>1.3071999999999999</v>
      </c>
      <c r="M1739" s="3">
        <v>3</v>
      </c>
      <c r="N1739" s="3">
        <v>-3.9399999999995998</v>
      </c>
      <c r="O1739" s="3"/>
      <c r="P1739" s="3"/>
    </row>
    <row r="1740" spans="1:16">
      <c r="A1740" s="9">
        <v>43228</v>
      </c>
      <c r="B1740" s="10">
        <v>6483.65</v>
      </c>
      <c r="C1740" s="3">
        <v>3631.72</v>
      </c>
      <c r="D1740" s="3">
        <v>1216.144018</v>
      </c>
      <c r="E1740" s="3">
        <v>24.176511999999999</v>
      </c>
      <c r="F1740" s="3">
        <v>3028.1544575980001</v>
      </c>
      <c r="G1740" s="3">
        <v>229</v>
      </c>
      <c r="H1740" s="37">
        <v>649.27179000000001</v>
      </c>
      <c r="I1740" s="3">
        <v>562.51614600000005</v>
      </c>
      <c r="J1740" s="3">
        <v>86.755643999999961</v>
      </c>
      <c r="K1740" s="3">
        <v>10.874700000000001</v>
      </c>
      <c r="L1740" s="3">
        <v>1.3085</v>
      </c>
      <c r="M1740" s="3">
        <v>3</v>
      </c>
      <c r="N1740" s="3">
        <v>-1.9200000000000728</v>
      </c>
      <c r="O1740" s="3"/>
      <c r="P1740" s="3"/>
    </row>
    <row r="1741" spans="1:16">
      <c r="A1741" s="9">
        <v>43224</v>
      </c>
      <c r="B1741" s="32">
        <v>6485.57</v>
      </c>
      <c r="C1741" s="3">
        <v>3632.61</v>
      </c>
      <c r="D1741" s="3">
        <v>601.64287200000001</v>
      </c>
      <c r="E1741" s="3">
        <v>12.214209</v>
      </c>
      <c r="F1741" s="3">
        <v>3028.0144527980001</v>
      </c>
      <c r="G1741" s="3">
        <v>224</v>
      </c>
      <c r="H1741" s="37">
        <v>308.24323099999998</v>
      </c>
      <c r="I1741" s="3">
        <v>207.322554</v>
      </c>
      <c r="J1741" s="3">
        <v>100.92067699999998</v>
      </c>
      <c r="K1741" s="3">
        <v>10.8742</v>
      </c>
      <c r="L1741" s="3">
        <v>1.3085</v>
      </c>
      <c r="M1741" s="3">
        <v>3</v>
      </c>
      <c r="N1741" s="3">
        <v>-21.170000000000073</v>
      </c>
      <c r="O1741" s="3"/>
      <c r="P1741" s="3"/>
    </row>
    <row r="1742" spans="1:16">
      <c r="A1742" s="9">
        <v>43223</v>
      </c>
      <c r="B1742" s="10">
        <v>6506.74</v>
      </c>
      <c r="C1742" s="3">
        <v>3640.48</v>
      </c>
      <c r="D1742" s="3">
        <v>386.36333300000001</v>
      </c>
      <c r="E1742" s="3">
        <v>11.648913</v>
      </c>
      <c r="F1742" s="3">
        <v>3037.8979864439998</v>
      </c>
      <c r="G1742" s="3">
        <v>226</v>
      </c>
      <c r="H1742" s="37">
        <v>201.35150999999999</v>
      </c>
      <c r="I1742" s="3">
        <v>166.55269699999999</v>
      </c>
      <c r="J1742" s="3">
        <v>34.798812999999996</v>
      </c>
      <c r="K1742" s="3">
        <v>10.909599999999999</v>
      </c>
      <c r="L1742" s="3">
        <v>1.3127</v>
      </c>
      <c r="M1742" s="3">
        <v>3</v>
      </c>
      <c r="N1742" s="3">
        <v>-17.140000000000327</v>
      </c>
      <c r="O1742" s="3"/>
      <c r="P1742" s="3"/>
    </row>
    <row r="1743" spans="1:16">
      <c r="A1743" s="9">
        <v>43222</v>
      </c>
      <c r="B1743" s="10">
        <v>6523.88</v>
      </c>
      <c r="C1743" s="3">
        <v>3649.4</v>
      </c>
      <c r="D1743" s="3">
        <v>463.16132599999997</v>
      </c>
      <c r="E1743" s="3">
        <v>13.911564</v>
      </c>
      <c r="F1743" s="3">
        <v>3045.9018179479999</v>
      </c>
      <c r="G1743" s="3">
        <v>241</v>
      </c>
      <c r="H1743" s="37">
        <v>141.25349399999999</v>
      </c>
      <c r="I1743" s="3">
        <v>94.915831999999995</v>
      </c>
      <c r="J1743" s="3">
        <v>46.337661999999995</v>
      </c>
      <c r="K1743" s="3">
        <v>10.9384</v>
      </c>
      <c r="L1743" s="3">
        <v>1.3162</v>
      </c>
      <c r="M1743" s="3">
        <v>3</v>
      </c>
      <c r="N1743" s="3">
        <v>5.2399999999997817</v>
      </c>
      <c r="O1743" s="3"/>
      <c r="P1743" s="3"/>
    </row>
    <row r="1744" spans="1:16">
      <c r="A1744" s="9">
        <v>43221</v>
      </c>
      <c r="B1744" s="33">
        <v>6518.64</v>
      </c>
      <c r="C1744" s="35">
        <v>3642.79</v>
      </c>
      <c r="D1744" s="35">
        <v>612.75417300000004</v>
      </c>
      <c r="E1744" s="35">
        <v>33.944899999999997</v>
      </c>
      <c r="F1744" s="3">
        <v>3043.4525187250001</v>
      </c>
      <c r="G1744" s="3">
        <v>249</v>
      </c>
      <c r="H1744" s="37">
        <v>131.34825000000001</v>
      </c>
      <c r="I1744" s="3">
        <v>149.65679600000001</v>
      </c>
      <c r="J1744" s="3">
        <v>-18.308546000000007</v>
      </c>
      <c r="K1744" s="3">
        <v>10.929600000000001</v>
      </c>
      <c r="L1744" s="3">
        <v>1.3150999999999999</v>
      </c>
      <c r="M1744" s="3">
        <v>3</v>
      </c>
      <c r="N1744" s="3">
        <v>-15.299999999999272</v>
      </c>
      <c r="O1744" s="3"/>
      <c r="P1744" s="3"/>
    </row>
    <row r="1745" spans="1:16">
      <c r="A1745" s="9">
        <v>43217</v>
      </c>
      <c r="B1745" s="10">
        <v>6533.94</v>
      </c>
      <c r="C1745" s="3">
        <v>3653</v>
      </c>
      <c r="D1745" s="3">
        <v>517.94291299999998</v>
      </c>
      <c r="E1745" s="3">
        <v>51.038474999999998</v>
      </c>
      <c r="F1745" s="3">
        <v>3050.5953441749998</v>
      </c>
      <c r="G1745" s="3">
        <v>218</v>
      </c>
      <c r="H1745" s="37">
        <v>303.11628000000002</v>
      </c>
      <c r="I1745" s="3">
        <v>15.239341</v>
      </c>
      <c r="J1745" s="3">
        <v>287.87693899999999</v>
      </c>
      <c r="K1745" s="3">
        <v>10.741899999999999</v>
      </c>
      <c r="L1745" s="3">
        <v>1.3181</v>
      </c>
      <c r="M1745" s="3">
        <v>3</v>
      </c>
      <c r="N1745" s="3">
        <v>2.8799999999991996</v>
      </c>
      <c r="O1745" s="3"/>
      <c r="P1745" s="3"/>
    </row>
    <row r="1746" spans="1:16">
      <c r="A1746" s="9">
        <v>43216</v>
      </c>
      <c r="B1746" s="10">
        <v>6531.06</v>
      </c>
      <c r="C1746" s="3">
        <v>3660.1</v>
      </c>
      <c r="D1746" s="3">
        <v>971.94972299999995</v>
      </c>
      <c r="E1746" s="3">
        <v>23.691502</v>
      </c>
      <c r="F1746" s="3">
        <v>3049.2511279139999</v>
      </c>
      <c r="G1746" s="3">
        <v>242</v>
      </c>
      <c r="H1746" s="37">
        <v>544.61908100000005</v>
      </c>
      <c r="I1746" s="3">
        <v>597.58815400000003</v>
      </c>
      <c r="J1746" s="3">
        <v>-52.96907299999998</v>
      </c>
      <c r="K1746" s="3">
        <v>10.7372</v>
      </c>
      <c r="L1746" s="3">
        <v>1.3174999999999999</v>
      </c>
      <c r="M1746" s="3">
        <v>3</v>
      </c>
      <c r="N1746" s="3">
        <v>9.3200000000006185</v>
      </c>
      <c r="O1746" s="3"/>
      <c r="P1746" s="3"/>
    </row>
    <row r="1747" spans="1:16">
      <c r="A1747" s="9">
        <v>43215</v>
      </c>
      <c r="B1747" s="10">
        <v>6521.74</v>
      </c>
      <c r="C1747" s="3">
        <v>3678.26</v>
      </c>
      <c r="D1747" s="3">
        <v>390.19838299999998</v>
      </c>
      <c r="E1747" s="3">
        <v>11.851324</v>
      </c>
      <c r="F1747" s="3">
        <v>3044.9007673259998</v>
      </c>
      <c r="G1747" s="3">
        <v>216</v>
      </c>
      <c r="H1747" s="37">
        <v>44.276024</v>
      </c>
      <c r="I1747" s="3">
        <v>41.394607999999998</v>
      </c>
      <c r="J1747" s="3">
        <v>2.8814160000000015</v>
      </c>
      <c r="K1747" s="3">
        <v>10.7219</v>
      </c>
      <c r="L1747" s="3">
        <v>1.3156000000000001</v>
      </c>
      <c r="M1747" s="3">
        <v>3</v>
      </c>
      <c r="N1747" s="3">
        <v>-11.890000000000327</v>
      </c>
      <c r="O1747" s="3"/>
      <c r="P1747" s="3"/>
    </row>
    <row r="1748" spans="1:16">
      <c r="A1748" s="9">
        <v>43214</v>
      </c>
      <c r="B1748" s="32">
        <v>6533.63</v>
      </c>
      <c r="C1748" s="3">
        <v>3684.35</v>
      </c>
      <c r="D1748" s="3">
        <v>845.41823099999999</v>
      </c>
      <c r="E1748" s="3">
        <v>14.377803</v>
      </c>
      <c r="F1748" s="3">
        <v>3050.39970025</v>
      </c>
      <c r="G1748" s="3">
        <v>223</v>
      </c>
      <c r="H1748" s="37">
        <v>391.354714</v>
      </c>
      <c r="I1748" s="3">
        <v>75.468047999999996</v>
      </c>
      <c r="J1748" s="3">
        <v>315.88666599999999</v>
      </c>
      <c r="K1748" s="3">
        <v>10.741199999999999</v>
      </c>
      <c r="L1748" s="3">
        <v>1.3180000000000001</v>
      </c>
      <c r="M1748" s="3">
        <v>3</v>
      </c>
      <c r="N1748" s="3">
        <v>16.920000000000073</v>
      </c>
      <c r="O1748" s="3"/>
      <c r="P1748" s="3"/>
    </row>
    <row r="1749" spans="1:16">
      <c r="A1749" s="9">
        <v>43213</v>
      </c>
      <c r="B1749" s="10">
        <v>6516.71</v>
      </c>
      <c r="C1749" s="3">
        <v>3681.6</v>
      </c>
      <c r="D1749" s="3">
        <v>356.768462</v>
      </c>
      <c r="E1749" s="3">
        <v>16.590620000000001</v>
      </c>
      <c r="F1749" s="3">
        <v>3042.4984434570001</v>
      </c>
      <c r="G1749" s="3">
        <v>240</v>
      </c>
      <c r="H1749" s="37">
        <v>46.143597999999997</v>
      </c>
      <c r="I1749" s="3">
        <v>71.996422999999993</v>
      </c>
      <c r="J1749" s="3">
        <v>-25.852824999999996</v>
      </c>
      <c r="K1749" s="3">
        <v>10.7134</v>
      </c>
      <c r="L1749" s="3">
        <v>1.3146</v>
      </c>
      <c r="M1749" s="3">
        <v>3</v>
      </c>
      <c r="N1749" s="3">
        <v>-8.4600000000000364</v>
      </c>
      <c r="O1749" s="3"/>
      <c r="P1749" s="3"/>
    </row>
    <row r="1750" spans="1:16">
      <c r="A1750" s="9">
        <v>43210</v>
      </c>
      <c r="B1750" s="10">
        <v>6525.17</v>
      </c>
      <c r="C1750" s="3">
        <v>3675.52</v>
      </c>
      <c r="D1750" s="3">
        <v>554.764093</v>
      </c>
      <c r="E1750" s="3">
        <v>10.938589</v>
      </c>
      <c r="F1750" s="3">
        <v>3046.4436743010001</v>
      </c>
      <c r="G1750" s="3">
        <v>233</v>
      </c>
      <c r="H1750" s="37">
        <v>172.40187700000001</v>
      </c>
      <c r="I1750" s="3">
        <v>71.896690000000007</v>
      </c>
      <c r="J1750" s="3">
        <v>100.50518700000001</v>
      </c>
      <c r="K1750" s="3">
        <v>10.7273</v>
      </c>
      <c r="L1750" s="3">
        <v>1.3248</v>
      </c>
      <c r="M1750" s="3">
        <v>3</v>
      </c>
      <c r="N1750" s="3">
        <v>-15.800000000000182</v>
      </c>
      <c r="O1750" s="3">
        <v>13614</v>
      </c>
      <c r="P1750" s="3"/>
    </row>
    <row r="1751" spans="1:16">
      <c r="A1751" s="9">
        <v>43209</v>
      </c>
      <c r="B1751" s="32">
        <v>6540.97</v>
      </c>
      <c r="C1751" s="3">
        <v>3679.23</v>
      </c>
      <c r="D1751" s="3">
        <v>418.51099599999998</v>
      </c>
      <c r="E1751" s="3">
        <v>12.162931</v>
      </c>
      <c r="F1751" s="3">
        <v>3053.821154667</v>
      </c>
      <c r="G1751" s="3">
        <v>190</v>
      </c>
      <c r="H1751" s="37">
        <v>5.4299080000000002</v>
      </c>
      <c r="I1751" s="3">
        <v>10.692679999999999</v>
      </c>
      <c r="J1751" s="3">
        <v>-5.2627719999999991</v>
      </c>
      <c r="K1751" s="3">
        <v>10.753299999999999</v>
      </c>
      <c r="L1751" s="3">
        <v>1.3280000000000001</v>
      </c>
      <c r="M1751" s="3">
        <v>3</v>
      </c>
      <c r="N1751" s="3">
        <v>12.400000000000546</v>
      </c>
      <c r="O1751" s="3"/>
      <c r="P1751" s="3"/>
    </row>
    <row r="1752" spans="1:16">
      <c r="A1752" s="9">
        <v>43208</v>
      </c>
      <c r="B1752" s="10">
        <v>6528.57</v>
      </c>
      <c r="C1752" s="3">
        <v>3676.5</v>
      </c>
      <c r="D1752" s="3">
        <v>269.78207700000002</v>
      </c>
      <c r="E1752" s="3">
        <v>12.319283</v>
      </c>
      <c r="F1752" s="3">
        <v>3048.0307937900002</v>
      </c>
      <c r="G1752" s="3">
        <v>223</v>
      </c>
      <c r="H1752" s="37">
        <v>77.239776000000006</v>
      </c>
      <c r="I1752" s="3">
        <v>20.103428999999998</v>
      </c>
      <c r="J1752" s="3">
        <v>57.136347000000008</v>
      </c>
      <c r="K1752" s="3">
        <v>10.732900000000001</v>
      </c>
      <c r="L1752" s="3">
        <v>1.3254999999999999</v>
      </c>
      <c r="M1752" s="3">
        <v>3</v>
      </c>
      <c r="N1752" s="3">
        <v>-23.260000000000218</v>
      </c>
      <c r="O1752" s="3"/>
      <c r="P1752" s="3"/>
    </row>
    <row r="1753" spans="1:16">
      <c r="A1753" s="9">
        <v>43207</v>
      </c>
      <c r="B1753" s="10">
        <v>6551.83</v>
      </c>
      <c r="C1753" s="3">
        <v>3690.79</v>
      </c>
      <c r="D1753" s="3">
        <v>188.309337</v>
      </c>
      <c r="E1753" s="3">
        <v>9.1841559999999998</v>
      </c>
      <c r="F1753" s="3">
        <v>3058.8917963009999</v>
      </c>
      <c r="G1753" s="3">
        <v>221</v>
      </c>
      <c r="H1753" s="37">
        <v>63.397426000000003</v>
      </c>
      <c r="I1753" s="3">
        <v>39.103760999999999</v>
      </c>
      <c r="J1753" s="3">
        <v>24.293665000000004</v>
      </c>
      <c r="K1753" s="3">
        <v>10.771100000000001</v>
      </c>
      <c r="L1753" s="3">
        <v>1.3302</v>
      </c>
      <c r="M1753" s="3">
        <v>2.9</v>
      </c>
      <c r="N1753" s="3">
        <v>7.5799999999999272</v>
      </c>
      <c r="O1753" s="3"/>
      <c r="P1753" s="3"/>
    </row>
    <row r="1754" spans="1:16">
      <c r="A1754" s="9">
        <v>43206</v>
      </c>
      <c r="B1754" s="32">
        <v>6544.25</v>
      </c>
      <c r="C1754" s="3">
        <v>3687.62</v>
      </c>
      <c r="D1754" s="3">
        <v>315.38735600000001</v>
      </c>
      <c r="E1754" s="3">
        <v>91.749432999999996</v>
      </c>
      <c r="F1754" s="3">
        <v>3063.5227312540001</v>
      </c>
      <c r="G1754" s="3">
        <v>226</v>
      </c>
      <c r="H1754" s="10">
        <v>43.640300000000003</v>
      </c>
      <c r="I1754" s="32">
        <v>34.154516999999998</v>
      </c>
      <c r="J1754" s="3">
        <v>9.485783000000005</v>
      </c>
      <c r="K1754" s="3">
        <v>10.7867</v>
      </c>
      <c r="L1754" s="3">
        <v>1.3341000000000001</v>
      </c>
      <c r="M1754" s="3">
        <v>3</v>
      </c>
      <c r="N1754" s="3">
        <v>47.8100000000004</v>
      </c>
      <c r="O1754" s="3"/>
      <c r="P1754" s="3"/>
    </row>
    <row r="1755" spans="1:16">
      <c r="A1755" s="9">
        <v>43202</v>
      </c>
      <c r="B1755" s="33">
        <v>6496.44</v>
      </c>
      <c r="C1755" s="35">
        <v>3671.29</v>
      </c>
      <c r="D1755" s="35">
        <v>101.940909</v>
      </c>
      <c r="E1755" s="35">
        <v>7.0151779999999997</v>
      </c>
      <c r="F1755" s="3">
        <v>3041.14105058</v>
      </c>
      <c r="G1755" s="3">
        <v>216</v>
      </c>
      <c r="H1755" s="37">
        <v>3.5092560000000002</v>
      </c>
      <c r="I1755" s="3">
        <v>11.623397000000001</v>
      </c>
      <c r="J1755" s="3">
        <v>-8.114141</v>
      </c>
      <c r="K1755" s="3">
        <v>10.7079</v>
      </c>
      <c r="L1755" s="3">
        <v>1.3243</v>
      </c>
      <c r="M1755" s="3">
        <v>3</v>
      </c>
      <c r="N1755" s="3">
        <v>12.519999999999527</v>
      </c>
      <c r="O1755" s="3">
        <v>14139</v>
      </c>
      <c r="P1755" s="3"/>
    </row>
    <row r="1756" spans="1:16">
      <c r="A1756" s="9">
        <v>43201</v>
      </c>
      <c r="B1756" s="10">
        <v>6483.92</v>
      </c>
      <c r="C1756" s="3">
        <v>3676.98</v>
      </c>
      <c r="D1756" s="3">
        <v>356.93568299999998</v>
      </c>
      <c r="E1756" s="3">
        <v>38.368023999999998</v>
      </c>
      <c r="F1756" s="3">
        <v>3035.2818315720001</v>
      </c>
      <c r="G1756" s="3">
        <v>209</v>
      </c>
      <c r="H1756" s="37">
        <v>43.598244999999999</v>
      </c>
      <c r="I1756" s="3">
        <v>147.69442000000001</v>
      </c>
      <c r="J1756" s="3">
        <v>-104.09617500000002</v>
      </c>
      <c r="K1756" s="3">
        <v>10.9139</v>
      </c>
      <c r="L1756" s="3">
        <v>1.3340000000000001</v>
      </c>
      <c r="M1756" s="3">
        <v>2.9</v>
      </c>
      <c r="N1756" s="3">
        <v>32.75</v>
      </c>
      <c r="O1756" s="3"/>
      <c r="P1756" s="3"/>
    </row>
    <row r="1757" spans="1:16">
      <c r="A1757" s="9">
        <v>43200</v>
      </c>
      <c r="B1757" s="32">
        <v>6451.17</v>
      </c>
      <c r="C1757" s="3">
        <v>3666.95</v>
      </c>
      <c r="D1757" s="3">
        <v>553.03844200000003</v>
      </c>
      <c r="E1757" s="3">
        <v>16.345949999999998</v>
      </c>
      <c r="F1757" s="3">
        <v>3019.9512095760001</v>
      </c>
      <c r="G1757" s="3">
        <v>211</v>
      </c>
      <c r="H1757" s="37">
        <v>23.200766000000002</v>
      </c>
      <c r="I1757" s="3">
        <v>443.994867</v>
      </c>
      <c r="J1757" s="3">
        <v>-420.79410100000001</v>
      </c>
      <c r="K1757" s="3">
        <v>11.461499999999999</v>
      </c>
      <c r="L1757" s="3">
        <v>1.3351999999999999</v>
      </c>
      <c r="M1757" s="3">
        <v>2.9</v>
      </c>
      <c r="N1757" s="3">
        <v>11.340000000000146</v>
      </c>
      <c r="O1757" s="3"/>
      <c r="P1757" s="3"/>
    </row>
    <row r="1758" spans="1:16">
      <c r="A1758" s="9">
        <v>43199</v>
      </c>
      <c r="B1758" s="32">
        <v>6439.83</v>
      </c>
      <c r="C1758" s="3">
        <v>3656.61</v>
      </c>
      <c r="D1758" s="3">
        <v>499.137562</v>
      </c>
      <c r="E1758" s="3">
        <v>16.024992999999998</v>
      </c>
      <c r="F1758" s="3">
        <v>3014.6404912180001</v>
      </c>
      <c r="G1758" s="3">
        <v>214</v>
      </c>
      <c r="H1758" s="37">
        <v>199.36668599999999</v>
      </c>
      <c r="I1758" s="3">
        <v>242.74833100000001</v>
      </c>
      <c r="J1758" s="3">
        <v>-43.38164500000002</v>
      </c>
      <c r="K1758" s="3">
        <v>11.4694</v>
      </c>
      <c r="L1758" s="3">
        <v>1.3338000000000001</v>
      </c>
      <c r="M1758" s="3">
        <v>2.9</v>
      </c>
      <c r="N1758" s="3">
        <v>8.7299999999995634</v>
      </c>
      <c r="O1758" s="3"/>
      <c r="P1758" s="3"/>
    </row>
    <row r="1759" spans="1:16">
      <c r="A1759" s="9">
        <v>43196</v>
      </c>
      <c r="B1759" s="30">
        <v>6431.1</v>
      </c>
      <c r="C1759" s="3">
        <v>3646.98</v>
      </c>
      <c r="D1759" s="3">
        <v>679.68639700000006</v>
      </c>
      <c r="E1759" s="3">
        <v>7.8337479999999999</v>
      </c>
      <c r="F1759" s="3">
        <v>3010.55455213</v>
      </c>
      <c r="G1759" s="3">
        <v>219</v>
      </c>
      <c r="H1759" s="10">
        <v>527.58052799999996</v>
      </c>
      <c r="I1759" s="32">
        <v>425.259366</v>
      </c>
      <c r="J1759" s="3">
        <v>102.32116199999996</v>
      </c>
      <c r="K1759" s="3">
        <v>11.445600000000001</v>
      </c>
      <c r="L1759" s="3">
        <v>1.3320000000000001</v>
      </c>
      <c r="M1759" s="3">
        <v>2.9</v>
      </c>
      <c r="N1759" s="3">
        <v>-24.219999999999345</v>
      </c>
      <c r="O1759" s="3"/>
      <c r="P1759" s="3"/>
    </row>
    <row r="1760" spans="1:16">
      <c r="A1760" s="9">
        <v>43195</v>
      </c>
      <c r="B1760" s="32">
        <v>6455.32</v>
      </c>
      <c r="C1760" s="3">
        <v>3656.89</v>
      </c>
      <c r="D1760" s="3">
        <v>134.58919900000001</v>
      </c>
      <c r="E1760" s="3">
        <v>10.725467</v>
      </c>
      <c r="F1760" s="3">
        <v>3021.5761419249998</v>
      </c>
      <c r="G1760" s="3">
        <v>220</v>
      </c>
      <c r="H1760" s="10">
        <v>5.6957310000000003</v>
      </c>
      <c r="I1760" s="32">
        <v>24.806930999999999</v>
      </c>
      <c r="J1760" s="3">
        <v>-19.111199999999997</v>
      </c>
      <c r="K1760" s="3">
        <v>11.471</v>
      </c>
      <c r="L1760" s="3">
        <v>1.3369</v>
      </c>
      <c r="M1760" s="3">
        <v>2.9</v>
      </c>
      <c r="N1760" s="3">
        <v>-19.380000000000109</v>
      </c>
      <c r="O1760" s="3"/>
      <c r="P1760" s="3"/>
    </row>
    <row r="1761" spans="1:16">
      <c r="A1761" s="9">
        <v>43194</v>
      </c>
      <c r="B1761" s="30">
        <v>6474.7</v>
      </c>
      <c r="C1761" s="3">
        <v>3657.16</v>
      </c>
      <c r="D1761" s="3">
        <v>993.42631100000006</v>
      </c>
      <c r="E1761" s="3">
        <v>31.017156</v>
      </c>
      <c r="F1761" s="3">
        <v>3030.6477748359998</v>
      </c>
      <c r="G1761" s="3">
        <v>224</v>
      </c>
      <c r="H1761" s="10">
        <v>823.71760700000004</v>
      </c>
      <c r="I1761" s="32">
        <v>401.77163400000001</v>
      </c>
      <c r="J1761" s="3">
        <v>421.94597300000004</v>
      </c>
      <c r="K1761" s="3">
        <v>11.2835</v>
      </c>
      <c r="L1761" s="3">
        <v>1.3411999999999999</v>
      </c>
      <c r="M1761" s="3">
        <v>2.9</v>
      </c>
      <c r="N1761" s="3">
        <v>30.289999999999964</v>
      </c>
      <c r="O1761" s="3"/>
      <c r="P1761" s="3"/>
    </row>
    <row r="1762" spans="1:16">
      <c r="A1762" s="9">
        <v>43193</v>
      </c>
      <c r="B1762" s="10">
        <v>6444.41</v>
      </c>
      <c r="C1762" s="3">
        <v>3640.19</v>
      </c>
      <c r="D1762" s="3">
        <v>1212.644554</v>
      </c>
      <c r="E1762" s="3">
        <v>26.178892999999999</v>
      </c>
      <c r="F1762" s="3">
        <v>3016.7635604789998</v>
      </c>
      <c r="G1762" s="3">
        <v>225</v>
      </c>
      <c r="H1762" s="37">
        <v>863.20398999999998</v>
      </c>
      <c r="I1762" s="3">
        <v>1016.155872</v>
      </c>
      <c r="J1762" s="3">
        <v>-152.95188200000007</v>
      </c>
      <c r="K1762" s="3">
        <v>11.2286</v>
      </c>
      <c r="L1762" s="3">
        <v>1.3363</v>
      </c>
      <c r="M1762" s="3">
        <v>2.9</v>
      </c>
      <c r="N1762" s="3">
        <v>-13.920000000000073</v>
      </c>
      <c r="O1762" s="3"/>
      <c r="P1762" s="3"/>
    </row>
    <row r="1763" spans="1:16">
      <c r="A1763" s="9">
        <v>43192</v>
      </c>
      <c r="B1763" s="32">
        <v>6458.33</v>
      </c>
      <c r="C1763" s="3">
        <v>3631.81</v>
      </c>
      <c r="D1763" s="3">
        <v>530.105771</v>
      </c>
      <c r="E1763" s="3">
        <v>24.038131</v>
      </c>
      <c r="F1763" s="3">
        <v>3024.0664846200002</v>
      </c>
      <c r="G1763" s="3">
        <v>216</v>
      </c>
      <c r="H1763" s="37">
        <v>219.65749199999999</v>
      </c>
      <c r="I1763" s="3">
        <v>347.89578599999999</v>
      </c>
      <c r="J1763" s="3">
        <v>-128.238294</v>
      </c>
      <c r="K1763" s="3">
        <v>11.267099999999999</v>
      </c>
      <c r="L1763" s="3">
        <v>1.3423</v>
      </c>
      <c r="M1763" s="3">
        <v>2.9</v>
      </c>
      <c r="N1763" s="3">
        <v>8.430000000000291</v>
      </c>
      <c r="O1763" s="3"/>
      <c r="P1763" s="3"/>
    </row>
    <row r="1764" spans="1:16">
      <c r="A1764" s="9">
        <v>43188</v>
      </c>
      <c r="B1764" s="32">
        <v>6449.9</v>
      </c>
      <c r="C1764" s="3">
        <v>3634.03</v>
      </c>
      <c r="D1764" s="3">
        <v>2288.676316</v>
      </c>
      <c r="E1764" s="3">
        <v>26.943529999999999</v>
      </c>
      <c r="F1764" s="3">
        <v>3020.1192698139998</v>
      </c>
      <c r="G1764" s="3">
        <v>213</v>
      </c>
      <c r="H1764" s="10">
        <v>2125.9999830000002</v>
      </c>
      <c r="I1764" s="32">
        <v>513.51259000000005</v>
      </c>
      <c r="J1764" s="3">
        <v>1612.4873930000001</v>
      </c>
      <c r="K1764" s="3">
        <v>11.239800000000001</v>
      </c>
      <c r="L1764" s="3">
        <v>1.3419000000000001</v>
      </c>
      <c r="M1764" s="3">
        <v>2.9</v>
      </c>
      <c r="N1764" s="3">
        <v>-26.880000000000109</v>
      </c>
      <c r="O1764" s="3"/>
      <c r="P1764" s="3"/>
    </row>
    <row r="1765" spans="1:16">
      <c r="A1765" s="9">
        <v>43187</v>
      </c>
      <c r="B1765" s="10">
        <v>6476.78</v>
      </c>
      <c r="C1765" s="3">
        <v>3650.1</v>
      </c>
      <c r="D1765" s="3">
        <v>3527.139799</v>
      </c>
      <c r="E1765" s="3">
        <v>107.669489</v>
      </c>
      <c r="F1765" s="3">
        <v>3032.708226621</v>
      </c>
      <c r="G1765" s="3">
        <v>253</v>
      </c>
      <c r="H1765" s="37">
        <v>2882.3881590000001</v>
      </c>
      <c r="I1765" s="3">
        <v>212.75498200000001</v>
      </c>
      <c r="J1765" s="3">
        <v>2669.6331770000002</v>
      </c>
      <c r="K1765" s="3">
        <v>11.194800000000001</v>
      </c>
      <c r="L1765" s="3">
        <v>1.3473999999999999</v>
      </c>
      <c r="M1765" s="3">
        <v>2.9</v>
      </c>
      <c r="N1765" s="3">
        <v>36.579999999999927</v>
      </c>
      <c r="O1765" s="3"/>
      <c r="P1765" s="3"/>
    </row>
    <row r="1766" spans="1:16">
      <c r="A1766" s="9">
        <v>43186</v>
      </c>
      <c r="B1766" s="32">
        <v>6440.2</v>
      </c>
      <c r="C1766" s="3">
        <v>3639.52</v>
      </c>
      <c r="D1766" s="3">
        <v>13397.41747</v>
      </c>
      <c r="E1766" s="3">
        <v>162.434822</v>
      </c>
      <c r="F1766" s="3">
        <v>3013.9770914559999</v>
      </c>
      <c r="G1766" s="3">
        <v>236</v>
      </c>
      <c r="H1766" s="10">
        <v>395.29708399999998</v>
      </c>
      <c r="I1766" s="32">
        <v>13054.835391000001</v>
      </c>
      <c r="J1766" s="3">
        <v>-12659.538307000001</v>
      </c>
      <c r="K1766" s="3">
        <v>10.929399999999999</v>
      </c>
      <c r="L1766" s="3">
        <v>1.3388</v>
      </c>
      <c r="M1766" s="3">
        <v>3</v>
      </c>
      <c r="N1766" s="3">
        <v>-0.23000000000047294</v>
      </c>
      <c r="O1766" s="3"/>
      <c r="P1766" s="3"/>
    </row>
    <row r="1767" spans="1:16">
      <c r="A1767" s="9">
        <v>43185</v>
      </c>
      <c r="B1767" s="32">
        <v>6440.43</v>
      </c>
      <c r="C1767" s="3">
        <v>3635.02</v>
      </c>
      <c r="D1767" s="3">
        <v>865.928943</v>
      </c>
      <c r="E1767" s="3">
        <v>29.868380999999999</v>
      </c>
      <c r="F1767" s="3">
        <v>3010.0653321179998</v>
      </c>
      <c r="G1767" s="3">
        <v>241</v>
      </c>
      <c r="H1767" s="37">
        <v>628.35446400000001</v>
      </c>
      <c r="I1767" s="3">
        <v>151.22465</v>
      </c>
      <c r="J1767" s="3">
        <v>477.12981400000001</v>
      </c>
      <c r="K1767" s="3">
        <v>10.886200000000001</v>
      </c>
      <c r="L1767" s="3">
        <v>1.3382000000000001</v>
      </c>
      <c r="M1767" s="3">
        <v>3</v>
      </c>
      <c r="N1767" s="3">
        <v>-8.1700000000000728</v>
      </c>
      <c r="O1767" s="3"/>
      <c r="P1767" s="3"/>
    </row>
    <row r="1768" spans="1:16">
      <c r="A1768" s="9">
        <v>43182</v>
      </c>
      <c r="B1768" s="32">
        <v>6448.6</v>
      </c>
      <c r="C1768" s="3">
        <v>3635.35</v>
      </c>
      <c r="D1768" s="3">
        <v>1594.9884099999999</v>
      </c>
      <c r="E1768" s="3">
        <v>57.213157000000002</v>
      </c>
      <c r="F1768" s="3">
        <v>3009.9615727260002</v>
      </c>
      <c r="G1768" s="3">
        <v>233</v>
      </c>
      <c r="H1768" s="37">
        <v>780.28868399999999</v>
      </c>
      <c r="I1768" s="3">
        <v>1135.1403800000001</v>
      </c>
      <c r="J1768" s="3">
        <v>-354.85169600000006</v>
      </c>
      <c r="K1768" s="3">
        <v>10.9132</v>
      </c>
      <c r="L1768" s="3">
        <v>1.3360000000000001</v>
      </c>
      <c r="M1768" s="3">
        <v>3</v>
      </c>
      <c r="N1768" s="3">
        <v>4.8500000000003638</v>
      </c>
      <c r="O1768" s="3"/>
      <c r="P1768" s="3"/>
    </row>
    <row r="1769" spans="1:16">
      <c r="A1769" s="9">
        <v>43181</v>
      </c>
      <c r="B1769" s="10">
        <v>6443.75</v>
      </c>
      <c r="C1769" s="3">
        <v>3623.64</v>
      </c>
      <c r="D1769" s="3">
        <v>953.89672800000005</v>
      </c>
      <c r="E1769" s="3">
        <v>42.750855000000001</v>
      </c>
      <c r="F1769" s="3">
        <v>3007.6395636769998</v>
      </c>
      <c r="G1769" s="3">
        <v>224</v>
      </c>
      <c r="H1769" s="37">
        <v>40.910034000000003</v>
      </c>
      <c r="I1769" s="3">
        <v>99.322146000000004</v>
      </c>
      <c r="J1769" s="3">
        <v>-58.412112</v>
      </c>
      <c r="K1769" s="3">
        <v>10.911199999999999</v>
      </c>
      <c r="L1769" s="3">
        <v>1.335</v>
      </c>
      <c r="M1769" s="3">
        <v>3</v>
      </c>
      <c r="N1769" s="3">
        <v>-7.7600000000002183</v>
      </c>
      <c r="O1769" s="3"/>
      <c r="P1769" s="3"/>
    </row>
    <row r="1770" spans="1:16">
      <c r="A1770" s="9">
        <v>43180</v>
      </c>
      <c r="B1770" s="32">
        <v>6451.51</v>
      </c>
      <c r="C1770" s="3">
        <v>3624.99</v>
      </c>
      <c r="D1770" s="3">
        <v>1374.7690339999999</v>
      </c>
      <c r="E1770" s="3">
        <v>19.624784999999999</v>
      </c>
      <c r="F1770" s="3">
        <v>3012.239841908</v>
      </c>
      <c r="G1770" s="3">
        <v>237</v>
      </c>
      <c r="H1770" s="37">
        <v>431.34459800000002</v>
      </c>
      <c r="I1770" s="3">
        <v>456.309665</v>
      </c>
      <c r="J1770" s="3">
        <v>-24.965066999999976</v>
      </c>
      <c r="K1770" s="3">
        <v>10.927899999999999</v>
      </c>
      <c r="L1770" s="3">
        <v>1.337</v>
      </c>
      <c r="M1770" s="3">
        <v>3</v>
      </c>
      <c r="N1770" s="3">
        <v>5.5399999999999636</v>
      </c>
      <c r="O1770" s="3"/>
      <c r="P1770" s="3"/>
    </row>
    <row r="1771" spans="1:16">
      <c r="A1771" s="9">
        <v>43179</v>
      </c>
      <c r="B1771" s="32">
        <v>6445.97</v>
      </c>
      <c r="C1771" s="3">
        <v>3626.56</v>
      </c>
      <c r="D1771" s="3">
        <v>632.24608599999999</v>
      </c>
      <c r="E1771" s="3">
        <v>38.983041</v>
      </c>
      <c r="F1771" s="3">
        <v>3009.6559977239999</v>
      </c>
      <c r="G1771" s="3">
        <v>230</v>
      </c>
      <c r="H1771" s="10">
        <v>405.86258500000002</v>
      </c>
      <c r="I1771" s="32">
        <v>240.92176599999999</v>
      </c>
      <c r="J1771" s="3">
        <v>164.94081900000003</v>
      </c>
      <c r="K1771" s="3">
        <v>10.9185</v>
      </c>
      <c r="L1771" s="3">
        <v>1.3359000000000001</v>
      </c>
      <c r="M1771" s="3">
        <v>3</v>
      </c>
      <c r="N1771" s="3">
        <v>-16.529999999999745</v>
      </c>
      <c r="O1771" s="3">
        <v>11695</v>
      </c>
      <c r="P1771" s="3"/>
    </row>
    <row r="1772" spans="1:16">
      <c r="A1772" s="9">
        <v>43178</v>
      </c>
      <c r="B1772" s="10">
        <v>6462.5</v>
      </c>
      <c r="C1772" s="3">
        <v>3641.46</v>
      </c>
      <c r="D1772" s="3">
        <v>286.702652</v>
      </c>
      <c r="E1772" s="3">
        <v>9.2408950000000001</v>
      </c>
      <c r="F1772" s="3">
        <v>3017.374434073</v>
      </c>
      <c r="G1772" s="3">
        <v>250</v>
      </c>
      <c r="H1772" s="37">
        <v>96.046460999999994</v>
      </c>
      <c r="I1772" s="3">
        <v>123.80709400000001</v>
      </c>
      <c r="J1772" s="3">
        <v>-27.760633000000013</v>
      </c>
      <c r="K1772" s="3">
        <v>10.9465</v>
      </c>
      <c r="L1772" s="3">
        <v>1.3392999999999999</v>
      </c>
      <c r="M1772" s="3">
        <v>3</v>
      </c>
      <c r="N1772" s="3">
        <v>-31.130000000000109</v>
      </c>
      <c r="O1772" s="3"/>
      <c r="P1772" s="3"/>
    </row>
    <row r="1773" spans="1:16">
      <c r="A1773" s="9">
        <v>43175</v>
      </c>
      <c r="B1773" s="32">
        <v>6493.63</v>
      </c>
      <c r="C1773" s="3">
        <v>3669.46</v>
      </c>
      <c r="D1773" s="3">
        <v>396.485634</v>
      </c>
      <c r="E1773" s="3">
        <v>9.9652999999999992</v>
      </c>
      <c r="F1773" s="3">
        <v>3031.902640327</v>
      </c>
      <c r="G1773" s="3">
        <v>241</v>
      </c>
      <c r="H1773" s="37">
        <v>243.01446999999999</v>
      </c>
      <c r="I1773" s="3">
        <v>184.921637</v>
      </c>
      <c r="J1773" s="3">
        <v>58.092832999999985</v>
      </c>
      <c r="K1773" s="3">
        <v>10.9992</v>
      </c>
      <c r="L1773" s="3">
        <v>1.3458000000000001</v>
      </c>
      <c r="M1773" s="3">
        <v>3</v>
      </c>
      <c r="N1773" s="3">
        <v>-15.829999999999927</v>
      </c>
      <c r="O1773" s="3"/>
      <c r="P1773" s="3"/>
    </row>
    <row r="1774" spans="1:16">
      <c r="A1774" s="9">
        <v>43174</v>
      </c>
      <c r="B1774" s="30">
        <v>6509.46</v>
      </c>
      <c r="C1774" s="3">
        <v>3679.93</v>
      </c>
      <c r="D1774" s="3">
        <v>824.607257</v>
      </c>
      <c r="E1774" s="3">
        <v>24.591573</v>
      </c>
      <c r="F1774" s="3">
        <v>3039.294995919</v>
      </c>
      <c r="G1774" s="3">
        <v>238</v>
      </c>
      <c r="H1774" s="10">
        <v>578.17630699999995</v>
      </c>
      <c r="I1774" s="32">
        <v>466.53733099999999</v>
      </c>
      <c r="J1774" s="3">
        <v>111.63897599999996</v>
      </c>
      <c r="K1774" s="3">
        <v>11.0261</v>
      </c>
      <c r="L1774" s="3">
        <v>1.349</v>
      </c>
      <c r="M1774" s="3">
        <v>3</v>
      </c>
      <c r="N1774" s="3">
        <v>8.4700000000002547</v>
      </c>
      <c r="O1774" s="3"/>
      <c r="P1774" s="3"/>
    </row>
    <row r="1775" spans="1:16">
      <c r="A1775" s="9">
        <v>43173</v>
      </c>
      <c r="B1775" s="32">
        <v>6500.99</v>
      </c>
      <c r="C1775" s="3">
        <v>3666.35</v>
      </c>
      <c r="D1775" s="3">
        <v>806.18252700000005</v>
      </c>
      <c r="E1775" s="3">
        <v>14.734398000000001</v>
      </c>
      <c r="F1775" s="3">
        <v>3035.3405971799998</v>
      </c>
      <c r="G1775" s="3">
        <v>233</v>
      </c>
      <c r="H1775" s="37">
        <v>435.79397399999999</v>
      </c>
      <c r="I1775" s="3">
        <v>492.45240799999999</v>
      </c>
      <c r="J1775" s="3">
        <v>-56.658434</v>
      </c>
      <c r="K1775" s="3">
        <v>11.011699999999999</v>
      </c>
      <c r="L1775" s="3">
        <v>1.3472999999999999</v>
      </c>
      <c r="M1775" s="3">
        <v>3</v>
      </c>
      <c r="N1775" s="3">
        <v>-18.489999999999782</v>
      </c>
      <c r="O1775" s="3"/>
      <c r="P1775" s="3"/>
    </row>
    <row r="1776" spans="1:16">
      <c r="A1776" s="9">
        <v>43172</v>
      </c>
      <c r="B1776" s="32">
        <v>6519.48</v>
      </c>
      <c r="C1776" s="3">
        <v>3665.52</v>
      </c>
      <c r="D1776" s="3">
        <v>1566.551377</v>
      </c>
      <c r="E1776" s="3">
        <v>64.291945999999996</v>
      </c>
      <c r="F1776" s="3">
        <v>3043.9733994459998</v>
      </c>
      <c r="G1776" s="3">
        <v>242</v>
      </c>
      <c r="H1776" s="10">
        <v>482.05978499999998</v>
      </c>
      <c r="I1776" s="32">
        <v>665.363519</v>
      </c>
      <c r="J1776" s="3">
        <v>-183.30373400000002</v>
      </c>
      <c r="K1776" s="3">
        <v>11.042999999999999</v>
      </c>
      <c r="L1776" s="3">
        <v>1.3511</v>
      </c>
      <c r="M1776" s="3">
        <v>3</v>
      </c>
      <c r="N1776" s="3">
        <v>-35.350000000000364</v>
      </c>
      <c r="O1776" s="3"/>
      <c r="P1776" s="3"/>
    </row>
    <row r="1777" spans="1:16">
      <c r="A1777" s="9">
        <v>43171</v>
      </c>
      <c r="B1777" s="10">
        <v>6554.83</v>
      </c>
      <c r="C1777" s="3">
        <v>3681.05</v>
      </c>
      <c r="D1777" s="3">
        <v>2511.4143560000002</v>
      </c>
      <c r="E1777" s="3">
        <v>135.13464300000001</v>
      </c>
      <c r="F1777" s="3">
        <v>3060.4750970330001</v>
      </c>
      <c r="G1777" s="3">
        <v>242</v>
      </c>
      <c r="H1777" s="37">
        <v>1408.8950669999999</v>
      </c>
      <c r="I1777" s="3">
        <v>228.124595</v>
      </c>
      <c r="J1777" s="3">
        <v>1180.7704719999999</v>
      </c>
      <c r="K1777" s="3">
        <v>11.1029</v>
      </c>
      <c r="L1777" s="3">
        <v>1.3584000000000001</v>
      </c>
      <c r="M1777" s="3">
        <v>3</v>
      </c>
      <c r="N1777" s="3">
        <v>7.1000000000003638</v>
      </c>
      <c r="O1777" s="3"/>
      <c r="P1777" s="3"/>
    </row>
    <row r="1778" spans="1:16">
      <c r="A1778" s="9">
        <v>43168</v>
      </c>
      <c r="B1778" s="10">
        <v>6547.73</v>
      </c>
      <c r="C1778" s="3">
        <v>3681.25</v>
      </c>
      <c r="D1778" s="3">
        <v>540.09178399999996</v>
      </c>
      <c r="E1778" s="3">
        <v>23.694676000000001</v>
      </c>
      <c r="F1778" s="3">
        <v>3057.1614831490001</v>
      </c>
      <c r="G1778" s="3">
        <v>241</v>
      </c>
      <c r="H1778" s="37">
        <v>43.336609000000003</v>
      </c>
      <c r="I1778" s="3">
        <v>81.141847999999996</v>
      </c>
      <c r="J1778" s="3">
        <v>-37.805238999999993</v>
      </c>
      <c r="K1778" s="3">
        <v>11.0909</v>
      </c>
      <c r="L1778" s="3">
        <v>1.357</v>
      </c>
      <c r="M1778" s="3">
        <v>3</v>
      </c>
      <c r="N1778" s="3">
        <v>-3.4600000000000364</v>
      </c>
      <c r="O1778" s="3"/>
      <c r="P1778" s="3"/>
    </row>
    <row r="1779" spans="1:16">
      <c r="A1779" s="9">
        <v>43167</v>
      </c>
      <c r="B1779" s="30">
        <v>6551.19</v>
      </c>
      <c r="C1779" s="3">
        <v>3698.57</v>
      </c>
      <c r="D1779" s="3">
        <v>868.97233900000003</v>
      </c>
      <c r="E1779" s="3">
        <v>42.283600999999997</v>
      </c>
      <c r="F1779" s="3">
        <v>3058.7753823859998</v>
      </c>
      <c r="G1779" s="3">
        <v>235</v>
      </c>
      <c r="H1779" s="10">
        <v>365.02425799999997</v>
      </c>
      <c r="I1779" s="32">
        <v>303.73059899999998</v>
      </c>
      <c r="J1779" s="3">
        <v>61.293658999999991</v>
      </c>
      <c r="K1779" s="3">
        <v>11.0967</v>
      </c>
      <c r="L1779" s="3">
        <v>1.3576999999999999</v>
      </c>
      <c r="M1779" s="3">
        <v>3</v>
      </c>
      <c r="N1779" s="3">
        <v>29.949999999999818</v>
      </c>
      <c r="O1779" s="3"/>
      <c r="P1779" s="3"/>
    </row>
    <row r="1780" spans="1:16">
      <c r="A1780" s="9">
        <v>43166</v>
      </c>
      <c r="B1780" s="30">
        <v>6521.24</v>
      </c>
      <c r="C1780" s="3">
        <v>3692.79</v>
      </c>
      <c r="D1780" s="3">
        <v>733.45945099999994</v>
      </c>
      <c r="E1780" s="3">
        <v>24.237760999999999</v>
      </c>
      <c r="F1780" s="3">
        <v>3044.7956572550002</v>
      </c>
      <c r="G1780" s="3">
        <v>234</v>
      </c>
      <c r="H1780" s="10">
        <v>87.760311999999999</v>
      </c>
      <c r="I1780" s="32">
        <v>63.589081</v>
      </c>
      <c r="J1780" s="3">
        <v>24.171230999999999</v>
      </c>
      <c r="K1780" s="3">
        <v>11.045999999999999</v>
      </c>
      <c r="L1780" s="3">
        <v>1.3514999999999999</v>
      </c>
      <c r="M1780" s="3">
        <v>3</v>
      </c>
      <c r="N1780" s="3">
        <v>17.380000000000109</v>
      </c>
      <c r="O1780" s="3"/>
      <c r="P1780" s="3"/>
    </row>
    <row r="1781" spans="1:16">
      <c r="A1781" s="9">
        <v>43165</v>
      </c>
      <c r="B1781" s="32">
        <v>6503.86</v>
      </c>
      <c r="C1781" s="3">
        <v>3681.26</v>
      </c>
      <c r="D1781" s="3">
        <v>370.94480399999998</v>
      </c>
      <c r="E1781" s="3">
        <v>15.045325999999999</v>
      </c>
      <c r="F1781" s="3">
        <v>3024.145688217</v>
      </c>
      <c r="G1781" s="3">
        <v>236</v>
      </c>
      <c r="H1781" s="37">
        <v>101.02916999999999</v>
      </c>
      <c r="I1781" s="3">
        <v>66.882167999999993</v>
      </c>
      <c r="J1781" s="3">
        <v>34.147002000000001</v>
      </c>
      <c r="K1781" s="3">
        <v>10.9711</v>
      </c>
      <c r="L1781" s="3">
        <v>1.3423</v>
      </c>
      <c r="M1781" s="3">
        <v>3</v>
      </c>
      <c r="N1781" s="3">
        <v>-29.600000000000364</v>
      </c>
      <c r="O1781" s="3"/>
      <c r="P1781" s="3"/>
    </row>
    <row r="1782" spans="1:16">
      <c r="A1782" s="9">
        <v>43164</v>
      </c>
      <c r="B1782" s="32">
        <v>6533.46</v>
      </c>
      <c r="C1782" s="3">
        <v>3710.82</v>
      </c>
      <c r="D1782" s="3">
        <v>436.836456</v>
      </c>
      <c r="E1782" s="3">
        <v>15.999017</v>
      </c>
      <c r="F1782" s="3">
        <v>3037.9081989910001</v>
      </c>
      <c r="G1782" s="3">
        <v>234</v>
      </c>
      <c r="H1782" s="37">
        <v>55.516074000000003</v>
      </c>
      <c r="I1782" s="3">
        <v>27.561513999999999</v>
      </c>
      <c r="J1782" s="3">
        <v>27.954560000000004</v>
      </c>
      <c r="K1782" s="3">
        <v>11.021000000000001</v>
      </c>
      <c r="L1782" s="3">
        <v>1.3484</v>
      </c>
      <c r="M1782" s="3">
        <v>3</v>
      </c>
      <c r="N1782" s="3">
        <v>-19.350000000000364</v>
      </c>
      <c r="O1782" s="3"/>
      <c r="P1782" s="3"/>
    </row>
    <row r="1783" spans="1:16">
      <c r="A1783" s="9">
        <v>43161</v>
      </c>
      <c r="B1783" s="10">
        <v>6552.81</v>
      </c>
      <c r="C1783" s="3">
        <v>3721.97</v>
      </c>
      <c r="D1783" s="3">
        <v>1295.326329</v>
      </c>
      <c r="E1783" s="3">
        <v>20.398519</v>
      </c>
      <c r="F1783" s="3">
        <v>3046.8323107669999</v>
      </c>
      <c r="G1783" s="3">
        <v>231</v>
      </c>
      <c r="H1783" s="37">
        <v>973.43726900000001</v>
      </c>
      <c r="I1783" s="3">
        <v>927.56531900000004</v>
      </c>
      <c r="J1783" s="3">
        <v>45.87194999999997</v>
      </c>
      <c r="K1783" s="3">
        <v>11.0534</v>
      </c>
      <c r="L1783" s="3">
        <v>1.3524</v>
      </c>
      <c r="M1783" s="3">
        <v>3</v>
      </c>
      <c r="N1783" s="3">
        <v>-4.2100000000000364</v>
      </c>
      <c r="O1783" s="3"/>
      <c r="P1783" s="3"/>
    </row>
    <row r="1784" spans="1:16">
      <c r="A1784" s="9">
        <v>43159</v>
      </c>
      <c r="B1784" s="30">
        <v>6557.02</v>
      </c>
      <c r="C1784" s="3">
        <v>3717.55</v>
      </c>
      <c r="D1784" s="3">
        <v>449.53967499999999</v>
      </c>
      <c r="E1784" s="3">
        <v>15.004987</v>
      </c>
      <c r="F1784" s="3">
        <v>3048.7867947710001</v>
      </c>
      <c r="G1784" s="3">
        <v>233</v>
      </c>
      <c r="H1784" s="10">
        <v>63.958761000000003</v>
      </c>
      <c r="I1784" s="32">
        <v>203.30061599999999</v>
      </c>
      <c r="J1784" s="3">
        <v>-139.34185499999998</v>
      </c>
      <c r="K1784" s="3">
        <v>11.060499999999999</v>
      </c>
      <c r="L1784" s="3">
        <v>1.3532</v>
      </c>
      <c r="M1784" s="3">
        <v>3</v>
      </c>
      <c r="N1784" s="3">
        <v>5.2400000000006912</v>
      </c>
      <c r="O1784" s="3"/>
      <c r="P1784" s="3"/>
    </row>
    <row r="1785" spans="1:16">
      <c r="A1785" s="9">
        <v>43158</v>
      </c>
      <c r="B1785" s="30">
        <v>6551.78</v>
      </c>
      <c r="C1785" s="3">
        <v>3710.14</v>
      </c>
      <c r="D1785" s="3">
        <v>1049.10574</v>
      </c>
      <c r="E1785" s="3">
        <v>23.866126000000001</v>
      </c>
      <c r="F1785" s="3">
        <v>3046.3521015340002</v>
      </c>
      <c r="G1785" s="3">
        <v>257</v>
      </c>
      <c r="H1785" s="10">
        <v>569.48581000000001</v>
      </c>
      <c r="I1785" s="32">
        <v>696.82971499999996</v>
      </c>
      <c r="J1785" s="3">
        <v>-127.34390499999995</v>
      </c>
      <c r="K1785" s="3">
        <v>11.0517</v>
      </c>
      <c r="L1785" s="3">
        <v>1.3522000000000001</v>
      </c>
      <c r="M1785" s="3">
        <v>3</v>
      </c>
      <c r="N1785" s="3">
        <v>-7.6400000000003274</v>
      </c>
      <c r="O1785" s="3"/>
      <c r="P1785" s="3"/>
    </row>
    <row r="1786" spans="1:16">
      <c r="A1786" s="9">
        <v>43157</v>
      </c>
      <c r="B1786" s="32">
        <v>6559.42</v>
      </c>
      <c r="C1786" s="3">
        <v>3723.55</v>
      </c>
      <c r="D1786" s="3">
        <v>2228.588127</v>
      </c>
      <c r="E1786" s="3">
        <v>27.676791999999999</v>
      </c>
      <c r="F1786" s="3">
        <v>3049.9033188120002</v>
      </c>
      <c r="G1786" s="3">
        <v>235</v>
      </c>
      <c r="H1786" s="37">
        <v>1621.700844</v>
      </c>
      <c r="I1786" s="3">
        <v>1792.945567</v>
      </c>
      <c r="J1786" s="3">
        <v>-171.24472300000002</v>
      </c>
      <c r="K1786" s="3">
        <v>11.064500000000001</v>
      </c>
      <c r="L1786" s="3">
        <v>1.3536999999999999</v>
      </c>
      <c r="M1786" s="3">
        <v>3</v>
      </c>
      <c r="N1786" s="3">
        <v>-0.8999999999996362</v>
      </c>
      <c r="O1786" s="3"/>
      <c r="P1786" s="3"/>
    </row>
    <row r="1787" spans="1:16">
      <c r="A1787" s="9">
        <v>43154</v>
      </c>
      <c r="B1787" s="32">
        <v>6560.32</v>
      </c>
      <c r="C1787" s="3">
        <v>3723.41</v>
      </c>
      <c r="D1787" s="3">
        <v>3313.9648910000001</v>
      </c>
      <c r="E1787" s="3">
        <v>56.991168000000002</v>
      </c>
      <c r="F1787" s="3">
        <v>3044.440695886</v>
      </c>
      <c r="G1787" s="3">
        <v>240</v>
      </c>
      <c r="H1787" s="37">
        <v>1153.0451230000001</v>
      </c>
      <c r="I1787" s="3">
        <v>1204.192127</v>
      </c>
      <c r="J1787" s="3">
        <v>-51.147003999999924</v>
      </c>
      <c r="K1787" s="3">
        <v>11.044700000000001</v>
      </c>
      <c r="L1787" s="3">
        <v>1.3512999999999999</v>
      </c>
      <c r="M1787" s="3">
        <v>3</v>
      </c>
      <c r="N1787" s="3">
        <v>-15.070000000000618</v>
      </c>
      <c r="O1787" s="3"/>
      <c r="P1787" s="3"/>
    </row>
    <row r="1788" spans="1:16">
      <c r="A1788" s="9">
        <v>43153</v>
      </c>
      <c r="B1788" s="10">
        <v>6575.39</v>
      </c>
      <c r="C1788" s="3">
        <v>3728.31</v>
      </c>
      <c r="D1788" s="3">
        <v>813.63257999999996</v>
      </c>
      <c r="E1788" s="3">
        <v>25.781372999999999</v>
      </c>
      <c r="F1788" s="3">
        <v>3013.5006086399999</v>
      </c>
      <c r="G1788" s="3">
        <v>216</v>
      </c>
      <c r="H1788" s="37">
        <v>328.172438</v>
      </c>
      <c r="I1788" s="3">
        <v>345.06930499999999</v>
      </c>
      <c r="J1788" s="3">
        <v>-16.896866999999986</v>
      </c>
      <c r="K1788" s="3">
        <v>10.932499999999999</v>
      </c>
      <c r="L1788" s="3">
        <v>1.3375999999999999</v>
      </c>
      <c r="M1788" s="3">
        <v>3</v>
      </c>
      <c r="N1788" s="3">
        <v>3.8500000000003638</v>
      </c>
      <c r="O1788" s="3"/>
      <c r="P1788" s="3"/>
    </row>
    <row r="1789" spans="1:16">
      <c r="A1789" s="9">
        <v>43152</v>
      </c>
      <c r="B1789" s="32">
        <v>6571.54</v>
      </c>
      <c r="C1789" s="3">
        <v>3722.55</v>
      </c>
      <c r="D1789" s="3">
        <v>1535.2371230000001</v>
      </c>
      <c r="E1789" s="3">
        <v>37.885810999999997</v>
      </c>
      <c r="F1789" s="3">
        <v>3011.7382528799999</v>
      </c>
      <c r="G1789" s="3">
        <v>222</v>
      </c>
      <c r="H1789" s="37">
        <v>859.75823300000002</v>
      </c>
      <c r="I1789" s="3">
        <v>199.23126300000001</v>
      </c>
      <c r="J1789" s="3">
        <v>660.52697000000001</v>
      </c>
      <c r="K1789" s="3">
        <v>10.9261</v>
      </c>
      <c r="L1789" s="3">
        <v>1.3368</v>
      </c>
      <c r="M1789" s="3">
        <v>3</v>
      </c>
      <c r="N1789" s="3">
        <v>-27.1899999999996</v>
      </c>
      <c r="O1789" s="3"/>
      <c r="P1789" s="3"/>
    </row>
    <row r="1790" spans="1:16">
      <c r="A1790" s="9">
        <v>43151</v>
      </c>
      <c r="B1790" s="10">
        <v>6598.73</v>
      </c>
      <c r="C1790" s="3">
        <v>3735.55</v>
      </c>
      <c r="D1790" s="3">
        <v>829.38104499999997</v>
      </c>
      <c r="E1790" s="3">
        <v>31.283474999999999</v>
      </c>
      <c r="F1790" s="3">
        <v>3024.1961655660002</v>
      </c>
      <c r="G1790" s="3">
        <v>249</v>
      </c>
      <c r="H1790" s="37">
        <v>302.07919700000002</v>
      </c>
      <c r="I1790" s="3">
        <v>130.45676499999999</v>
      </c>
      <c r="J1790" s="3">
        <v>171.62243200000003</v>
      </c>
      <c r="K1790" s="3">
        <v>10.971299999999999</v>
      </c>
      <c r="L1790" s="3">
        <v>1.3423</v>
      </c>
      <c r="M1790" s="3">
        <v>3</v>
      </c>
      <c r="N1790" s="3">
        <v>20.889999999999418</v>
      </c>
      <c r="O1790" s="3"/>
      <c r="P1790" s="3"/>
    </row>
    <row r="1791" spans="1:16">
      <c r="A1791" s="9">
        <v>43150</v>
      </c>
      <c r="B1791" s="10">
        <v>6577.84</v>
      </c>
      <c r="C1791" s="3">
        <v>3714.75</v>
      </c>
      <c r="D1791" s="3">
        <v>860.15365299999996</v>
      </c>
      <c r="E1791" s="3">
        <v>81.035489999999996</v>
      </c>
      <c r="F1791" s="3">
        <v>3014.623083645</v>
      </c>
      <c r="G1791" s="3">
        <v>236</v>
      </c>
      <c r="H1791" s="37">
        <v>354.97985299999999</v>
      </c>
      <c r="I1791" s="3">
        <v>282.65071</v>
      </c>
      <c r="J1791" s="3">
        <v>72.329142999999988</v>
      </c>
      <c r="K1791" s="3">
        <v>10.936500000000001</v>
      </c>
      <c r="L1791" s="3">
        <v>1.3381000000000001</v>
      </c>
      <c r="M1791" s="3">
        <v>3</v>
      </c>
      <c r="N1791" s="3">
        <v>12.210000000000036</v>
      </c>
      <c r="O1791" s="3"/>
      <c r="P1791" s="3"/>
    </row>
    <row r="1792" spans="1:16">
      <c r="A1792" s="9">
        <v>43147</v>
      </c>
      <c r="B1792" s="30">
        <v>6565.63</v>
      </c>
      <c r="C1792" s="3">
        <v>3699.72</v>
      </c>
      <c r="D1792" s="3">
        <v>288.362754</v>
      </c>
      <c r="E1792" s="3">
        <v>13.271070999999999</v>
      </c>
      <c r="F1792" s="3">
        <v>3005.8183027810001</v>
      </c>
      <c r="G1792" s="3">
        <v>239</v>
      </c>
      <c r="H1792" s="10">
        <v>52.814686999999999</v>
      </c>
      <c r="I1792" s="32">
        <v>32.152773000000003</v>
      </c>
      <c r="J1792" s="3">
        <v>20.661913999999996</v>
      </c>
      <c r="K1792" s="3">
        <v>10.9046</v>
      </c>
      <c r="L1792" s="3">
        <v>1.3342000000000001</v>
      </c>
      <c r="M1792" s="3">
        <v>3</v>
      </c>
      <c r="N1792" s="3">
        <v>1.9400000000005093</v>
      </c>
      <c r="O1792" s="3"/>
      <c r="P1792" s="3"/>
    </row>
    <row r="1793" spans="1:16">
      <c r="A1793" s="9">
        <v>43146</v>
      </c>
      <c r="B1793" s="30">
        <v>6563.69</v>
      </c>
      <c r="C1793" s="3">
        <v>3705.21</v>
      </c>
      <c r="D1793" s="3">
        <v>735.47967900000003</v>
      </c>
      <c r="E1793" s="3">
        <v>33.987164</v>
      </c>
      <c r="F1793" s="3">
        <v>3004.9289536920001</v>
      </c>
      <c r="G1793" s="3">
        <v>230</v>
      </c>
      <c r="H1793" s="10">
        <v>157.25775999999999</v>
      </c>
      <c r="I1793" s="32">
        <v>47.757914999999997</v>
      </c>
      <c r="J1793" s="3">
        <v>109.49984499999999</v>
      </c>
      <c r="K1793" s="3">
        <v>10.901400000000001</v>
      </c>
      <c r="L1793" s="3">
        <v>1.3338000000000001</v>
      </c>
      <c r="M1793" s="3">
        <v>3</v>
      </c>
      <c r="N1793" s="3">
        <v>10.479999999999563</v>
      </c>
      <c r="O1793" s="3"/>
      <c r="P1793" s="3"/>
    </row>
    <row r="1794" spans="1:16">
      <c r="A1794" s="9">
        <v>43145</v>
      </c>
      <c r="B1794" s="10">
        <v>6553.21</v>
      </c>
      <c r="C1794" s="3">
        <v>3701.01</v>
      </c>
      <c r="D1794" s="3">
        <v>878.06473600000004</v>
      </c>
      <c r="E1794" s="3">
        <v>41.378870999999997</v>
      </c>
      <c r="F1794" s="3">
        <v>3000.1321732800002</v>
      </c>
      <c r="G1794" s="3">
        <v>235</v>
      </c>
      <c r="H1794" s="37">
        <v>287.22930700000001</v>
      </c>
      <c r="I1794" s="3">
        <v>289.51780600000001</v>
      </c>
      <c r="J1794" s="3">
        <v>-2.2884990000000016</v>
      </c>
      <c r="K1794" s="3">
        <v>10.884</v>
      </c>
      <c r="L1794" s="3">
        <v>1.3317000000000001</v>
      </c>
      <c r="M1794" s="3">
        <v>3</v>
      </c>
      <c r="N1794" s="3">
        <v>20.949999999999818</v>
      </c>
      <c r="O1794" s="3"/>
      <c r="P1794" s="3"/>
    </row>
    <row r="1795" spans="1:16">
      <c r="A1795" s="9">
        <v>43143</v>
      </c>
      <c r="B1795" s="32">
        <v>6532.26</v>
      </c>
      <c r="C1795" s="3">
        <v>3698.8</v>
      </c>
      <c r="D1795" s="3">
        <v>654.71555599999999</v>
      </c>
      <c r="E1795" s="3">
        <v>27.596858999999998</v>
      </c>
      <c r="F1795" s="3">
        <v>2990.5278252339999</v>
      </c>
      <c r="G1795" s="3">
        <v>231</v>
      </c>
      <c r="H1795" s="37">
        <v>295.06996600000002</v>
      </c>
      <c r="I1795" s="3">
        <v>197.88464300000001</v>
      </c>
      <c r="J1795" s="3">
        <v>97.185323000000011</v>
      </c>
      <c r="K1795" s="3">
        <v>10.8491</v>
      </c>
      <c r="L1795" s="3">
        <v>1.3273999999999999</v>
      </c>
      <c r="M1795" s="3">
        <v>3</v>
      </c>
      <c r="N1795" s="3">
        <v>-10.729999999999563</v>
      </c>
      <c r="O1795" s="3"/>
      <c r="P1795" s="3"/>
    </row>
    <row r="1796" spans="1:16">
      <c r="A1796" s="9">
        <v>43140</v>
      </c>
      <c r="B1796" s="33">
        <v>6542.99</v>
      </c>
      <c r="C1796" s="35">
        <v>3714.97</v>
      </c>
      <c r="D1796" s="35">
        <v>597.55718999999999</v>
      </c>
      <c r="E1796" s="35">
        <v>34.779919</v>
      </c>
      <c r="F1796" s="3">
        <v>2995.4389267940001</v>
      </c>
      <c r="G1796" s="3">
        <v>225</v>
      </c>
      <c r="H1796" s="37">
        <v>311.90214600000002</v>
      </c>
      <c r="I1796" s="3">
        <v>22.704495000000001</v>
      </c>
      <c r="J1796" s="3">
        <v>289.19765100000001</v>
      </c>
      <c r="K1796" s="3">
        <v>10.866899999999999</v>
      </c>
      <c r="L1796" s="3">
        <v>1.3295999999999999</v>
      </c>
      <c r="M1796" s="3">
        <v>3</v>
      </c>
      <c r="N1796" s="3">
        <v>-29.300000000000182</v>
      </c>
      <c r="O1796" s="3"/>
      <c r="P1796" s="3"/>
    </row>
    <row r="1797" spans="1:16">
      <c r="A1797" s="9">
        <v>43139</v>
      </c>
      <c r="B1797" s="10">
        <v>6572.29</v>
      </c>
      <c r="C1797" s="3">
        <v>3730.18</v>
      </c>
      <c r="D1797" s="3">
        <v>451.74824899999999</v>
      </c>
      <c r="E1797" s="3">
        <v>55.886614000000002</v>
      </c>
      <c r="F1797" s="3">
        <v>3008.8522844230001</v>
      </c>
      <c r="G1797" s="3">
        <v>234</v>
      </c>
      <c r="H1797" s="37">
        <v>123.613429</v>
      </c>
      <c r="I1797" s="3">
        <v>32.885165000000001</v>
      </c>
      <c r="J1797" s="3">
        <v>90.728263999999996</v>
      </c>
      <c r="K1797" s="3">
        <v>10.9156</v>
      </c>
      <c r="L1797" s="3">
        <v>1.3354999999999999</v>
      </c>
      <c r="M1797" s="3">
        <v>3</v>
      </c>
      <c r="N1797" s="3">
        <v>29.390000000000327</v>
      </c>
      <c r="O1797" s="3"/>
      <c r="P1797" s="3"/>
    </row>
    <row r="1798" spans="1:16">
      <c r="A1798" s="9">
        <v>43138</v>
      </c>
      <c r="B1798" s="10">
        <v>6542.9</v>
      </c>
      <c r="C1798" s="3">
        <v>3738.79</v>
      </c>
      <c r="D1798" s="3">
        <v>1335.0826830000001</v>
      </c>
      <c r="E1798" s="3">
        <v>69.655978000000005</v>
      </c>
      <c r="F1798" s="3">
        <v>2995.3986758750002</v>
      </c>
      <c r="G1798" s="3">
        <v>240</v>
      </c>
      <c r="H1798" s="37">
        <v>587.17749000000003</v>
      </c>
      <c r="I1798" s="3">
        <v>194.34064599999999</v>
      </c>
      <c r="J1798" s="3">
        <v>392.83684400000004</v>
      </c>
      <c r="K1798" s="3">
        <v>10.8668</v>
      </c>
      <c r="L1798" s="3">
        <v>1.3295999999999999</v>
      </c>
      <c r="M1798" s="3">
        <v>3</v>
      </c>
      <c r="N1798" s="3">
        <v>35.649999999999636</v>
      </c>
      <c r="O1798" s="3"/>
      <c r="P1798" s="3"/>
    </row>
    <row r="1799" spans="1:16">
      <c r="A1799" s="9">
        <v>43137</v>
      </c>
      <c r="B1799" s="30">
        <v>6507.25</v>
      </c>
      <c r="C1799" s="3">
        <v>3729.47</v>
      </c>
      <c r="D1799" s="3">
        <v>968.33527200000003</v>
      </c>
      <c r="E1799" s="3">
        <v>35.509126000000002</v>
      </c>
      <c r="F1799" s="3">
        <v>2977.5011030169999</v>
      </c>
      <c r="G1799" s="3">
        <v>221</v>
      </c>
      <c r="H1799" s="10">
        <v>537.66475600000001</v>
      </c>
      <c r="I1799" s="32">
        <v>413.27433200000002</v>
      </c>
      <c r="J1799" s="3">
        <v>124.390424</v>
      </c>
      <c r="K1799" s="3">
        <v>10.8019</v>
      </c>
      <c r="L1799" s="3">
        <v>1.3216000000000001</v>
      </c>
      <c r="M1799" s="3">
        <v>3.1</v>
      </c>
      <c r="N1799" s="3">
        <v>-5.2899999999999636</v>
      </c>
      <c r="O1799" s="3"/>
      <c r="P1799" s="3"/>
    </row>
    <row r="1800" spans="1:16">
      <c r="A1800" s="9">
        <v>43133</v>
      </c>
      <c r="B1800" s="10">
        <v>6512.54</v>
      </c>
      <c r="C1800" s="3">
        <v>3736.64</v>
      </c>
      <c r="D1800" s="3">
        <v>848.25260300000002</v>
      </c>
      <c r="E1800" s="3">
        <v>26.262685000000001</v>
      </c>
      <c r="F1800" s="3">
        <v>2979.8359932849999</v>
      </c>
      <c r="G1800" s="3">
        <v>218</v>
      </c>
      <c r="H1800" s="37">
        <v>302.40204799999998</v>
      </c>
      <c r="I1800" s="3">
        <v>180.217658</v>
      </c>
      <c r="J1800" s="3">
        <v>122.18438999999998</v>
      </c>
      <c r="K1800" s="3">
        <v>10.7715</v>
      </c>
      <c r="L1800" s="3">
        <v>1.3251999999999999</v>
      </c>
      <c r="M1800" s="3">
        <v>3.1</v>
      </c>
      <c r="N1800" s="3">
        <v>-7.9200000000000728</v>
      </c>
      <c r="O1800" s="3"/>
      <c r="P1800" s="3"/>
    </row>
    <row r="1801" spans="1:16">
      <c r="A1801" s="9">
        <v>43132</v>
      </c>
      <c r="B1801" s="10">
        <v>6520.46</v>
      </c>
      <c r="C1801" s="3">
        <v>3751.95</v>
      </c>
      <c r="D1801" s="3">
        <v>1222.868119</v>
      </c>
      <c r="E1801" s="3">
        <v>70.596560999999994</v>
      </c>
      <c r="F1801" s="3">
        <v>2983.4591686839999</v>
      </c>
      <c r="G1801" s="3">
        <v>234</v>
      </c>
      <c r="H1801" s="37">
        <v>386.11028299999998</v>
      </c>
      <c r="I1801" s="3">
        <v>389.88191599999999</v>
      </c>
      <c r="J1801" s="3">
        <v>-3.7716330000000085</v>
      </c>
      <c r="K1801" s="3">
        <v>10.784599999999999</v>
      </c>
      <c r="L1801" s="3">
        <v>1.3269</v>
      </c>
      <c r="M1801" s="3">
        <v>3.1</v>
      </c>
      <c r="N1801" s="3">
        <v>22.010000000000218</v>
      </c>
      <c r="O1801" s="3"/>
      <c r="P1801" s="3"/>
    </row>
    <row r="1802" spans="1:16">
      <c r="A1802" s="9">
        <v>43130</v>
      </c>
      <c r="B1802" s="30">
        <v>6498.45</v>
      </c>
      <c r="C1802" s="3">
        <v>3743.17</v>
      </c>
      <c r="D1802" s="3">
        <v>902.68158400000004</v>
      </c>
      <c r="E1802" s="3">
        <v>28.444277</v>
      </c>
      <c r="F1802" s="3">
        <v>2971.5445126559998</v>
      </c>
      <c r="G1802" s="3">
        <v>217</v>
      </c>
      <c r="H1802" s="10">
        <v>480.05849000000001</v>
      </c>
      <c r="I1802" s="32">
        <v>236.31205499999999</v>
      </c>
      <c r="J1802" s="3">
        <v>243.74643500000002</v>
      </c>
      <c r="K1802" s="3">
        <v>10.7415</v>
      </c>
      <c r="L1802" s="3">
        <v>1.3216000000000001</v>
      </c>
      <c r="M1802" s="3">
        <v>3.1</v>
      </c>
      <c r="N1802" s="3">
        <v>22.039999999999964</v>
      </c>
      <c r="O1802" s="3"/>
      <c r="P1802" s="3"/>
    </row>
    <row r="1803" spans="1:16">
      <c r="A1803" s="9">
        <v>43129</v>
      </c>
      <c r="B1803" s="10">
        <v>6476.41</v>
      </c>
      <c r="C1803" s="3">
        <v>3747.3</v>
      </c>
      <c r="D1803" s="3">
        <v>926.89750700000002</v>
      </c>
      <c r="E1803" s="3">
        <v>60.823782000000001</v>
      </c>
      <c r="F1803" s="3">
        <v>2961.4657669459998</v>
      </c>
      <c r="G1803" s="3">
        <v>233</v>
      </c>
      <c r="H1803" s="37">
        <v>151.86903000000001</v>
      </c>
      <c r="I1803" s="3">
        <v>133.389535</v>
      </c>
      <c r="J1803" s="3">
        <v>18.479495000000014</v>
      </c>
      <c r="K1803" s="3">
        <v>10.686500000000001</v>
      </c>
      <c r="L1803" s="3">
        <v>1.3190999999999999</v>
      </c>
      <c r="M1803" s="3">
        <v>3.1</v>
      </c>
      <c r="N1803" s="3">
        <v>22.460000000000036</v>
      </c>
      <c r="O1803" s="3"/>
      <c r="P1803" s="3"/>
    </row>
    <row r="1804" spans="1:16">
      <c r="A1804" s="9">
        <v>43126</v>
      </c>
      <c r="B1804" s="32">
        <v>6453.95</v>
      </c>
      <c r="C1804" s="3">
        <v>3737.58</v>
      </c>
      <c r="D1804" s="3">
        <v>337.06721700000003</v>
      </c>
      <c r="E1804" s="3">
        <v>19.34009</v>
      </c>
      <c r="F1804" s="3">
        <v>2951.2480764930001</v>
      </c>
      <c r="G1804" s="3">
        <v>223</v>
      </c>
      <c r="H1804" s="37">
        <v>24.908553999999999</v>
      </c>
      <c r="I1804" s="3">
        <v>24.504501000000001</v>
      </c>
      <c r="J1804" s="3">
        <v>0.40405299999999755</v>
      </c>
      <c r="K1804" s="3">
        <v>10.649900000000001</v>
      </c>
      <c r="L1804" s="3">
        <v>1.3149</v>
      </c>
      <c r="M1804" s="3">
        <v>3.1</v>
      </c>
      <c r="N1804" s="3">
        <v>-2.0900000000001455</v>
      </c>
      <c r="O1804" s="3"/>
      <c r="P1804" s="3"/>
    </row>
    <row r="1805" spans="1:16">
      <c r="A1805" s="9">
        <v>43125</v>
      </c>
      <c r="B1805" s="32">
        <v>6456.04</v>
      </c>
      <c r="C1805" s="3">
        <v>3749.89</v>
      </c>
      <c r="D1805" s="3">
        <v>264.06097799999998</v>
      </c>
      <c r="E1805" s="3">
        <v>14.538213000000001</v>
      </c>
      <c r="F1805" s="3">
        <v>2952.2013166679999</v>
      </c>
      <c r="G1805" s="3">
        <v>213</v>
      </c>
      <c r="H1805" s="10">
        <v>28.443752</v>
      </c>
      <c r="I1805" s="32">
        <v>7.2567830000000004</v>
      </c>
      <c r="J1805" s="3">
        <v>21.186968999999998</v>
      </c>
      <c r="K1805" s="3">
        <v>10.6586</v>
      </c>
      <c r="L1805" s="3">
        <v>1.3169</v>
      </c>
      <c r="M1805" s="3">
        <v>3.1</v>
      </c>
      <c r="N1805" s="3">
        <v>7.8299999999999272</v>
      </c>
      <c r="O1805" s="3"/>
      <c r="P1805" s="3"/>
    </row>
    <row r="1806" spans="1:16">
      <c r="A1806" s="9">
        <v>43124</v>
      </c>
      <c r="B1806" s="10">
        <v>6448.21</v>
      </c>
      <c r="C1806" s="3">
        <v>3747.9</v>
      </c>
      <c r="D1806" s="3">
        <v>1331.7154049999999</v>
      </c>
      <c r="E1806" s="3">
        <v>16.081576999999999</v>
      </c>
      <c r="F1806" s="3">
        <v>2948.6240959259999</v>
      </c>
      <c r="G1806" s="3">
        <v>236</v>
      </c>
      <c r="H1806" s="37">
        <v>1142.5117210000001</v>
      </c>
      <c r="I1806" s="3">
        <v>265.674286</v>
      </c>
      <c r="J1806" s="3">
        <v>876.83743500000014</v>
      </c>
      <c r="K1806" s="3">
        <v>10.6457</v>
      </c>
      <c r="L1806" s="3">
        <v>1.3152999999999999</v>
      </c>
      <c r="M1806" s="3">
        <v>3.1</v>
      </c>
      <c r="N1806" s="3">
        <v>7.4399999999995998</v>
      </c>
      <c r="O1806" s="3"/>
      <c r="P1806" s="3"/>
    </row>
    <row r="1807" spans="1:16">
      <c r="A1807" s="9">
        <v>43123</v>
      </c>
      <c r="B1807" s="10">
        <v>6440.77</v>
      </c>
      <c r="C1807" s="3">
        <v>3745.24</v>
      </c>
      <c r="D1807" s="3">
        <v>453.24955199999999</v>
      </c>
      <c r="E1807" s="3">
        <v>12.099864999999999</v>
      </c>
      <c r="F1807" s="3">
        <v>2945.3024392960001</v>
      </c>
      <c r="G1807" s="3">
        <v>233</v>
      </c>
      <c r="H1807" s="37">
        <v>298.92284899999999</v>
      </c>
      <c r="I1807" s="3">
        <v>269.47498100000001</v>
      </c>
      <c r="J1807" s="3">
        <v>29.447867999999971</v>
      </c>
      <c r="K1807" s="3">
        <v>10.633699999999999</v>
      </c>
      <c r="L1807" s="3">
        <v>1.3138000000000001</v>
      </c>
      <c r="M1807" s="3">
        <v>3.1</v>
      </c>
      <c r="N1807" s="3">
        <v>22.720000000000255</v>
      </c>
      <c r="O1807" s="3"/>
      <c r="P1807" s="3"/>
    </row>
    <row r="1808" spans="1:16">
      <c r="A1808" s="9">
        <v>43122</v>
      </c>
      <c r="B1808" s="32">
        <v>6418.05</v>
      </c>
      <c r="C1808" s="3">
        <v>3726.66</v>
      </c>
      <c r="D1808" s="3">
        <v>1497.5182540000001</v>
      </c>
      <c r="E1808" s="3">
        <v>17.042276999999999</v>
      </c>
      <c r="F1808" s="3">
        <v>2934.9118577099998</v>
      </c>
      <c r="G1808" s="3">
        <v>214</v>
      </c>
      <c r="H1808" s="10">
        <v>1272.4251139999999</v>
      </c>
      <c r="I1808" s="32">
        <v>1046.282886</v>
      </c>
      <c r="J1808" s="3">
        <v>226.14222799999993</v>
      </c>
      <c r="K1808" s="3">
        <v>10.5642</v>
      </c>
      <c r="L1808" s="3">
        <v>1.3095000000000001</v>
      </c>
      <c r="M1808" s="3">
        <v>3.1</v>
      </c>
      <c r="N1808" s="3">
        <v>-3.3499999999994543</v>
      </c>
      <c r="O1808" s="3">
        <v>10740</v>
      </c>
      <c r="P1808" s="3"/>
    </row>
    <row r="1809" spans="1:16">
      <c r="A1809" s="9">
        <v>43119</v>
      </c>
      <c r="B1809" s="32">
        <v>6421.4</v>
      </c>
      <c r="C1809" s="3">
        <v>3717.07</v>
      </c>
      <c r="D1809" s="3">
        <v>460.67718300000001</v>
      </c>
      <c r="E1809" s="3">
        <v>8.4761229999999994</v>
      </c>
      <c r="F1809" s="3">
        <v>2936.4417259020001</v>
      </c>
      <c r="G1809" s="3">
        <v>202</v>
      </c>
      <c r="H1809" s="37">
        <v>302.32189</v>
      </c>
      <c r="I1809" s="3">
        <v>105.684501</v>
      </c>
      <c r="J1809" s="3">
        <v>196.63738899999998</v>
      </c>
      <c r="K1809" s="3">
        <v>10.5688</v>
      </c>
      <c r="L1809" s="3">
        <v>1.3102</v>
      </c>
      <c r="M1809" s="3">
        <v>3.1</v>
      </c>
      <c r="N1809" s="3">
        <v>-22.100000000000364</v>
      </c>
      <c r="O1809" s="3"/>
      <c r="P1809" s="3"/>
    </row>
    <row r="1810" spans="1:16">
      <c r="A1810" s="9">
        <v>43118</v>
      </c>
      <c r="B1810" s="32">
        <v>6443.5</v>
      </c>
      <c r="C1810" s="3">
        <v>3735.48</v>
      </c>
      <c r="D1810" s="3">
        <v>1695.8759520000001</v>
      </c>
      <c r="E1810" s="3">
        <v>18.121365999999998</v>
      </c>
      <c r="F1810" s="3">
        <v>2946.548579542</v>
      </c>
      <c r="G1810" s="3">
        <v>214</v>
      </c>
      <c r="H1810" s="37">
        <v>832.89928899999995</v>
      </c>
      <c r="I1810" s="3">
        <v>894.99791600000003</v>
      </c>
      <c r="J1810" s="3">
        <v>-62.098627000000079</v>
      </c>
      <c r="K1810" s="3">
        <v>10.6052</v>
      </c>
      <c r="L1810" s="3">
        <v>1.3147</v>
      </c>
      <c r="M1810" s="3">
        <v>3.1</v>
      </c>
      <c r="N1810" s="3">
        <v>33.390000000000327</v>
      </c>
      <c r="O1810" s="3">
        <v>10075</v>
      </c>
      <c r="P1810" s="3"/>
    </row>
    <row r="1811" spans="1:16">
      <c r="A1811" s="9">
        <v>43117</v>
      </c>
      <c r="B1811" s="10">
        <v>6410.11</v>
      </c>
      <c r="C1811" s="3">
        <v>3709.63</v>
      </c>
      <c r="D1811" s="3">
        <v>1269.9071140000001</v>
      </c>
      <c r="E1811" s="3">
        <v>13.005680999999999</v>
      </c>
      <c r="F1811" s="3">
        <v>2931.2773343150002</v>
      </c>
      <c r="G1811" s="3">
        <v>200</v>
      </c>
      <c r="H1811" s="37">
        <v>448.341409</v>
      </c>
      <c r="I1811" s="3">
        <v>727.86717099999998</v>
      </c>
      <c r="J1811" s="3">
        <v>-279.52576199999999</v>
      </c>
      <c r="K1811" s="3">
        <v>10.5502</v>
      </c>
      <c r="L1811" s="3">
        <v>1.3079000000000001</v>
      </c>
      <c r="M1811" s="3">
        <v>3.1</v>
      </c>
      <c r="N1811" s="3">
        <v>-29.230000000000473</v>
      </c>
      <c r="O1811" s="3"/>
      <c r="P1811" s="3"/>
    </row>
    <row r="1812" spans="1:16">
      <c r="A1812" s="9">
        <v>43116</v>
      </c>
      <c r="B1812" s="10">
        <v>6439.34</v>
      </c>
      <c r="C1812" s="3">
        <v>3746.18</v>
      </c>
      <c r="D1812" s="3">
        <v>491.08826599999998</v>
      </c>
      <c r="E1812" s="3">
        <v>8.2969790000000003</v>
      </c>
      <c r="F1812" s="3">
        <v>2944.644333273</v>
      </c>
      <c r="G1812" s="3">
        <v>210</v>
      </c>
      <c r="H1812" s="37">
        <v>263.65819699999997</v>
      </c>
      <c r="I1812" s="3">
        <v>117.43115</v>
      </c>
      <c r="J1812" s="3">
        <v>146.22704699999997</v>
      </c>
      <c r="K1812" s="3">
        <v>10.5983</v>
      </c>
      <c r="L1812" s="3">
        <v>1.3139000000000001</v>
      </c>
      <c r="M1812" s="3">
        <v>3.1</v>
      </c>
      <c r="N1812" s="3">
        <v>-8.2699999999995271</v>
      </c>
      <c r="O1812" s="3"/>
      <c r="P1812" s="3"/>
    </row>
    <row r="1813" spans="1:16">
      <c r="A1813" s="9">
        <v>43112</v>
      </c>
      <c r="B1813" s="10">
        <v>6447.61</v>
      </c>
      <c r="C1813" s="3">
        <v>3747.16</v>
      </c>
      <c r="D1813" s="3">
        <v>884.607754</v>
      </c>
      <c r="E1813" s="3">
        <v>9.1924449999999993</v>
      </c>
      <c r="F1813" s="3">
        <v>2948.4287173030002</v>
      </c>
      <c r="G1813" s="3">
        <v>224</v>
      </c>
      <c r="H1813" s="37">
        <v>743.33632299999999</v>
      </c>
      <c r="I1813" s="3">
        <v>204.078768</v>
      </c>
      <c r="J1813" s="3">
        <v>539.25755500000002</v>
      </c>
      <c r="K1813" s="3">
        <v>10.6119</v>
      </c>
      <c r="L1813" s="3">
        <v>1.3156000000000001</v>
      </c>
      <c r="M1813" s="3">
        <v>3.1</v>
      </c>
      <c r="N1813" s="3">
        <v>-26.010000000000218</v>
      </c>
      <c r="O1813" s="3"/>
      <c r="P1813" s="3"/>
    </row>
    <row r="1814" spans="1:16">
      <c r="A1814" s="9">
        <v>43111</v>
      </c>
      <c r="B1814" s="10">
        <v>6473.62</v>
      </c>
      <c r="C1814" s="3">
        <v>3767.2</v>
      </c>
      <c r="D1814" s="3">
        <v>968.33</v>
      </c>
      <c r="E1814" s="3">
        <v>13.317522</v>
      </c>
      <c r="F1814" s="3">
        <v>2960.1144949089999</v>
      </c>
      <c r="G1814" s="3">
        <v>218</v>
      </c>
      <c r="H1814" s="37">
        <v>743.82955700000002</v>
      </c>
      <c r="I1814" s="3">
        <v>666.46783200000004</v>
      </c>
      <c r="J1814" s="3">
        <v>77.361724999999979</v>
      </c>
      <c r="K1814" s="3">
        <v>10.654</v>
      </c>
      <c r="L1814" s="3">
        <v>1.3208</v>
      </c>
      <c r="M1814" s="3">
        <v>3.1</v>
      </c>
      <c r="N1814" s="3">
        <v>-22.609999999999673</v>
      </c>
      <c r="O1814" s="3"/>
      <c r="P1814" s="3"/>
    </row>
    <row r="1815" spans="1:16">
      <c r="A1815" s="9">
        <v>43110</v>
      </c>
      <c r="B1815" s="32">
        <v>6496.23</v>
      </c>
      <c r="C1815" s="3">
        <v>3793.96</v>
      </c>
      <c r="D1815" s="3">
        <v>531.87855100000002</v>
      </c>
      <c r="E1815" s="3">
        <v>13.379122000000001</v>
      </c>
      <c r="F1815" s="3">
        <v>2970.4550826</v>
      </c>
      <c r="G1815" s="3">
        <v>208</v>
      </c>
      <c r="H1815" s="10">
        <v>250.07642999999999</v>
      </c>
      <c r="I1815" s="32">
        <v>226.14557099999999</v>
      </c>
      <c r="J1815" s="3">
        <v>23.930858999999998</v>
      </c>
      <c r="K1815" s="3">
        <v>10.6912</v>
      </c>
      <c r="L1815" s="3">
        <v>1.3253999999999999</v>
      </c>
      <c r="M1815" s="3">
        <v>3.1</v>
      </c>
      <c r="N1815" s="3">
        <v>-6.7300000000004729</v>
      </c>
      <c r="O1815" s="3"/>
      <c r="P1815" s="3"/>
    </row>
    <row r="1816" spans="1:16">
      <c r="A1816" s="9">
        <v>43109</v>
      </c>
      <c r="B1816" s="32">
        <v>6502.96</v>
      </c>
      <c r="C1816" s="3">
        <v>3791.57</v>
      </c>
      <c r="D1816" s="3">
        <v>376.01587699999999</v>
      </c>
      <c r="E1816" s="3">
        <v>16.237555</v>
      </c>
      <c r="F1816" s="3">
        <v>2973.5247829909999</v>
      </c>
      <c r="G1816" s="3">
        <v>214</v>
      </c>
      <c r="H1816" s="10">
        <v>244.70452299999999</v>
      </c>
      <c r="I1816" s="32">
        <v>226.48450500000001</v>
      </c>
      <c r="J1816" s="3">
        <v>18.220017999999982</v>
      </c>
      <c r="K1816" s="3">
        <v>10.702299999999999</v>
      </c>
      <c r="L1816" s="3">
        <v>1.3268</v>
      </c>
      <c r="M1816" s="3">
        <v>3.1</v>
      </c>
      <c r="N1816" s="3">
        <v>-24.180000000000291</v>
      </c>
      <c r="O1816" s="3"/>
      <c r="P1816" s="3"/>
    </row>
    <row r="1817" spans="1:16">
      <c r="A1817" s="9">
        <v>43108</v>
      </c>
      <c r="B1817" s="32">
        <v>6527.14</v>
      </c>
      <c r="C1817" s="3">
        <v>3808.62</v>
      </c>
      <c r="D1817" s="3">
        <v>546.788591</v>
      </c>
      <c r="E1817" s="3">
        <v>22.027438</v>
      </c>
      <c r="F1817" s="3">
        <v>2984.5791634359998</v>
      </c>
      <c r="G1817" s="3">
        <v>220</v>
      </c>
      <c r="H1817" s="10">
        <v>300.90159</v>
      </c>
      <c r="I1817" s="32">
        <v>95.353666000000004</v>
      </c>
      <c r="J1817" s="3">
        <v>205.54792399999999</v>
      </c>
      <c r="K1817" s="3">
        <v>10.742000000000001</v>
      </c>
      <c r="L1817" s="3">
        <v>1.3317000000000001</v>
      </c>
      <c r="M1817" s="3">
        <v>3.1</v>
      </c>
      <c r="N1817" s="3">
        <v>-13.369999999999891</v>
      </c>
      <c r="O1817" s="3"/>
      <c r="P1817" s="3"/>
    </row>
    <row r="1818" spans="1:16">
      <c r="A1818" s="9">
        <v>43105</v>
      </c>
      <c r="B1818" s="32">
        <v>6540.51</v>
      </c>
      <c r="C1818" s="3">
        <v>3810.05</v>
      </c>
      <c r="D1818" s="3">
        <v>1735.3803989999999</v>
      </c>
      <c r="E1818" s="3">
        <v>112.09138</v>
      </c>
      <c r="F1818" s="3">
        <v>2984.8706545340001</v>
      </c>
      <c r="G1818" s="3">
        <v>214</v>
      </c>
      <c r="H1818" s="10">
        <v>1061.459711</v>
      </c>
      <c r="I1818" s="32">
        <v>1027.6000690000001</v>
      </c>
      <c r="J1818" s="3">
        <v>33.859641999999894</v>
      </c>
      <c r="K1818" s="3">
        <v>10.7422</v>
      </c>
      <c r="L1818" s="3">
        <v>1.3308</v>
      </c>
      <c r="M1818" s="3">
        <v>3.1</v>
      </c>
      <c r="N1818" s="3">
        <v>25.780000000000655</v>
      </c>
      <c r="O1818" s="3">
        <v>9700</v>
      </c>
      <c r="P1818" s="3"/>
    </row>
    <row r="1819" spans="1:16">
      <c r="A1819" s="9">
        <v>43104</v>
      </c>
      <c r="B1819" s="32">
        <v>6514.73</v>
      </c>
      <c r="C1819" s="3">
        <v>3783.93</v>
      </c>
      <c r="D1819" s="3">
        <v>1363.563003</v>
      </c>
      <c r="E1819" s="3">
        <v>20.236637000000002</v>
      </c>
      <c r="F1819" s="3">
        <v>2973.1065802379999</v>
      </c>
      <c r="G1819" s="3">
        <v>230</v>
      </c>
      <c r="H1819" s="37">
        <v>799.346542</v>
      </c>
      <c r="I1819" s="3">
        <v>442.26381400000002</v>
      </c>
      <c r="J1819" s="3">
        <v>357.08272799999997</v>
      </c>
      <c r="K1819" s="3">
        <v>10.6999</v>
      </c>
      <c r="L1819" s="3">
        <v>1.3254999999999999</v>
      </c>
      <c r="M1819" s="3">
        <v>3.1</v>
      </c>
      <c r="N1819" s="3">
        <v>55.069999999999709</v>
      </c>
      <c r="O1819" s="3"/>
      <c r="P1819" s="3"/>
    </row>
    <row r="1820" spans="1:16">
      <c r="A1820" s="9">
        <v>43103</v>
      </c>
      <c r="B1820" s="32">
        <v>6459.66</v>
      </c>
      <c r="C1820" s="3">
        <v>3745.26</v>
      </c>
      <c r="D1820" s="3">
        <v>1490.614818</v>
      </c>
      <c r="E1820" s="3">
        <v>14.305182</v>
      </c>
      <c r="F1820" s="3">
        <v>2940.441921441</v>
      </c>
      <c r="G1820" s="3">
        <v>208</v>
      </c>
      <c r="H1820" s="10">
        <v>1335.757509</v>
      </c>
      <c r="I1820" s="32">
        <v>18.54626</v>
      </c>
      <c r="J1820" s="3">
        <v>1317.211249</v>
      </c>
      <c r="K1820" s="3">
        <v>10.5823</v>
      </c>
      <c r="L1820" s="3">
        <v>1.3109999999999999</v>
      </c>
      <c r="M1820" s="3">
        <v>3.1</v>
      </c>
      <c r="N1820" s="3">
        <v>-3.8400000000001455</v>
      </c>
      <c r="O1820" s="3"/>
      <c r="P1820" s="3"/>
    </row>
    <row r="1821" spans="1:16">
      <c r="A1821" s="9">
        <v>43102</v>
      </c>
      <c r="B1821" s="10">
        <v>6463.5</v>
      </c>
      <c r="C1821" s="3">
        <v>3742.85</v>
      </c>
      <c r="D1821" s="3">
        <v>638.31386699999996</v>
      </c>
      <c r="E1821" s="3">
        <v>13.371618</v>
      </c>
      <c r="F1821" s="3">
        <v>2942.1872389330001</v>
      </c>
      <c r="G1821" s="3">
        <v>210</v>
      </c>
      <c r="H1821" s="37">
        <v>344.38155899999998</v>
      </c>
      <c r="I1821" s="3">
        <v>153.42940400000001</v>
      </c>
      <c r="J1821" s="3">
        <v>190.95215499999998</v>
      </c>
      <c r="K1821" s="3">
        <v>10.5908</v>
      </c>
      <c r="L1821" s="3">
        <v>1.3233999999999999</v>
      </c>
      <c r="M1821" s="3">
        <v>3.1</v>
      </c>
      <c r="N1821" s="3">
        <v>52.229999999999563</v>
      </c>
      <c r="O1821" s="3"/>
      <c r="P1821" s="3"/>
    </row>
    <row r="1822" spans="1:16">
      <c r="A1822" s="9">
        <v>43098</v>
      </c>
      <c r="B1822" s="32">
        <v>6411.27</v>
      </c>
      <c r="C1822" s="3">
        <v>3702.63</v>
      </c>
      <c r="D1822" s="3">
        <v>194.55744799999999</v>
      </c>
      <c r="E1822" s="3">
        <v>5.2037680000000002</v>
      </c>
      <c r="F1822" s="3">
        <v>2918.4158022880001</v>
      </c>
      <c r="G1822" s="3">
        <v>196</v>
      </c>
      <c r="H1822" s="10">
        <v>111.446951</v>
      </c>
      <c r="I1822" s="32">
        <v>8.6337580000000003</v>
      </c>
      <c r="J1822" s="3">
        <v>102.813193</v>
      </c>
      <c r="K1822" s="3">
        <v>10.5052</v>
      </c>
      <c r="L1822" s="3">
        <v>1.3128</v>
      </c>
      <c r="M1822" s="3">
        <v>3.2</v>
      </c>
      <c r="N1822" s="3">
        <v>42.010000000000218</v>
      </c>
      <c r="O1822" s="3"/>
      <c r="P1822" s="3"/>
    </row>
    <row r="1823" spans="1:16">
      <c r="A1823" s="9">
        <v>43097</v>
      </c>
      <c r="B1823" s="32">
        <v>6369.26</v>
      </c>
      <c r="C1823" s="3">
        <v>3671.72</v>
      </c>
      <c r="D1823" s="3">
        <v>379.976585</v>
      </c>
      <c r="E1823" s="3">
        <v>12.113079000000001</v>
      </c>
      <c r="F1823" s="3">
        <v>2899.291197951</v>
      </c>
      <c r="G1823" s="3">
        <v>218</v>
      </c>
      <c r="H1823" s="10">
        <v>205.84697199999999</v>
      </c>
      <c r="I1823" s="32">
        <v>62.413778000000001</v>
      </c>
      <c r="J1823" s="3">
        <v>143.43319399999999</v>
      </c>
      <c r="K1823" s="3">
        <v>10.5959</v>
      </c>
      <c r="L1823" s="3">
        <v>1.3089999999999999</v>
      </c>
      <c r="M1823" s="3">
        <v>3.2</v>
      </c>
      <c r="N1823" s="3">
        <v>4.9200000000000728</v>
      </c>
      <c r="O1823" s="3"/>
      <c r="P1823" s="3"/>
    </row>
    <row r="1824" spans="1:16">
      <c r="A1824" s="9">
        <v>43096</v>
      </c>
      <c r="B1824" s="32">
        <v>6364.34</v>
      </c>
      <c r="C1824" s="3">
        <v>3667.77</v>
      </c>
      <c r="D1824" s="3">
        <v>220.997152</v>
      </c>
      <c r="E1824" s="3">
        <v>5.5124930000000001</v>
      </c>
      <c r="F1824" s="3">
        <v>2897.0414057869998</v>
      </c>
      <c r="G1824" s="3">
        <v>197</v>
      </c>
      <c r="H1824" s="37">
        <v>150.94076799999999</v>
      </c>
      <c r="I1824" s="3">
        <v>52.744881999999997</v>
      </c>
      <c r="J1824" s="3">
        <v>98.195886000000002</v>
      </c>
      <c r="K1824" s="3">
        <v>10.5877</v>
      </c>
      <c r="L1824" s="3">
        <v>1.3080000000000001</v>
      </c>
      <c r="M1824" s="3">
        <v>3.2</v>
      </c>
      <c r="N1824" s="3">
        <v>5.2799999999997453</v>
      </c>
      <c r="O1824" s="3"/>
      <c r="P1824" s="3"/>
    </row>
    <row r="1825" spans="1:16">
      <c r="A1825" s="9">
        <v>43095</v>
      </c>
      <c r="B1825" s="10">
        <v>6359.06</v>
      </c>
      <c r="C1825" s="3">
        <v>3668.7</v>
      </c>
      <c r="D1825" s="3">
        <v>263.34353599999997</v>
      </c>
      <c r="E1825" s="3">
        <v>11.855445</v>
      </c>
      <c r="F1825" s="3">
        <v>2894.6396979370002</v>
      </c>
      <c r="G1825" s="3">
        <v>202</v>
      </c>
      <c r="H1825" s="37">
        <v>15.644228</v>
      </c>
      <c r="I1825" s="3">
        <v>145.768618</v>
      </c>
      <c r="J1825" s="3">
        <v>-130.12439000000001</v>
      </c>
      <c r="K1825" s="3">
        <v>10.578900000000001</v>
      </c>
      <c r="L1825" s="3">
        <v>1.3069</v>
      </c>
      <c r="M1825" s="3">
        <v>3.2</v>
      </c>
      <c r="N1825" s="3">
        <v>8.7600000000002183</v>
      </c>
      <c r="O1825" s="3"/>
      <c r="P1825" s="3"/>
    </row>
    <row r="1826" spans="1:16">
      <c r="A1826" s="9">
        <v>43091</v>
      </c>
      <c r="B1826" s="32">
        <v>6350.3</v>
      </c>
      <c r="C1826" s="3">
        <v>3671.17</v>
      </c>
      <c r="D1826" s="3">
        <v>153.818896</v>
      </c>
      <c r="E1826" s="3">
        <v>28.800158</v>
      </c>
      <c r="F1826" s="3">
        <v>2890.6464760439999</v>
      </c>
      <c r="G1826" s="3">
        <v>192</v>
      </c>
      <c r="H1826" s="10">
        <v>2.1007090000000002</v>
      </c>
      <c r="I1826" s="32">
        <v>6.1891280000000002</v>
      </c>
      <c r="J1826" s="3">
        <v>-4.088419</v>
      </c>
      <c r="K1826" s="3">
        <v>10.564299999999999</v>
      </c>
      <c r="L1826" s="3">
        <v>1.3050999999999999</v>
      </c>
      <c r="M1826" s="3">
        <v>3.2</v>
      </c>
      <c r="N1826" s="3">
        <v>26.5600000000004</v>
      </c>
      <c r="O1826" s="3"/>
      <c r="P1826" s="3"/>
    </row>
    <row r="1827" spans="1:16">
      <c r="A1827" s="9">
        <v>43090</v>
      </c>
      <c r="B1827" s="32">
        <v>6323.74</v>
      </c>
      <c r="C1827" s="3">
        <v>3649.91</v>
      </c>
      <c r="D1827" s="3">
        <v>115.140197</v>
      </c>
      <c r="E1827" s="3">
        <v>9.6914130000000007</v>
      </c>
      <c r="F1827" s="3">
        <v>2879.3030317349999</v>
      </c>
      <c r="G1827" s="3">
        <v>219</v>
      </c>
      <c r="H1827" s="10">
        <v>31.738655999999999</v>
      </c>
      <c r="I1827" s="32">
        <v>21.427357000000001</v>
      </c>
      <c r="J1827" s="3">
        <v>10.311298999999998</v>
      </c>
      <c r="K1827" s="3">
        <v>10.5228</v>
      </c>
      <c r="L1827" s="3">
        <v>1.3</v>
      </c>
      <c r="M1827" s="3">
        <v>3.2</v>
      </c>
      <c r="N1827" s="3">
        <v>0.21999999999934516</v>
      </c>
      <c r="O1827" s="3"/>
      <c r="P1827" s="3"/>
    </row>
    <row r="1828" spans="1:16">
      <c r="A1828" s="9">
        <v>43089</v>
      </c>
      <c r="B1828" s="32">
        <v>6323.52</v>
      </c>
      <c r="C1828" s="3">
        <v>3647.02</v>
      </c>
      <c r="D1828" s="3">
        <v>134.65522300000001</v>
      </c>
      <c r="E1828" s="3">
        <v>5.0100429999999996</v>
      </c>
      <c r="F1828" s="3">
        <v>2879.2063482039998</v>
      </c>
      <c r="G1828" s="3">
        <v>197</v>
      </c>
      <c r="H1828" s="10">
        <v>58.385703999999997</v>
      </c>
      <c r="I1828" s="32">
        <v>33.710090000000001</v>
      </c>
      <c r="J1828" s="3">
        <v>24.675613999999996</v>
      </c>
      <c r="K1828" s="3">
        <v>10.522500000000001</v>
      </c>
      <c r="L1828" s="3">
        <v>1.3</v>
      </c>
      <c r="M1828" s="3">
        <v>3.2</v>
      </c>
      <c r="N1828" s="3">
        <v>2.160000000000764</v>
      </c>
      <c r="O1828" s="3"/>
      <c r="P1828" s="3"/>
    </row>
    <row r="1829" spans="1:16">
      <c r="A1829" s="9">
        <v>43088</v>
      </c>
      <c r="B1829" s="32">
        <v>6321.36</v>
      </c>
      <c r="C1829" s="3">
        <v>3652.35</v>
      </c>
      <c r="D1829" s="3">
        <v>897.33392600000002</v>
      </c>
      <c r="E1829" s="3">
        <v>13.532133999999999</v>
      </c>
      <c r="F1829" s="3">
        <v>2878.2235035220001</v>
      </c>
      <c r="G1829" s="3">
        <v>219</v>
      </c>
      <c r="H1829" s="10">
        <v>633.52601200000004</v>
      </c>
      <c r="I1829" s="32">
        <v>713.12513999999999</v>
      </c>
      <c r="J1829" s="3">
        <v>-79.599127999999951</v>
      </c>
      <c r="K1829" s="3">
        <v>10.5189</v>
      </c>
      <c r="L1829" s="3">
        <v>1.2995000000000001</v>
      </c>
      <c r="M1829" s="3">
        <v>3.2</v>
      </c>
      <c r="N1829" s="3">
        <v>-4.1000000000003638</v>
      </c>
      <c r="O1829" s="3"/>
      <c r="P1829" s="3"/>
    </row>
    <row r="1830" spans="1:16">
      <c r="A1830" s="9">
        <v>43087</v>
      </c>
      <c r="B1830" s="32">
        <v>6325.46</v>
      </c>
      <c r="C1830" s="3">
        <v>3662.64</v>
      </c>
      <c r="D1830" s="3">
        <v>357.60571900000002</v>
      </c>
      <c r="E1830" s="3">
        <v>10.872894000000001</v>
      </c>
      <c r="F1830" s="3">
        <v>2880.0442430809999</v>
      </c>
      <c r="G1830" s="3">
        <v>214</v>
      </c>
      <c r="H1830" s="10">
        <v>187.912147</v>
      </c>
      <c r="I1830" s="32">
        <v>161.252475</v>
      </c>
      <c r="J1830" s="3">
        <v>26.659672</v>
      </c>
      <c r="K1830" s="3">
        <v>10.525600000000001</v>
      </c>
      <c r="L1830" s="3">
        <v>1.3003</v>
      </c>
      <c r="M1830" s="3">
        <v>3.2</v>
      </c>
      <c r="N1830" s="3">
        <v>-21.239999999999782</v>
      </c>
      <c r="O1830" s="3"/>
      <c r="P1830" s="3"/>
    </row>
    <row r="1831" spans="1:16">
      <c r="A1831" s="9">
        <v>43084</v>
      </c>
      <c r="B1831" s="32">
        <v>6346.7</v>
      </c>
      <c r="C1831" s="3">
        <v>3692.95</v>
      </c>
      <c r="D1831" s="3">
        <v>233.04356899999999</v>
      </c>
      <c r="E1831" s="3">
        <v>10.577508</v>
      </c>
      <c r="F1831" s="3">
        <v>2889.7141427420001</v>
      </c>
      <c r="G1831" s="3">
        <v>200</v>
      </c>
      <c r="H1831" s="10">
        <v>149.76153099999999</v>
      </c>
      <c r="I1831" s="32">
        <v>78.005392999999998</v>
      </c>
      <c r="J1831" s="3">
        <v>71.756137999999993</v>
      </c>
      <c r="K1831" s="3">
        <v>10.5609</v>
      </c>
      <c r="L1831" s="3">
        <v>1.3047</v>
      </c>
      <c r="M1831" s="3">
        <v>3.2</v>
      </c>
      <c r="N1831" s="3">
        <v>-5.4000000000005457</v>
      </c>
      <c r="O1831" s="3"/>
      <c r="P1831" s="3"/>
    </row>
    <row r="1832" spans="1:16">
      <c r="A1832" s="9">
        <v>43083</v>
      </c>
      <c r="B1832" s="32">
        <v>6352.1</v>
      </c>
      <c r="C1832" s="3">
        <v>3692.56</v>
      </c>
      <c r="D1832" s="3">
        <v>345.41120699999999</v>
      </c>
      <c r="E1832" s="3">
        <v>16.669609000000001</v>
      </c>
      <c r="F1832" s="3">
        <v>2892.1736668799999</v>
      </c>
      <c r="G1832" s="3">
        <v>216</v>
      </c>
      <c r="H1832" s="10">
        <v>194.011056</v>
      </c>
      <c r="I1832" s="32">
        <v>13.935293</v>
      </c>
      <c r="J1832" s="3">
        <v>180.07576299999999</v>
      </c>
      <c r="K1832" s="3">
        <v>10.569900000000001</v>
      </c>
      <c r="L1832" s="3">
        <v>1.3058000000000001</v>
      </c>
      <c r="M1832" s="3">
        <v>3.2</v>
      </c>
      <c r="N1832" s="3">
        <v>-4.9399999999995998</v>
      </c>
      <c r="O1832" s="3"/>
      <c r="P1832" s="3"/>
    </row>
    <row r="1833" spans="1:16">
      <c r="A1833" s="9">
        <v>43082</v>
      </c>
      <c r="B1833" s="10">
        <v>6357.04</v>
      </c>
      <c r="C1833" s="3">
        <v>3689.23</v>
      </c>
      <c r="D1833" s="3">
        <v>1230.9130459999999</v>
      </c>
      <c r="E1833" s="3">
        <v>66.335714999999993</v>
      </c>
      <c r="F1833" s="3">
        <v>2894.4223235539998</v>
      </c>
      <c r="G1833" s="3">
        <v>210</v>
      </c>
      <c r="H1833" s="37">
        <v>467.36368800000002</v>
      </c>
      <c r="I1833" s="3">
        <v>800.30627500000003</v>
      </c>
      <c r="J1833" s="3">
        <v>-332.942587</v>
      </c>
      <c r="K1833" s="3">
        <v>10.578099999999999</v>
      </c>
      <c r="L1833" s="3">
        <v>1.3068</v>
      </c>
      <c r="M1833" s="3">
        <v>3.2</v>
      </c>
      <c r="N1833" s="3">
        <v>4.2699999999995271</v>
      </c>
      <c r="O1833" s="3">
        <v>6897</v>
      </c>
      <c r="P1833" s="3"/>
    </row>
    <row r="1834" spans="1:16">
      <c r="A1834" s="9">
        <v>43081</v>
      </c>
      <c r="B1834" s="32">
        <v>6352.77</v>
      </c>
      <c r="C1834" s="3">
        <v>3687.8</v>
      </c>
      <c r="D1834" s="3">
        <v>682.80922799999996</v>
      </c>
      <c r="E1834" s="3">
        <v>21.374680999999999</v>
      </c>
      <c r="F1834" s="3">
        <v>2896.4325551470001</v>
      </c>
      <c r="G1834" s="3">
        <v>213</v>
      </c>
      <c r="H1834" s="37">
        <v>400.47591</v>
      </c>
      <c r="I1834" s="3">
        <v>464.34481399999999</v>
      </c>
      <c r="J1834" s="3">
        <v>-63.868903999999986</v>
      </c>
      <c r="K1834" s="3">
        <v>10.5854</v>
      </c>
      <c r="L1834" s="3">
        <v>1.3077000000000001</v>
      </c>
      <c r="M1834" s="3">
        <v>3.2</v>
      </c>
      <c r="N1834" s="3">
        <v>-7.589999999999236</v>
      </c>
      <c r="O1834" s="3"/>
      <c r="P1834" s="3"/>
    </row>
    <row r="1835" spans="1:16">
      <c r="A1835" s="9">
        <v>43080</v>
      </c>
      <c r="B1835" s="10">
        <v>6360.36</v>
      </c>
      <c r="C1835" s="3">
        <v>3709.99</v>
      </c>
      <c r="D1835" s="3">
        <v>999.83809699999995</v>
      </c>
      <c r="E1835" s="3">
        <v>21.037572000000001</v>
      </c>
      <c r="F1835" s="3">
        <v>2899.41070107</v>
      </c>
      <c r="G1835" s="3">
        <v>219</v>
      </c>
      <c r="H1835" s="37">
        <v>599.80626099999995</v>
      </c>
      <c r="I1835" s="3">
        <v>435.347148</v>
      </c>
      <c r="J1835" s="3">
        <v>164.45911299999995</v>
      </c>
      <c r="K1835" s="3">
        <v>10.5869</v>
      </c>
      <c r="L1835" s="3">
        <v>1.3088</v>
      </c>
      <c r="M1835" s="3">
        <v>3.2</v>
      </c>
      <c r="N1835" s="3">
        <v>2.9499999999998181</v>
      </c>
      <c r="O1835" s="3"/>
      <c r="P1835" s="3"/>
    </row>
    <row r="1836" spans="1:16">
      <c r="A1836" s="9">
        <v>43077</v>
      </c>
      <c r="B1836" s="32">
        <v>6357.41</v>
      </c>
      <c r="C1836" s="3">
        <v>3695.85</v>
      </c>
      <c r="D1836" s="3">
        <v>282.20915600000001</v>
      </c>
      <c r="E1836" s="3">
        <v>10.105945999999999</v>
      </c>
      <c r="F1836" s="3">
        <v>2898.0650430760002</v>
      </c>
      <c r="G1836" s="3">
        <v>213</v>
      </c>
      <c r="H1836" s="10">
        <v>144.646894</v>
      </c>
      <c r="I1836" s="32">
        <v>158.15158199999999</v>
      </c>
      <c r="J1836" s="3">
        <v>-13.504687999999987</v>
      </c>
      <c r="K1836" s="3">
        <v>10.725899999999999</v>
      </c>
      <c r="L1836" s="3">
        <v>1.3201000000000001</v>
      </c>
      <c r="M1836" s="3">
        <v>3.2</v>
      </c>
      <c r="N1836" s="3">
        <v>-17.800000000000182</v>
      </c>
      <c r="O1836" s="3"/>
      <c r="P1836" s="3"/>
    </row>
    <row r="1837" spans="1:16">
      <c r="A1837" s="9">
        <v>43076</v>
      </c>
      <c r="B1837" s="10">
        <v>6375.21</v>
      </c>
      <c r="C1837" s="3">
        <v>3713.15</v>
      </c>
      <c r="D1837" s="3">
        <v>820.73277599999994</v>
      </c>
      <c r="E1837" s="3">
        <v>12.22334</v>
      </c>
      <c r="F1837" s="3">
        <v>2906.0325359120002</v>
      </c>
      <c r="G1837" s="3">
        <v>200</v>
      </c>
      <c r="H1837" s="37">
        <v>234.56181000000001</v>
      </c>
      <c r="I1837" s="3">
        <v>422.33391599999999</v>
      </c>
      <c r="J1837" s="3">
        <v>-187.77210599999998</v>
      </c>
      <c r="K1837" s="3">
        <v>10.7554</v>
      </c>
      <c r="L1837" s="3">
        <v>1.3238000000000001</v>
      </c>
      <c r="M1837" s="3">
        <v>3.1</v>
      </c>
      <c r="N1837" s="3">
        <v>-7.7399999999997817</v>
      </c>
      <c r="O1837" s="3">
        <v>6231</v>
      </c>
      <c r="P1837" s="3"/>
    </row>
    <row r="1838" spans="1:16">
      <c r="A1838" s="9">
        <v>43075</v>
      </c>
      <c r="B1838" s="10">
        <v>6382.95</v>
      </c>
      <c r="C1838" s="3">
        <v>3712.61</v>
      </c>
      <c r="D1838" s="3">
        <v>985.952359</v>
      </c>
      <c r="E1838" s="3">
        <v>24.302327999999999</v>
      </c>
      <c r="F1838" s="3">
        <v>2909.5593079649998</v>
      </c>
      <c r="G1838" s="3">
        <v>213</v>
      </c>
      <c r="H1838" s="37">
        <v>520.10255700000005</v>
      </c>
      <c r="I1838" s="3">
        <v>557.64221199999997</v>
      </c>
      <c r="J1838" s="3">
        <v>-37.539654999999925</v>
      </c>
      <c r="K1838" s="3">
        <v>10.7685</v>
      </c>
      <c r="L1838" s="3">
        <v>1.3253999999999999</v>
      </c>
      <c r="M1838" s="3">
        <v>3.2</v>
      </c>
      <c r="N1838" s="3">
        <v>2.0399999999999636</v>
      </c>
      <c r="O1838" s="3"/>
      <c r="P1838" s="3"/>
    </row>
    <row r="1839" spans="1:16">
      <c r="A1839" s="9">
        <v>43074</v>
      </c>
      <c r="B1839" s="10">
        <v>6380.91</v>
      </c>
      <c r="C1839" s="3">
        <v>3708.56</v>
      </c>
      <c r="D1839" s="3">
        <v>1204.5049650000001</v>
      </c>
      <c r="E1839" s="3">
        <v>28.453752000000001</v>
      </c>
      <c r="F1839" s="3">
        <v>2908.6289709389998</v>
      </c>
      <c r="G1839" s="3">
        <v>212</v>
      </c>
      <c r="H1839" s="37">
        <v>847.14326200000005</v>
      </c>
      <c r="I1839" s="3">
        <v>999.40553899999998</v>
      </c>
      <c r="J1839" s="3">
        <v>-152.26227699999993</v>
      </c>
      <c r="K1839" s="3">
        <v>10.765000000000001</v>
      </c>
      <c r="L1839" s="3">
        <v>1.3249</v>
      </c>
      <c r="M1839" s="3">
        <v>3.1</v>
      </c>
      <c r="N1839" s="3">
        <v>-9.6400000000003274</v>
      </c>
      <c r="O1839" s="3"/>
      <c r="P1839" s="3"/>
    </row>
    <row r="1840" spans="1:16">
      <c r="A1840" s="9">
        <v>43073</v>
      </c>
      <c r="B1840" s="10">
        <v>6390.55</v>
      </c>
      <c r="C1840" s="3">
        <v>3716.5</v>
      </c>
      <c r="D1840" s="3">
        <v>917.82948099999999</v>
      </c>
      <c r="E1840" s="3">
        <v>13.604431</v>
      </c>
      <c r="F1840" s="3">
        <v>2913.0226565570001</v>
      </c>
      <c r="G1840" s="3">
        <v>224</v>
      </c>
      <c r="H1840" s="37">
        <v>591.01682900000003</v>
      </c>
      <c r="I1840" s="3">
        <v>500.668116</v>
      </c>
      <c r="J1840" s="3">
        <v>90.348713000000032</v>
      </c>
      <c r="K1840" s="3">
        <v>10.678000000000001</v>
      </c>
      <c r="L1840" s="3">
        <v>1.3303</v>
      </c>
      <c r="M1840" s="3">
        <v>3.1</v>
      </c>
      <c r="N1840" s="3">
        <v>-15.359999999999673</v>
      </c>
      <c r="O1840" s="3"/>
      <c r="P1840" s="3"/>
    </row>
    <row r="1841" spans="1:16">
      <c r="A1841" s="9">
        <v>43069</v>
      </c>
      <c r="B1841" s="10">
        <v>6405.91</v>
      </c>
      <c r="C1841" s="3">
        <v>3720.84</v>
      </c>
      <c r="D1841" s="3">
        <v>716.60775599999999</v>
      </c>
      <c r="E1841" s="3">
        <v>11.851402999999999</v>
      </c>
      <c r="F1841" s="3">
        <v>2919.9611583350002</v>
      </c>
      <c r="G1841" s="3">
        <v>206</v>
      </c>
      <c r="H1841" s="37">
        <v>597.58311400000002</v>
      </c>
      <c r="I1841" s="3">
        <v>142.52302399999999</v>
      </c>
      <c r="J1841" s="3">
        <v>455.06009000000006</v>
      </c>
      <c r="K1841" s="3">
        <v>10.7035</v>
      </c>
      <c r="L1841" s="3">
        <v>1.3334999999999999</v>
      </c>
      <c r="M1841" s="3">
        <v>3.1</v>
      </c>
      <c r="N1841" s="3">
        <v>-5.930000000000291</v>
      </c>
      <c r="O1841" s="3"/>
      <c r="P1841" s="3"/>
    </row>
    <row r="1842" spans="1:16">
      <c r="A1842" s="9">
        <v>43068</v>
      </c>
      <c r="B1842" s="10">
        <v>6411.84</v>
      </c>
      <c r="C1842" s="3">
        <v>3724.96</v>
      </c>
      <c r="D1842" s="3">
        <v>451.09668900000003</v>
      </c>
      <c r="E1842" s="3">
        <v>23.331582000000001</v>
      </c>
      <c r="F1842" s="3">
        <v>2922.6635510860001</v>
      </c>
      <c r="G1842" s="3">
        <v>223</v>
      </c>
      <c r="H1842" s="37">
        <v>314.202563</v>
      </c>
      <c r="I1842" s="3">
        <v>318.33457399999998</v>
      </c>
      <c r="J1842" s="3">
        <v>-4.1320109999999772</v>
      </c>
      <c r="K1842" s="3">
        <v>10.7134</v>
      </c>
      <c r="L1842" s="3">
        <v>1.3347</v>
      </c>
      <c r="M1842" s="3">
        <v>3.1</v>
      </c>
      <c r="N1842" s="3">
        <v>6.3100000000004002</v>
      </c>
      <c r="O1842" s="3"/>
      <c r="P1842" s="3"/>
    </row>
    <row r="1843" spans="1:16">
      <c r="A1843" s="9">
        <v>43067</v>
      </c>
      <c r="B1843" s="32">
        <v>6405.53</v>
      </c>
      <c r="C1843" s="3">
        <v>3723.42</v>
      </c>
      <c r="D1843" s="3">
        <v>799.68538000000001</v>
      </c>
      <c r="E1843" s="3">
        <v>16.884509000000001</v>
      </c>
      <c r="F1843" s="3">
        <v>2919.7845218120001</v>
      </c>
      <c r="G1843" s="3">
        <v>229</v>
      </c>
      <c r="H1843" s="10">
        <v>232.95537899999999</v>
      </c>
      <c r="I1843" s="32">
        <v>449.44320099999999</v>
      </c>
      <c r="J1843" s="3">
        <v>-216.48782199999999</v>
      </c>
      <c r="K1843" s="3">
        <v>10.7028</v>
      </c>
      <c r="L1843" s="3">
        <v>1.3333999999999999</v>
      </c>
      <c r="M1843" s="3">
        <v>3.1</v>
      </c>
      <c r="N1843" s="3">
        <v>0.30999999999949068</v>
      </c>
      <c r="O1843" s="3"/>
      <c r="P1843" s="3"/>
    </row>
    <row r="1844" spans="1:16">
      <c r="A1844" s="9">
        <v>43066</v>
      </c>
      <c r="B1844" s="32">
        <v>6405.22</v>
      </c>
      <c r="C1844" s="3">
        <v>3731.42</v>
      </c>
      <c r="D1844" s="3">
        <v>238.94958199999999</v>
      </c>
      <c r="E1844" s="3">
        <v>8.6426929999999995</v>
      </c>
      <c r="F1844" s="3">
        <v>2919.6453602709998</v>
      </c>
      <c r="G1844" s="3">
        <v>225</v>
      </c>
      <c r="H1844" s="10">
        <v>76.733463999999998</v>
      </c>
      <c r="I1844" s="32">
        <v>40.928784</v>
      </c>
      <c r="J1844" s="3">
        <v>35.804679999999998</v>
      </c>
      <c r="K1844" s="3">
        <v>10.702299999999999</v>
      </c>
      <c r="L1844" s="3">
        <v>1.3333999999999999</v>
      </c>
      <c r="M1844" s="3">
        <v>3.1</v>
      </c>
      <c r="N1844" s="3">
        <v>-11.929999999999382</v>
      </c>
      <c r="O1844" s="3"/>
      <c r="P1844" s="3"/>
    </row>
    <row r="1845" spans="1:16">
      <c r="A1845" s="9">
        <v>43063</v>
      </c>
      <c r="B1845" s="10">
        <v>6417.15</v>
      </c>
      <c r="C1845" s="3">
        <v>3741.78</v>
      </c>
      <c r="D1845" s="3">
        <v>342.72998000000001</v>
      </c>
      <c r="E1845" s="3">
        <v>16.60089</v>
      </c>
      <c r="F1845" s="3">
        <v>2925.0819297620001</v>
      </c>
      <c r="G1845" s="3">
        <v>227</v>
      </c>
      <c r="H1845" s="37">
        <v>217.45788200000001</v>
      </c>
      <c r="I1845" s="3">
        <v>174.555474</v>
      </c>
      <c r="J1845" s="3">
        <v>42.902408000000008</v>
      </c>
      <c r="K1845" s="3">
        <v>10.722200000000001</v>
      </c>
      <c r="L1845" s="3">
        <v>1.3359000000000001</v>
      </c>
      <c r="M1845" s="3">
        <v>3.1</v>
      </c>
      <c r="N1845" s="3">
        <v>3.4699999999993452</v>
      </c>
      <c r="O1845" s="3"/>
      <c r="P1845" s="3"/>
    </row>
    <row r="1846" spans="1:16">
      <c r="A1846" s="9">
        <v>43062</v>
      </c>
      <c r="B1846" s="32">
        <v>6413.68</v>
      </c>
      <c r="C1846" s="3">
        <v>3733.1</v>
      </c>
      <c r="D1846" s="3">
        <v>596.36848199999997</v>
      </c>
      <c r="E1846" s="3">
        <v>14.135452000000001</v>
      </c>
      <c r="F1846" s="3">
        <v>2923.5006009120002</v>
      </c>
      <c r="G1846" s="3">
        <v>227</v>
      </c>
      <c r="H1846" s="37">
        <v>126.789269</v>
      </c>
      <c r="I1846" s="3">
        <v>244.306307</v>
      </c>
      <c r="J1846" s="3">
        <v>-117.517038</v>
      </c>
      <c r="K1846" s="3">
        <v>10.6448</v>
      </c>
      <c r="L1846" s="3">
        <v>1.3428</v>
      </c>
      <c r="M1846" s="3">
        <v>3</v>
      </c>
      <c r="N1846" s="3">
        <v>-42.429999999999382</v>
      </c>
      <c r="O1846" s="3"/>
      <c r="P1846" s="3"/>
    </row>
    <row r="1847" spans="1:16">
      <c r="A1847" s="9">
        <v>43061</v>
      </c>
      <c r="B1847" s="32">
        <v>6456.11</v>
      </c>
      <c r="C1847" s="3">
        <v>3752.37</v>
      </c>
      <c r="D1847" s="3">
        <v>1490.3693579999999</v>
      </c>
      <c r="E1847" s="3">
        <v>15.191039</v>
      </c>
      <c r="F1847" s="3">
        <v>2942.8398417479998</v>
      </c>
      <c r="G1847" s="3">
        <v>222</v>
      </c>
      <c r="H1847" s="10">
        <v>37.022711000000001</v>
      </c>
      <c r="I1847" s="32">
        <v>1263.502013</v>
      </c>
      <c r="J1847" s="3">
        <v>-1226.479302</v>
      </c>
      <c r="K1847" s="3">
        <v>10.715199999999999</v>
      </c>
      <c r="L1847" s="3">
        <v>1.3515999999999999</v>
      </c>
      <c r="M1847" s="3">
        <v>3</v>
      </c>
      <c r="N1847" s="3">
        <v>-8.3299999999999272</v>
      </c>
      <c r="O1847" s="3"/>
      <c r="P1847" s="3"/>
    </row>
    <row r="1848" spans="1:16">
      <c r="A1848" s="9">
        <v>43060</v>
      </c>
      <c r="B1848" s="32">
        <v>6464.44</v>
      </c>
      <c r="C1848" s="3">
        <v>3753.19</v>
      </c>
      <c r="D1848" s="3">
        <v>324.33948400000003</v>
      </c>
      <c r="E1848" s="3">
        <v>12.059839</v>
      </c>
      <c r="F1848" s="3">
        <v>2946.0880489430001</v>
      </c>
      <c r="G1848" s="3">
        <v>231</v>
      </c>
      <c r="H1848" s="10">
        <v>126.259018</v>
      </c>
      <c r="I1848" s="32">
        <v>105.55250100000001</v>
      </c>
      <c r="J1848" s="3">
        <v>20.706516999999991</v>
      </c>
      <c r="K1848" s="3">
        <v>10.727</v>
      </c>
      <c r="L1848" s="3">
        <v>1.3531</v>
      </c>
      <c r="M1848" s="3">
        <v>3</v>
      </c>
      <c r="N1848" s="3">
        <v>5.7100000000000364</v>
      </c>
      <c r="O1848" s="3"/>
      <c r="P1848" s="3"/>
    </row>
    <row r="1849" spans="1:16">
      <c r="A1849" s="9">
        <v>43059</v>
      </c>
      <c r="B1849" s="10">
        <v>6458.73</v>
      </c>
      <c r="C1849" s="3">
        <v>3769.55</v>
      </c>
      <c r="D1849" s="3">
        <v>1575.938337</v>
      </c>
      <c r="E1849" s="3">
        <v>76.653593000000001</v>
      </c>
      <c r="F1849" s="3">
        <v>2943.4513779710001</v>
      </c>
      <c r="G1849" s="3">
        <v>248</v>
      </c>
      <c r="H1849" s="37">
        <v>1341.500037</v>
      </c>
      <c r="I1849" s="3">
        <v>1271.5140590000001</v>
      </c>
      <c r="J1849" s="3">
        <v>69.985977999999932</v>
      </c>
      <c r="K1849" s="3">
        <v>10.7174</v>
      </c>
      <c r="L1849" s="3">
        <v>1.3519000000000001</v>
      </c>
      <c r="M1849" s="3">
        <v>3</v>
      </c>
      <c r="N1849" s="3">
        <v>-15.140000000000327</v>
      </c>
      <c r="O1849" s="3"/>
      <c r="P1849" s="3"/>
    </row>
    <row r="1850" spans="1:16">
      <c r="A1850" s="9">
        <v>43056</v>
      </c>
      <c r="B1850" s="10">
        <v>6473.87</v>
      </c>
      <c r="C1850" s="3">
        <v>3784.58</v>
      </c>
      <c r="D1850" s="3">
        <v>707.75114399999995</v>
      </c>
      <c r="E1850" s="3">
        <v>30.211148999999999</v>
      </c>
      <c r="F1850" s="3">
        <v>2944.7488179950001</v>
      </c>
      <c r="G1850" s="3">
        <v>238</v>
      </c>
      <c r="H1850" s="37">
        <v>354.94312400000001</v>
      </c>
      <c r="I1850" s="3">
        <v>314.76933500000001</v>
      </c>
      <c r="J1850" s="3">
        <v>40.173788999999999</v>
      </c>
      <c r="K1850" s="3">
        <v>10.722099999999999</v>
      </c>
      <c r="L1850" s="3">
        <v>1.3525</v>
      </c>
      <c r="M1850" s="3">
        <v>3</v>
      </c>
      <c r="N1850" s="3">
        <v>-9.680000000000291</v>
      </c>
      <c r="O1850" s="3">
        <v>16031</v>
      </c>
      <c r="P1850" s="3"/>
    </row>
    <row r="1851" spans="1:16">
      <c r="A1851" s="9">
        <v>43055</v>
      </c>
      <c r="B1851" s="32">
        <v>6483.55</v>
      </c>
      <c r="C1851" s="3">
        <v>3798</v>
      </c>
      <c r="D1851" s="3">
        <v>717.565428</v>
      </c>
      <c r="E1851" s="3">
        <v>30.710497</v>
      </c>
      <c r="F1851" s="3">
        <v>2949.1499614499999</v>
      </c>
      <c r="G1851" s="3">
        <v>245</v>
      </c>
      <c r="H1851" s="10">
        <v>69.268231</v>
      </c>
      <c r="I1851" s="32">
        <v>161.86699400000001</v>
      </c>
      <c r="J1851" s="3">
        <v>-92.598763000000005</v>
      </c>
      <c r="K1851" s="3">
        <v>10.738200000000001</v>
      </c>
      <c r="L1851" s="3">
        <v>1.3545</v>
      </c>
      <c r="M1851" s="3">
        <v>3.1</v>
      </c>
      <c r="N1851" s="3">
        <v>34.570000000000618</v>
      </c>
      <c r="O1851" s="3"/>
      <c r="P1851" s="3"/>
    </row>
    <row r="1852" spans="1:16">
      <c r="A1852" s="9">
        <v>43054</v>
      </c>
      <c r="B1852" s="33">
        <v>6448.98</v>
      </c>
      <c r="C1852" s="35">
        <v>3762.4</v>
      </c>
      <c r="D1852" s="35">
        <v>1015.580731</v>
      </c>
      <c r="E1852" s="35">
        <v>16.640173999999998</v>
      </c>
      <c r="F1852" s="3">
        <v>2933.4250232039999</v>
      </c>
      <c r="G1852" s="3">
        <v>222</v>
      </c>
      <c r="H1852" s="37">
        <v>642.37240499999996</v>
      </c>
      <c r="I1852" s="3">
        <v>354.89961099999999</v>
      </c>
      <c r="J1852" s="3">
        <v>287.47279399999996</v>
      </c>
      <c r="K1852" s="3">
        <v>10.680899999999999</v>
      </c>
      <c r="L1852" s="3">
        <v>1.3472999999999999</v>
      </c>
      <c r="M1852" s="3">
        <v>3.1</v>
      </c>
      <c r="N1852" s="3">
        <v>20.149999999999636</v>
      </c>
      <c r="O1852" s="3"/>
      <c r="P1852" s="3"/>
    </row>
    <row r="1853" spans="1:16">
      <c r="A1853" s="9">
        <v>43053</v>
      </c>
      <c r="B1853" s="10">
        <v>6428.83</v>
      </c>
      <c r="C1853" s="3">
        <v>3737.86</v>
      </c>
      <c r="D1853" s="3">
        <v>928.63602300000002</v>
      </c>
      <c r="E1853" s="3">
        <v>15.275862999999999</v>
      </c>
      <c r="F1853" s="3">
        <v>2923.4599743449999</v>
      </c>
      <c r="G1853" s="3">
        <v>216</v>
      </c>
      <c r="H1853" s="37">
        <v>716.36137099999996</v>
      </c>
      <c r="I1853" s="3">
        <v>436.37108599999999</v>
      </c>
      <c r="J1853" s="3">
        <v>279.99028499999997</v>
      </c>
      <c r="K1853" s="3">
        <v>10.644600000000001</v>
      </c>
      <c r="L1853" s="3">
        <v>1.3427</v>
      </c>
      <c r="M1853" s="3">
        <v>3.1</v>
      </c>
      <c r="N1853" s="3">
        <v>-29.069999999999709</v>
      </c>
      <c r="O1853" s="3">
        <v>6117</v>
      </c>
      <c r="P1853" s="3"/>
    </row>
    <row r="1854" spans="1:16">
      <c r="A1854" s="9">
        <v>43052</v>
      </c>
      <c r="B1854" s="32">
        <v>6457.9</v>
      </c>
      <c r="C1854" s="3">
        <v>3770.19</v>
      </c>
      <c r="D1854" s="3">
        <v>670.33298300000001</v>
      </c>
      <c r="E1854" s="3">
        <v>22.034184</v>
      </c>
      <c r="F1854" s="3">
        <v>2936.680647312</v>
      </c>
      <c r="G1854" s="3">
        <v>240</v>
      </c>
      <c r="H1854" s="37">
        <v>447.58940200000001</v>
      </c>
      <c r="I1854" s="3">
        <v>78.593301999999994</v>
      </c>
      <c r="J1854" s="3">
        <v>368.99610000000001</v>
      </c>
      <c r="K1854" s="3">
        <v>10.6928</v>
      </c>
      <c r="L1854" s="3">
        <v>1.3488</v>
      </c>
      <c r="M1854" s="3">
        <v>3</v>
      </c>
      <c r="N1854" s="3">
        <v>-53.650000000000546</v>
      </c>
      <c r="O1854" s="3"/>
      <c r="P1854" s="3"/>
    </row>
    <row r="1855" spans="1:16">
      <c r="A1855" s="9">
        <v>43049</v>
      </c>
      <c r="B1855" s="30">
        <v>6511.55</v>
      </c>
      <c r="C1855" s="3">
        <v>3813.98</v>
      </c>
      <c r="D1855" s="3">
        <v>1288.444123</v>
      </c>
      <c r="E1855" s="3">
        <v>38.63212</v>
      </c>
      <c r="F1855" s="3">
        <v>2961.0634980919999</v>
      </c>
      <c r="G1855" s="3">
        <v>235</v>
      </c>
      <c r="H1855" s="10">
        <v>1118.423581</v>
      </c>
      <c r="I1855" s="32">
        <v>548.29022599999996</v>
      </c>
      <c r="J1855" s="3">
        <v>570.13335500000005</v>
      </c>
      <c r="K1855" s="3">
        <v>10.781499999999999</v>
      </c>
      <c r="L1855" s="3">
        <v>1.36</v>
      </c>
      <c r="M1855" s="3">
        <v>3</v>
      </c>
      <c r="N1855" s="3">
        <v>-41.039999999999964</v>
      </c>
      <c r="O1855" s="3"/>
      <c r="P1855" s="3"/>
    </row>
    <row r="1856" spans="1:16">
      <c r="A1856" s="9">
        <v>43048</v>
      </c>
      <c r="B1856" s="10">
        <v>6552.59</v>
      </c>
      <c r="C1856" s="3">
        <v>3841.97</v>
      </c>
      <c r="D1856" s="3">
        <v>1351.5099459999999</v>
      </c>
      <c r="E1856" s="3">
        <v>48.355938999999999</v>
      </c>
      <c r="F1856" s="3">
        <v>2979.7262847689999</v>
      </c>
      <c r="G1856" s="3">
        <v>215</v>
      </c>
      <c r="H1856" s="37">
        <v>295.07462199999998</v>
      </c>
      <c r="I1856" s="3">
        <v>233.30040299999999</v>
      </c>
      <c r="J1856" s="3">
        <v>61.774218999999988</v>
      </c>
      <c r="K1856" s="3">
        <v>10.845700000000001</v>
      </c>
      <c r="L1856" s="3">
        <v>1.369</v>
      </c>
      <c r="M1856" s="3">
        <v>3</v>
      </c>
      <c r="N1856" s="3">
        <v>-14.479999999999563</v>
      </c>
      <c r="O1856" s="3"/>
      <c r="P1856" s="3"/>
    </row>
    <row r="1857" spans="1:16">
      <c r="A1857" s="9">
        <v>43047</v>
      </c>
      <c r="B1857" s="10">
        <v>6567.07</v>
      </c>
      <c r="C1857" s="3">
        <v>3849.1</v>
      </c>
      <c r="D1857" s="3">
        <v>1559.259528</v>
      </c>
      <c r="E1857" s="3">
        <v>88.208136999999994</v>
      </c>
      <c r="F1857" s="3">
        <v>2986.3079633110001</v>
      </c>
      <c r="G1857" s="3">
        <v>211</v>
      </c>
      <c r="H1857" s="37">
        <v>1057.0557670000001</v>
      </c>
      <c r="I1857" s="3">
        <v>1089.8331229999999</v>
      </c>
      <c r="J1857" s="3">
        <v>-32.777355999999827</v>
      </c>
      <c r="K1857" s="3">
        <v>10.8833</v>
      </c>
      <c r="L1857" s="3">
        <v>1.3764000000000001</v>
      </c>
      <c r="M1857" s="3">
        <v>3</v>
      </c>
      <c r="N1857" s="3">
        <v>-31.190000000000509</v>
      </c>
      <c r="O1857" s="3"/>
      <c r="P1857" s="3"/>
    </row>
    <row r="1858" spans="1:16">
      <c r="A1858" s="9">
        <v>43046</v>
      </c>
      <c r="B1858" s="32">
        <v>6598.26</v>
      </c>
      <c r="C1858" s="3">
        <v>3869.06</v>
      </c>
      <c r="D1858" s="3">
        <v>3346.9635579999999</v>
      </c>
      <c r="E1858" s="3">
        <v>51.264693999999999</v>
      </c>
      <c r="F1858" s="3">
        <v>3000.4768768260001</v>
      </c>
      <c r="G1858" s="3">
        <v>224</v>
      </c>
      <c r="H1858" s="10">
        <v>797.50838599999997</v>
      </c>
      <c r="I1858" s="32">
        <v>3000.2</v>
      </c>
      <c r="J1858" s="3">
        <v>-2202.6916139999998</v>
      </c>
      <c r="K1858" s="3">
        <v>10.935</v>
      </c>
      <c r="L1858" s="3">
        <v>1.3829</v>
      </c>
      <c r="M1858" s="3">
        <v>2.9</v>
      </c>
      <c r="N1858" s="3">
        <v>2.3699999999998909</v>
      </c>
      <c r="O1858" s="3"/>
      <c r="P1858" s="3"/>
    </row>
    <row r="1859" spans="1:16">
      <c r="A1859" s="9">
        <v>43045</v>
      </c>
      <c r="B1859" s="10">
        <v>6595.89</v>
      </c>
      <c r="C1859" s="3">
        <v>3878.42</v>
      </c>
      <c r="D1859" s="3">
        <v>260.21433200000001</v>
      </c>
      <c r="E1859" s="3">
        <v>13.186377999999999</v>
      </c>
      <c r="F1859" s="3">
        <v>2998.992381134</v>
      </c>
      <c r="G1859" s="3">
        <v>217</v>
      </c>
      <c r="H1859" s="37">
        <v>32.938589</v>
      </c>
      <c r="I1859" s="3">
        <v>114.960785</v>
      </c>
      <c r="J1859" s="3">
        <v>-82.022196000000008</v>
      </c>
      <c r="K1859" s="3">
        <v>10.951599999999999</v>
      </c>
      <c r="L1859" s="3">
        <v>1.3915</v>
      </c>
      <c r="M1859" s="3">
        <v>2.9</v>
      </c>
      <c r="N1859" s="3">
        <v>-6.8299999999999272</v>
      </c>
      <c r="O1859" s="3"/>
      <c r="P1859" s="3"/>
    </row>
    <row r="1860" spans="1:16">
      <c r="A1860" s="9">
        <v>43041</v>
      </c>
      <c r="B1860" s="32">
        <v>6602.72</v>
      </c>
      <c r="C1860" s="3">
        <v>3883.18</v>
      </c>
      <c r="D1860" s="3">
        <v>588.32092</v>
      </c>
      <c r="E1860" s="3">
        <v>11.325391</v>
      </c>
      <c r="F1860" s="3">
        <v>3002.0953125770002</v>
      </c>
      <c r="G1860" s="3">
        <v>230</v>
      </c>
      <c r="H1860" s="37">
        <v>385.06857100000002</v>
      </c>
      <c r="I1860" s="3">
        <v>369.239396</v>
      </c>
      <c r="J1860" s="3">
        <v>15.829175000000021</v>
      </c>
      <c r="K1860" s="3">
        <v>10.9621</v>
      </c>
      <c r="L1860" s="3">
        <v>1.3935</v>
      </c>
      <c r="M1860" s="3">
        <v>2.9</v>
      </c>
      <c r="N1860" s="3">
        <v>-18.75</v>
      </c>
      <c r="O1860" s="3"/>
      <c r="P1860" s="3"/>
    </row>
    <row r="1861" spans="1:16">
      <c r="A1861" s="9">
        <v>43040</v>
      </c>
      <c r="B1861" s="10">
        <v>6621.47</v>
      </c>
      <c r="C1861" s="3">
        <v>3898.41</v>
      </c>
      <c r="D1861" s="3">
        <v>992.05287099999998</v>
      </c>
      <c r="E1861" s="3">
        <v>17.823694</v>
      </c>
      <c r="F1861" s="3">
        <v>3010.6216774129998</v>
      </c>
      <c r="G1861" s="3">
        <v>237</v>
      </c>
      <c r="H1861" s="37">
        <v>203.41483099999999</v>
      </c>
      <c r="I1861" s="3">
        <v>54.782082000000003</v>
      </c>
      <c r="J1861" s="3">
        <v>148.63274899999999</v>
      </c>
      <c r="K1861" s="3">
        <v>10.9932</v>
      </c>
      <c r="L1861" s="3">
        <v>1.3975</v>
      </c>
      <c r="M1861" s="3">
        <v>2.9</v>
      </c>
      <c r="N1861" s="3">
        <v>-2.7299999999995634</v>
      </c>
      <c r="O1861" s="3"/>
      <c r="P1861" s="3"/>
    </row>
    <row r="1862" spans="1:16">
      <c r="A1862" s="9">
        <v>43039</v>
      </c>
      <c r="B1862" s="10">
        <v>6624.2</v>
      </c>
      <c r="C1862" s="3">
        <v>3902.45</v>
      </c>
      <c r="D1862" s="3">
        <v>999.74444800000003</v>
      </c>
      <c r="E1862" s="3">
        <v>17.152543999999999</v>
      </c>
      <c r="F1862" s="3">
        <v>3011.8606038309999</v>
      </c>
      <c r="G1862" s="3">
        <v>224</v>
      </c>
      <c r="H1862" s="37">
        <v>440.77422200000001</v>
      </c>
      <c r="I1862" s="3">
        <v>165.24735100000001</v>
      </c>
      <c r="J1862" s="3">
        <v>275.52687100000003</v>
      </c>
      <c r="K1862" s="3">
        <v>10.9977</v>
      </c>
      <c r="L1862" s="3">
        <v>1.3980999999999999</v>
      </c>
      <c r="M1862" s="3">
        <v>2.9</v>
      </c>
      <c r="N1862" s="3">
        <v>6.8400000000001455</v>
      </c>
      <c r="O1862" s="3"/>
      <c r="P1862" s="3"/>
    </row>
    <row r="1863" spans="1:16">
      <c r="A1863" s="9">
        <v>43038</v>
      </c>
      <c r="B1863" s="32">
        <v>6617.36</v>
      </c>
      <c r="C1863" s="3">
        <v>3899.63</v>
      </c>
      <c r="D1863" s="3">
        <v>732.54458899999997</v>
      </c>
      <c r="E1863" s="3">
        <v>24.710922</v>
      </c>
      <c r="F1863" s="3">
        <v>3008.7520707469998</v>
      </c>
      <c r="G1863" s="3">
        <v>244</v>
      </c>
      <c r="H1863" s="37">
        <v>419.30506200000002</v>
      </c>
      <c r="I1863" s="3">
        <v>252.60722799999999</v>
      </c>
      <c r="J1863" s="3">
        <v>166.69783400000003</v>
      </c>
      <c r="K1863" s="3">
        <v>10.9864</v>
      </c>
      <c r="L1863" s="3">
        <v>1.3966000000000001</v>
      </c>
      <c r="M1863" s="3">
        <v>2.9</v>
      </c>
      <c r="N1863" s="3">
        <v>10.219999999999345</v>
      </c>
      <c r="O1863" s="3"/>
      <c r="P1863" s="3"/>
    </row>
    <row r="1864" spans="1:16">
      <c r="A1864" s="9">
        <v>43035</v>
      </c>
      <c r="B1864" s="10">
        <v>6607.14</v>
      </c>
      <c r="C1864" s="3">
        <v>3879.12</v>
      </c>
      <c r="D1864" s="3">
        <v>2530.4853109999999</v>
      </c>
      <c r="E1864" s="3">
        <v>35.164237</v>
      </c>
      <c r="F1864" s="3">
        <v>3004.101671035</v>
      </c>
      <c r="G1864" s="3">
        <v>245</v>
      </c>
      <c r="H1864" s="37">
        <v>2162.0229880000002</v>
      </c>
      <c r="I1864" s="3">
        <v>2025.5265119999999</v>
      </c>
      <c r="J1864" s="3">
        <v>136.49647600000026</v>
      </c>
      <c r="K1864" s="3">
        <v>10.975199999999999</v>
      </c>
      <c r="L1864" s="3">
        <v>1.3945000000000001</v>
      </c>
      <c r="M1864" s="3">
        <v>2.9</v>
      </c>
      <c r="N1864" s="3">
        <v>-5.7699999999995271</v>
      </c>
      <c r="O1864" s="3"/>
      <c r="P1864" s="3"/>
    </row>
    <row r="1865" spans="1:16">
      <c r="A1865" s="9">
        <v>43034</v>
      </c>
      <c r="B1865" s="32">
        <v>6612.91</v>
      </c>
      <c r="C1865" s="3">
        <v>3872.5</v>
      </c>
      <c r="D1865" s="3">
        <v>351.99257899999998</v>
      </c>
      <c r="E1865" s="3">
        <v>17.645508</v>
      </c>
      <c r="F1865" s="3">
        <v>3006.7287377869998</v>
      </c>
      <c r="G1865" s="3">
        <v>276</v>
      </c>
      <c r="H1865" s="37">
        <v>27.63636</v>
      </c>
      <c r="I1865" s="3">
        <v>88.839663999999999</v>
      </c>
      <c r="J1865" s="3">
        <v>-61.203304000000003</v>
      </c>
      <c r="K1865" s="3">
        <v>11.0184</v>
      </c>
      <c r="L1865" s="3">
        <v>1.3878999999999999</v>
      </c>
      <c r="M1865" s="3">
        <v>2.9</v>
      </c>
      <c r="N1865" s="3">
        <v>-20.289999999999964</v>
      </c>
      <c r="O1865" s="3"/>
      <c r="P1865" s="3"/>
    </row>
    <row r="1866" spans="1:16">
      <c r="A1866" s="9">
        <v>43033</v>
      </c>
      <c r="B1866" s="10">
        <v>6633.2</v>
      </c>
      <c r="C1866" s="3">
        <v>3896.03</v>
      </c>
      <c r="D1866" s="3">
        <v>1169.4461799999999</v>
      </c>
      <c r="E1866" s="3">
        <v>21.095566999999999</v>
      </c>
      <c r="F1866" s="3">
        <v>3015.9528346950001</v>
      </c>
      <c r="G1866" s="3">
        <v>246</v>
      </c>
      <c r="H1866" s="37">
        <v>614.49970699999994</v>
      </c>
      <c r="I1866" s="3">
        <v>578.36488399999996</v>
      </c>
      <c r="J1866" s="3">
        <v>36.134822999999983</v>
      </c>
      <c r="K1866" s="3">
        <v>11.036899999999999</v>
      </c>
      <c r="L1866" s="3">
        <v>1.4040999999999999</v>
      </c>
      <c r="M1866" s="3">
        <v>2.9</v>
      </c>
      <c r="N1866" s="3">
        <v>18.649999999999636</v>
      </c>
      <c r="O1866" s="3"/>
      <c r="P1866" s="3"/>
    </row>
    <row r="1867" spans="1:16">
      <c r="A1867" s="9">
        <v>43032</v>
      </c>
      <c r="B1867" s="10">
        <v>6614.55</v>
      </c>
      <c r="C1867" s="3">
        <v>3861.45</v>
      </c>
      <c r="D1867" s="3">
        <v>892.75121899999999</v>
      </c>
      <c r="E1867" s="3">
        <v>20.475632999999998</v>
      </c>
      <c r="F1867" s="3">
        <v>3007.4748012240002</v>
      </c>
      <c r="G1867" s="3">
        <v>241</v>
      </c>
      <c r="H1867" s="37">
        <v>488.48004500000002</v>
      </c>
      <c r="I1867" s="3">
        <v>220.64942300000001</v>
      </c>
      <c r="J1867" s="3">
        <v>267.83062200000001</v>
      </c>
      <c r="K1867" s="3">
        <v>11.0307</v>
      </c>
      <c r="L1867" s="3">
        <v>1.4217</v>
      </c>
      <c r="M1867" s="3">
        <v>2.9</v>
      </c>
      <c r="N1867" s="3">
        <v>24.050000000000182</v>
      </c>
      <c r="O1867" s="3"/>
      <c r="P1867" s="3"/>
    </row>
    <row r="1868" spans="1:16">
      <c r="A1868" s="9">
        <v>43031</v>
      </c>
      <c r="B1868" s="32">
        <v>6590.5</v>
      </c>
      <c r="C1868" s="3">
        <v>3825.11</v>
      </c>
      <c r="D1868" s="3">
        <v>743.54452700000002</v>
      </c>
      <c r="E1868" s="3">
        <v>34.843972000000001</v>
      </c>
      <c r="F1868" s="3">
        <v>2996.5354217069998</v>
      </c>
      <c r="G1868" s="3">
        <v>226</v>
      </c>
      <c r="H1868" s="10">
        <v>489.42572000000001</v>
      </c>
      <c r="I1868" s="32">
        <v>213.99699000000001</v>
      </c>
      <c r="J1868" s="3">
        <v>275.42872999999997</v>
      </c>
      <c r="K1868" s="3">
        <v>10.990500000000001</v>
      </c>
      <c r="L1868" s="3">
        <v>1.4165000000000001</v>
      </c>
      <c r="M1868" s="3">
        <v>2.9</v>
      </c>
      <c r="N1868" s="3">
        <v>19.9399999999996</v>
      </c>
      <c r="O1868" s="3"/>
      <c r="P1868" s="3"/>
    </row>
    <row r="1869" spans="1:16">
      <c r="A1869" s="9">
        <v>43028</v>
      </c>
      <c r="B1869" s="10">
        <v>6570.56</v>
      </c>
      <c r="C1869" s="3">
        <v>3827.14</v>
      </c>
      <c r="D1869" s="3">
        <v>1009.321175</v>
      </c>
      <c r="E1869" s="3">
        <v>27.836960999999999</v>
      </c>
      <c r="F1869" s="3">
        <v>2987.4721473280001</v>
      </c>
      <c r="G1869" s="3">
        <v>244</v>
      </c>
      <c r="H1869" s="37">
        <v>628.10673799999995</v>
      </c>
      <c r="I1869" s="3">
        <v>611.07120699999996</v>
      </c>
      <c r="J1869" s="3">
        <v>17.035530999999992</v>
      </c>
      <c r="K1869" s="3">
        <v>10.9573</v>
      </c>
      <c r="L1869" s="3">
        <v>1.4121999999999999</v>
      </c>
      <c r="M1869" s="3">
        <v>2.9</v>
      </c>
      <c r="N1869" s="3">
        <v>-2.1399999999994179</v>
      </c>
      <c r="O1869" s="3"/>
      <c r="P1869" s="3"/>
    </row>
    <row r="1870" spans="1:16">
      <c r="A1870" s="9">
        <v>43027</v>
      </c>
      <c r="B1870" s="32">
        <v>6572.7</v>
      </c>
      <c r="C1870" s="3">
        <v>3831.42</v>
      </c>
      <c r="D1870" s="3">
        <v>568.08380799999998</v>
      </c>
      <c r="E1870" s="3">
        <v>19.091795000000001</v>
      </c>
      <c r="F1870" s="3">
        <v>2980.842755359</v>
      </c>
      <c r="G1870" s="3">
        <v>254</v>
      </c>
      <c r="H1870" s="10">
        <v>88.935319000000007</v>
      </c>
      <c r="I1870" s="32">
        <v>37.035355000000003</v>
      </c>
      <c r="J1870" s="3">
        <v>51.899964000000004</v>
      </c>
      <c r="K1870" s="3">
        <v>10.933</v>
      </c>
      <c r="L1870" s="3">
        <v>1.4091</v>
      </c>
      <c r="M1870" s="3">
        <v>2.9</v>
      </c>
      <c r="N1870" s="3">
        <v>17.239999999999782</v>
      </c>
      <c r="O1870" s="3"/>
      <c r="P1870" s="3"/>
    </row>
    <row r="1871" spans="1:16">
      <c r="A1871" s="9">
        <v>43025</v>
      </c>
      <c r="B1871" s="10">
        <v>6555.46</v>
      </c>
      <c r="C1871" s="3">
        <v>3827.59</v>
      </c>
      <c r="D1871" s="3">
        <v>1070.1148189999999</v>
      </c>
      <c r="E1871" s="3">
        <v>30.662621999999999</v>
      </c>
      <c r="F1871" s="3">
        <v>2973.0205443660002</v>
      </c>
      <c r="G1871" s="3">
        <v>234</v>
      </c>
      <c r="H1871" s="37">
        <v>449.59036700000001</v>
      </c>
      <c r="I1871" s="3">
        <v>432.36487599999998</v>
      </c>
      <c r="J1871" s="3">
        <v>17.225491000000034</v>
      </c>
      <c r="K1871" s="3">
        <v>10.904299999999999</v>
      </c>
      <c r="L1871" s="3">
        <v>1.4054</v>
      </c>
      <c r="M1871" s="3">
        <v>2.9</v>
      </c>
      <c r="N1871" s="3">
        <v>-16.590000000000146</v>
      </c>
      <c r="O1871" s="3"/>
      <c r="P1871" s="3"/>
    </row>
    <row r="1872" spans="1:16">
      <c r="A1872" s="9">
        <v>43024</v>
      </c>
      <c r="B1872" s="10">
        <v>6572.05</v>
      </c>
      <c r="C1872" s="3">
        <v>3847.98</v>
      </c>
      <c r="D1872" s="3">
        <v>1893.04862</v>
      </c>
      <c r="E1872" s="3">
        <v>99.711787000000001</v>
      </c>
      <c r="F1872" s="3">
        <v>2980.5469813569998</v>
      </c>
      <c r="G1872" s="3">
        <v>228</v>
      </c>
      <c r="H1872" s="37">
        <v>364.382724</v>
      </c>
      <c r="I1872" s="3">
        <v>1474.6709189999999</v>
      </c>
      <c r="J1872" s="3">
        <v>-1110.2881949999999</v>
      </c>
      <c r="K1872" s="3">
        <v>10.931900000000001</v>
      </c>
      <c r="L1872" s="3">
        <v>1.409</v>
      </c>
      <c r="M1872" s="3">
        <v>2.9</v>
      </c>
      <c r="N1872" s="3">
        <v>-23.889999999999418</v>
      </c>
      <c r="O1872" s="3"/>
      <c r="P1872" s="3"/>
    </row>
    <row r="1873" spans="1:16">
      <c r="A1873" s="9">
        <v>43021</v>
      </c>
      <c r="B1873" s="10">
        <v>6595.94</v>
      </c>
      <c r="C1873" s="3">
        <v>3845.3</v>
      </c>
      <c r="D1873" s="3">
        <v>394.92054200000001</v>
      </c>
      <c r="E1873" s="3">
        <v>21.237407999999999</v>
      </c>
      <c r="F1873" s="3">
        <v>2991.3806930340002</v>
      </c>
      <c r="G1873" s="3">
        <v>232</v>
      </c>
      <c r="H1873" s="37">
        <v>98.789810000000003</v>
      </c>
      <c r="I1873" s="3">
        <v>95.529239000000004</v>
      </c>
      <c r="J1873" s="3">
        <v>3.2605709999999988</v>
      </c>
      <c r="K1873" s="3">
        <v>10.9716</v>
      </c>
      <c r="L1873" s="3">
        <v>1.4140999999999999</v>
      </c>
      <c r="M1873" s="3">
        <v>2.9</v>
      </c>
      <c r="N1873" s="3">
        <v>-36.360000000000582</v>
      </c>
      <c r="O1873" s="3"/>
      <c r="P1873" s="3"/>
    </row>
    <row r="1874" spans="1:16">
      <c r="A1874" s="9">
        <v>43020</v>
      </c>
      <c r="B1874" s="10">
        <v>6632.3</v>
      </c>
      <c r="C1874" s="3">
        <v>3915.42</v>
      </c>
      <c r="D1874" s="3">
        <v>688.41698199999996</v>
      </c>
      <c r="E1874" s="3">
        <v>30.542255999999998</v>
      </c>
      <c r="F1874" s="3">
        <v>3007.8676536050002</v>
      </c>
      <c r="G1874" s="3">
        <v>252</v>
      </c>
      <c r="H1874" s="37">
        <v>126.332375</v>
      </c>
      <c r="I1874" s="3">
        <v>135.12786600000001</v>
      </c>
      <c r="J1874" s="3">
        <v>-8.7954910000000126</v>
      </c>
      <c r="K1874" s="3">
        <v>11.0321</v>
      </c>
      <c r="L1874" s="3">
        <v>1.4218999999999999</v>
      </c>
      <c r="M1874" s="3">
        <v>2.9</v>
      </c>
      <c r="N1874" s="3">
        <v>10.739999999999782</v>
      </c>
      <c r="O1874" s="3"/>
      <c r="P1874" s="3"/>
    </row>
    <row r="1875" spans="1:16">
      <c r="A1875" s="9">
        <v>43019</v>
      </c>
      <c r="B1875" s="10">
        <v>6621.56</v>
      </c>
      <c r="C1875" s="3">
        <v>3917.64</v>
      </c>
      <c r="D1875" s="3">
        <v>1431.9877590000001</v>
      </c>
      <c r="E1875" s="3">
        <v>37.312818</v>
      </c>
      <c r="F1875" s="3">
        <v>3002.9990555879999</v>
      </c>
      <c r="G1875" s="3">
        <v>251</v>
      </c>
      <c r="H1875" s="37">
        <v>373.08050400000002</v>
      </c>
      <c r="I1875" s="3">
        <v>647.13109099999997</v>
      </c>
      <c r="J1875" s="3">
        <v>-274.05058699999995</v>
      </c>
      <c r="K1875" s="3">
        <v>11.014200000000001</v>
      </c>
      <c r="L1875" s="3">
        <v>1.4196</v>
      </c>
      <c r="M1875" s="3">
        <v>2.9</v>
      </c>
      <c r="N1875" s="3">
        <v>61.950000000000728</v>
      </c>
      <c r="O1875" s="3"/>
      <c r="P1875" s="3"/>
    </row>
    <row r="1876" spans="1:16">
      <c r="A1876" s="9">
        <v>43018</v>
      </c>
      <c r="B1876" s="32">
        <v>6559.61</v>
      </c>
      <c r="C1876" s="3">
        <v>3870.42</v>
      </c>
      <c r="D1876" s="3">
        <v>1931.1627350000001</v>
      </c>
      <c r="E1876" s="3">
        <v>54.847434999999997</v>
      </c>
      <c r="F1876" s="3">
        <v>2974.9036781149998</v>
      </c>
      <c r="G1876" s="3">
        <v>249</v>
      </c>
      <c r="H1876" s="10">
        <v>290.05523099999999</v>
      </c>
      <c r="I1876" s="32">
        <v>422.88424500000002</v>
      </c>
      <c r="J1876" s="3">
        <v>-132.82901400000003</v>
      </c>
      <c r="K1876" s="3">
        <v>10.911199999999999</v>
      </c>
      <c r="L1876" s="3">
        <v>1.4063000000000001</v>
      </c>
      <c r="M1876" s="3">
        <v>2.9</v>
      </c>
      <c r="N1876" s="3">
        <v>35.929999999999382</v>
      </c>
      <c r="O1876" s="3"/>
      <c r="P1876" s="3"/>
    </row>
    <row r="1877" spans="1:16">
      <c r="A1877" s="9">
        <v>43017</v>
      </c>
      <c r="B1877" s="32">
        <v>6523.68</v>
      </c>
      <c r="C1877" s="3">
        <v>3833.96</v>
      </c>
      <c r="D1877" s="3">
        <v>2157.1054680000002</v>
      </c>
      <c r="E1877" s="3">
        <v>39.465249999999997</v>
      </c>
      <c r="F1877" s="3">
        <v>2958.607661046</v>
      </c>
      <c r="G1877" s="3">
        <v>237</v>
      </c>
      <c r="H1877" s="10">
        <v>1763.0201529999999</v>
      </c>
      <c r="I1877" s="32">
        <v>1263.7392500000001</v>
      </c>
      <c r="J1877" s="3">
        <v>499.28090299999985</v>
      </c>
      <c r="K1877" s="3">
        <v>10.8514</v>
      </c>
      <c r="L1877" s="3">
        <v>1.3986000000000001</v>
      </c>
      <c r="M1877" s="3">
        <v>2.9</v>
      </c>
      <c r="N1877" s="3">
        <v>7.8400000000001455</v>
      </c>
      <c r="O1877" s="3"/>
      <c r="P1877" s="3"/>
    </row>
    <row r="1878" spans="1:16">
      <c r="A1878" s="9">
        <v>43014</v>
      </c>
      <c r="B1878" s="32">
        <v>6515.84</v>
      </c>
      <c r="C1878" s="3">
        <v>3796.64</v>
      </c>
      <c r="D1878" s="3">
        <v>1003.206677</v>
      </c>
      <c r="E1878" s="3">
        <v>98.842101999999997</v>
      </c>
      <c r="F1878" s="3">
        <v>2955.0504214319999</v>
      </c>
      <c r="G1878" s="3">
        <v>231</v>
      </c>
      <c r="H1878" s="37">
        <v>609.13232400000004</v>
      </c>
      <c r="I1878" s="3">
        <v>383.89009800000002</v>
      </c>
      <c r="J1878" s="3">
        <v>225.24222600000002</v>
      </c>
      <c r="K1878" s="3">
        <v>10.8384</v>
      </c>
      <c r="L1878" s="3">
        <v>1.3969</v>
      </c>
      <c r="M1878" s="3">
        <v>2.9</v>
      </c>
      <c r="N1878" s="3">
        <v>-13.210000000000036</v>
      </c>
      <c r="O1878" s="3"/>
      <c r="P1878" s="3"/>
    </row>
    <row r="1879" spans="1:16">
      <c r="A1879" s="9">
        <v>43012</v>
      </c>
      <c r="B1879" s="10">
        <v>6529.05</v>
      </c>
      <c r="C1879" s="3">
        <v>3797.43</v>
      </c>
      <c r="D1879" s="3">
        <v>922.00374999999997</v>
      </c>
      <c r="E1879" s="3">
        <v>23.060092000000001</v>
      </c>
      <c r="F1879" s="3">
        <v>2961.040817392</v>
      </c>
      <c r="G1879" s="3">
        <v>246</v>
      </c>
      <c r="H1879" s="37">
        <v>401.65898199999998</v>
      </c>
      <c r="I1879" s="3">
        <v>483.94847900000002</v>
      </c>
      <c r="J1879" s="22">
        <v>-82.28949700000004</v>
      </c>
      <c r="K1879" s="3">
        <v>10.8604</v>
      </c>
      <c r="L1879" s="3">
        <v>1.3996999999999999</v>
      </c>
      <c r="M1879" s="3">
        <v>2.9</v>
      </c>
      <c r="N1879" s="3">
        <v>21.960000000000036</v>
      </c>
      <c r="O1879" s="3"/>
      <c r="P1879" s="3"/>
    </row>
    <row r="1880" spans="1:16">
      <c r="A1880" s="9">
        <v>43011</v>
      </c>
      <c r="B1880" s="32">
        <v>6507.09</v>
      </c>
      <c r="C1880" s="3">
        <v>3781.64</v>
      </c>
      <c r="D1880" s="3">
        <v>2444.0492359999998</v>
      </c>
      <c r="E1880" s="3">
        <v>38.616954</v>
      </c>
      <c r="F1880" s="3">
        <v>2950.937918436</v>
      </c>
      <c r="G1880" s="3">
        <v>237</v>
      </c>
      <c r="H1880" s="37">
        <v>1983.6967239999999</v>
      </c>
      <c r="I1880" s="3">
        <v>70.612055999999995</v>
      </c>
      <c r="J1880" s="3">
        <v>1913.084668</v>
      </c>
      <c r="K1880" s="3">
        <v>10.8233</v>
      </c>
      <c r="L1880" s="3">
        <v>1.395</v>
      </c>
      <c r="M1880" s="3">
        <v>2.9</v>
      </c>
      <c r="N1880" s="3">
        <v>12.869999999999891</v>
      </c>
      <c r="O1880" s="3"/>
      <c r="P1880" s="3"/>
    </row>
    <row r="1881" spans="1:16">
      <c r="A1881" s="9">
        <v>43010</v>
      </c>
      <c r="B1881" s="32">
        <v>6494.22</v>
      </c>
      <c r="C1881" s="3">
        <v>3752.87</v>
      </c>
      <c r="D1881" s="3">
        <v>1345.2834109999999</v>
      </c>
      <c r="E1881" s="3">
        <v>39.323247000000002</v>
      </c>
      <c r="F1881" s="3">
        <v>2945.1026968669998</v>
      </c>
      <c r="G1881" s="3">
        <v>249</v>
      </c>
      <c r="H1881" s="37">
        <v>658.06409099999996</v>
      </c>
      <c r="I1881" s="3">
        <v>648.46652700000004</v>
      </c>
      <c r="J1881" s="3">
        <v>9.5975639999999203</v>
      </c>
      <c r="K1881" s="3">
        <v>10.8019</v>
      </c>
      <c r="L1881" s="3">
        <v>1.3922000000000001</v>
      </c>
      <c r="M1881" s="3">
        <v>2.9</v>
      </c>
      <c r="N1881" s="3">
        <v>23.260000000000218</v>
      </c>
      <c r="O1881" s="3"/>
      <c r="P1881" s="3"/>
    </row>
    <row r="1882" spans="1:16">
      <c r="A1882" s="9">
        <v>43007</v>
      </c>
      <c r="B1882" s="10">
        <v>6470.96</v>
      </c>
      <c r="C1882" s="3">
        <v>3709.66</v>
      </c>
      <c r="D1882" s="3">
        <v>549.43181100000004</v>
      </c>
      <c r="E1882" s="3">
        <v>37.874122</v>
      </c>
      <c r="F1882" s="3">
        <v>2934.5336822999998</v>
      </c>
      <c r="G1882" s="3">
        <v>250</v>
      </c>
      <c r="H1882" s="37">
        <v>56.222413000000003</v>
      </c>
      <c r="I1882" s="3">
        <v>45.202998000000001</v>
      </c>
      <c r="J1882" s="3">
        <v>11.019415000000002</v>
      </c>
      <c r="K1882" s="3">
        <v>10.7631</v>
      </c>
      <c r="L1882" s="3">
        <v>1.3872</v>
      </c>
      <c r="M1882" s="3">
        <v>2.9</v>
      </c>
      <c r="N1882" s="3">
        <v>32.720000000000255</v>
      </c>
      <c r="O1882" s="3"/>
      <c r="P1882" s="3"/>
    </row>
    <row r="1883" spans="1:16">
      <c r="A1883" s="9">
        <v>43006</v>
      </c>
      <c r="B1883" s="32">
        <v>6438.24</v>
      </c>
      <c r="C1883" s="3">
        <v>3687.97</v>
      </c>
      <c r="D1883" s="3">
        <v>782.34463000000005</v>
      </c>
      <c r="E1883" s="3">
        <v>35.333198000000003</v>
      </c>
      <c r="F1883" s="3">
        <v>2919.6975377429999</v>
      </c>
      <c r="G1883" s="3">
        <v>249</v>
      </c>
      <c r="H1883" s="10">
        <v>325.69134000000003</v>
      </c>
      <c r="I1883" s="32">
        <v>137.73452599999999</v>
      </c>
      <c r="J1883" s="3">
        <v>187.95681400000004</v>
      </c>
      <c r="K1883" s="3">
        <v>10.7087</v>
      </c>
      <c r="L1883" s="3">
        <v>1.3802000000000001</v>
      </c>
      <c r="M1883" s="3">
        <v>2.9</v>
      </c>
      <c r="N1883" s="3">
        <v>4.6999999999998181</v>
      </c>
      <c r="O1883" s="3"/>
      <c r="P1883" s="3"/>
    </row>
    <row r="1884" spans="1:16">
      <c r="A1884" s="9">
        <v>43005</v>
      </c>
      <c r="B1884" s="10">
        <v>6433.54</v>
      </c>
      <c r="C1884" s="3">
        <v>3682.89</v>
      </c>
      <c r="D1884" s="3">
        <v>801.01518899999996</v>
      </c>
      <c r="E1884" s="3">
        <v>30.432044000000001</v>
      </c>
      <c r="F1884" s="3">
        <v>2917.566185189</v>
      </c>
      <c r="G1884" s="3">
        <v>236</v>
      </c>
      <c r="H1884" s="37">
        <v>515.92293800000004</v>
      </c>
      <c r="I1884" s="3">
        <v>405.41999499999997</v>
      </c>
      <c r="J1884" s="3">
        <v>110.50294300000007</v>
      </c>
      <c r="K1884" s="3">
        <v>10.700900000000001</v>
      </c>
      <c r="L1884" s="3">
        <v>1.3792</v>
      </c>
      <c r="M1884" s="3">
        <v>2.9</v>
      </c>
      <c r="N1884" s="3">
        <v>14.069999999999709</v>
      </c>
      <c r="O1884" s="3"/>
      <c r="P1884" s="3"/>
    </row>
    <row r="1885" spans="1:16">
      <c r="A1885" s="9">
        <v>43004</v>
      </c>
      <c r="B1885" s="10">
        <v>6419.47</v>
      </c>
      <c r="C1885" s="3">
        <v>3672.39</v>
      </c>
      <c r="D1885" s="3">
        <v>738.26577999999995</v>
      </c>
      <c r="E1885" s="3">
        <v>49.182380999999999</v>
      </c>
      <c r="F1885" s="3">
        <v>2911.1869498639999</v>
      </c>
      <c r="G1885" s="3">
        <v>238</v>
      </c>
      <c r="H1885" s="37">
        <v>149.885176</v>
      </c>
      <c r="I1885" s="3">
        <v>62.943147000000003</v>
      </c>
      <c r="J1885" s="3">
        <v>86.942028999999991</v>
      </c>
      <c r="K1885" s="3">
        <v>10.6775</v>
      </c>
      <c r="L1885" s="3">
        <v>1.3762000000000001</v>
      </c>
      <c r="M1885" s="3">
        <v>3</v>
      </c>
      <c r="N1885" s="3">
        <v>-0.13999999999941792</v>
      </c>
      <c r="O1885" s="3"/>
      <c r="P1885" s="3"/>
    </row>
    <row r="1886" spans="1:16">
      <c r="A1886" s="9">
        <v>43003</v>
      </c>
      <c r="B1886" s="32">
        <v>6419.61</v>
      </c>
      <c r="C1886" s="3">
        <v>3685.41</v>
      </c>
      <c r="D1886" s="3">
        <v>532.33809299999996</v>
      </c>
      <c r="E1886" s="3">
        <v>25.948194999999998</v>
      </c>
      <c r="F1886" s="3">
        <v>2911.2481894299999</v>
      </c>
      <c r="G1886" s="3">
        <v>257</v>
      </c>
      <c r="H1886" s="10">
        <v>103.23077600000001</v>
      </c>
      <c r="I1886" s="32">
        <v>157.416167</v>
      </c>
      <c r="J1886" s="3">
        <v>-54.185390999999996</v>
      </c>
      <c r="K1886" s="3">
        <v>10.6777</v>
      </c>
      <c r="L1886" s="3">
        <v>1.3762000000000001</v>
      </c>
      <c r="M1886" s="3">
        <v>2.9</v>
      </c>
      <c r="N1886" s="3">
        <v>7.5399999999999636</v>
      </c>
      <c r="O1886" s="3"/>
      <c r="P1886" s="3"/>
    </row>
    <row r="1887" spans="1:16">
      <c r="A1887" s="9">
        <v>43000</v>
      </c>
      <c r="B1887" s="32">
        <v>6412.07</v>
      </c>
      <c r="C1887" s="3">
        <v>3679.7</v>
      </c>
      <c r="D1887" s="3">
        <v>793.85208899999998</v>
      </c>
      <c r="E1887" s="3">
        <v>29.485543</v>
      </c>
      <c r="F1887" s="3">
        <v>2907.8204471969998</v>
      </c>
      <c r="G1887" s="3">
        <v>235</v>
      </c>
      <c r="H1887" s="10">
        <v>400.70414</v>
      </c>
      <c r="I1887" s="32">
        <v>459.932301</v>
      </c>
      <c r="J1887" s="3">
        <v>-59.228161</v>
      </c>
      <c r="K1887" s="3">
        <v>10.6652</v>
      </c>
      <c r="L1887" s="3">
        <v>1.3746</v>
      </c>
      <c r="M1887" s="3">
        <v>2.9</v>
      </c>
      <c r="N1887" s="3">
        <v>-15.190000000000509</v>
      </c>
      <c r="O1887" s="3"/>
      <c r="P1887" s="3"/>
    </row>
    <row r="1888" spans="1:16">
      <c r="A1888" s="9">
        <v>42999</v>
      </c>
      <c r="B1888" s="10">
        <v>6427.26</v>
      </c>
      <c r="C1888" s="3">
        <v>3692.15</v>
      </c>
      <c r="D1888" s="3">
        <v>217.860544</v>
      </c>
      <c r="E1888" s="3">
        <v>13.997187</v>
      </c>
      <c r="F1888" s="3">
        <v>2914.7097124070001</v>
      </c>
      <c r="G1888" s="3">
        <v>227</v>
      </c>
      <c r="H1888" s="37">
        <v>46.875281999999999</v>
      </c>
      <c r="I1888" s="3">
        <v>15.815047</v>
      </c>
      <c r="J1888" s="3">
        <v>31.060234999999999</v>
      </c>
      <c r="K1888" s="3">
        <v>10.6904</v>
      </c>
      <c r="L1888" s="3">
        <v>1.3777999999999999</v>
      </c>
      <c r="M1888" s="3">
        <v>2.9</v>
      </c>
      <c r="N1888" s="3">
        <v>-24.289999999999964</v>
      </c>
      <c r="O1888" s="3"/>
      <c r="P1888" s="3"/>
    </row>
    <row r="1889" spans="1:16">
      <c r="A1889" s="9">
        <v>42998</v>
      </c>
      <c r="B1889" s="10">
        <v>6451.55</v>
      </c>
      <c r="C1889" s="3">
        <v>3713.22</v>
      </c>
      <c r="D1889" s="3">
        <v>541.41893700000003</v>
      </c>
      <c r="E1889" s="3">
        <v>24.493884000000001</v>
      </c>
      <c r="F1889" s="3">
        <v>2925.7259364689999</v>
      </c>
      <c r="G1889" s="3">
        <v>237</v>
      </c>
      <c r="H1889" s="37">
        <v>285.42376300000001</v>
      </c>
      <c r="I1889" s="3">
        <v>231.354885</v>
      </c>
      <c r="J1889" s="3">
        <v>54.068878000000012</v>
      </c>
      <c r="K1889" s="3">
        <v>10.7308</v>
      </c>
      <c r="L1889" s="3">
        <v>1.383</v>
      </c>
      <c r="M1889" s="3">
        <v>2.9</v>
      </c>
      <c r="N1889" s="3">
        <v>-1.3599999999996726</v>
      </c>
      <c r="O1889" s="3"/>
      <c r="P1889" s="3"/>
    </row>
    <row r="1890" spans="1:16">
      <c r="A1890" s="9">
        <v>42997</v>
      </c>
      <c r="B1890" s="32">
        <v>6452.91</v>
      </c>
      <c r="C1890" s="3">
        <v>3716.25</v>
      </c>
      <c r="D1890" s="3">
        <v>1592.27008</v>
      </c>
      <c r="E1890" s="3">
        <v>33.060864000000002</v>
      </c>
      <c r="F1890" s="3">
        <v>2926.3436052229999</v>
      </c>
      <c r="G1890" s="3">
        <v>253</v>
      </c>
      <c r="H1890" s="10">
        <v>1317.8187640000001</v>
      </c>
      <c r="I1890" s="32">
        <v>761.19858599999998</v>
      </c>
      <c r="J1890" s="3">
        <v>556.62017800000012</v>
      </c>
      <c r="K1890" s="3">
        <v>10.7331</v>
      </c>
      <c r="L1890" s="3">
        <v>1.3833</v>
      </c>
      <c r="M1890" s="3">
        <v>3</v>
      </c>
      <c r="N1890" s="3">
        <v>24.840000000000146</v>
      </c>
      <c r="O1890" s="3"/>
      <c r="P1890" s="3"/>
    </row>
    <row r="1891" spans="1:16">
      <c r="A1891" s="9">
        <v>42996</v>
      </c>
      <c r="B1891" s="32">
        <v>6428.07</v>
      </c>
      <c r="C1891" s="3">
        <v>3692.52</v>
      </c>
      <c r="D1891" s="3">
        <v>1628.084871</v>
      </c>
      <c r="E1891" s="3">
        <v>42.075212000000001</v>
      </c>
      <c r="F1891" s="3">
        <v>2915.0786168889999</v>
      </c>
      <c r="G1891" s="3">
        <v>241</v>
      </c>
      <c r="H1891" s="10">
        <v>985.08854499999995</v>
      </c>
      <c r="I1891" s="32">
        <v>855.18154600000003</v>
      </c>
      <c r="J1891" s="3">
        <v>129.90699899999993</v>
      </c>
      <c r="K1891" s="3">
        <v>10.691800000000001</v>
      </c>
      <c r="L1891" s="3">
        <v>1.3779999999999999</v>
      </c>
      <c r="M1891" s="3">
        <v>3</v>
      </c>
      <c r="N1891" s="3">
        <v>18.420000000000073</v>
      </c>
      <c r="O1891" s="3"/>
      <c r="P1891" s="3"/>
    </row>
    <row r="1892" spans="1:16">
      <c r="A1892" s="9">
        <v>42993</v>
      </c>
      <c r="B1892" s="32">
        <v>6409.65</v>
      </c>
      <c r="C1892" s="3">
        <v>3683.69</v>
      </c>
      <c r="D1892" s="3">
        <v>459.22540400000003</v>
      </c>
      <c r="E1892" s="3">
        <v>16.322707000000001</v>
      </c>
      <c r="F1892" s="3">
        <v>2906.7248004809999</v>
      </c>
      <c r="G1892" s="3">
        <v>248</v>
      </c>
      <c r="H1892" s="10">
        <v>275.35894200000001</v>
      </c>
      <c r="I1892" s="32">
        <v>177.68177900000001</v>
      </c>
      <c r="J1892" s="3">
        <v>97.677163000000007</v>
      </c>
      <c r="K1892" s="3">
        <v>10.661099999999999</v>
      </c>
      <c r="L1892" s="3">
        <v>1.3741000000000001</v>
      </c>
      <c r="M1892" s="3">
        <v>3</v>
      </c>
      <c r="N1892" s="3">
        <v>7.6199999999998909</v>
      </c>
      <c r="O1892" s="3"/>
      <c r="P1892" s="3"/>
    </row>
    <row r="1893" spans="1:16">
      <c r="A1893" s="9">
        <v>42992</v>
      </c>
      <c r="B1893" s="32">
        <v>6402.03</v>
      </c>
      <c r="C1893" s="3">
        <v>3682.34</v>
      </c>
      <c r="D1893" s="3">
        <v>11447.194310999999</v>
      </c>
      <c r="E1893" s="3">
        <v>255.54449199999999</v>
      </c>
      <c r="F1893" s="3">
        <v>2903.2666820889999</v>
      </c>
      <c r="G1893" s="3">
        <v>231</v>
      </c>
      <c r="H1893" s="37">
        <v>289.98304000000002</v>
      </c>
      <c r="I1893" s="3">
        <v>11124.285302</v>
      </c>
      <c r="J1893" s="3">
        <v>-10834.302262000001</v>
      </c>
      <c r="K1893" s="3">
        <v>10.6485</v>
      </c>
      <c r="L1893" s="3">
        <v>1.3724000000000001</v>
      </c>
      <c r="M1893" s="3">
        <v>3</v>
      </c>
      <c r="N1893" s="3">
        <v>20.569999999999709</v>
      </c>
      <c r="O1893" s="3"/>
      <c r="P1893" s="3"/>
    </row>
    <row r="1894" spans="1:16">
      <c r="A1894" s="9">
        <v>42991</v>
      </c>
      <c r="B1894" s="32">
        <v>6381.46</v>
      </c>
      <c r="C1894" s="3">
        <v>3663.81</v>
      </c>
      <c r="D1894" s="3">
        <v>346.54754200000002</v>
      </c>
      <c r="E1894" s="3">
        <v>17.278068000000001</v>
      </c>
      <c r="F1894" s="3">
        <v>2893.9381578279999</v>
      </c>
      <c r="G1894" s="3">
        <v>225</v>
      </c>
      <c r="H1894" s="10">
        <v>118.414783</v>
      </c>
      <c r="I1894" s="32">
        <v>48.649242000000001</v>
      </c>
      <c r="J1894" s="3">
        <v>69.765540999999999</v>
      </c>
      <c r="K1894" s="3">
        <v>10.6142</v>
      </c>
      <c r="L1894" s="3">
        <v>1.3680000000000001</v>
      </c>
      <c r="M1894" s="3">
        <v>3</v>
      </c>
      <c r="N1894" s="3">
        <v>8.7600000000002183</v>
      </c>
      <c r="O1894" s="3"/>
      <c r="P1894" s="3"/>
    </row>
    <row r="1895" spans="1:16">
      <c r="A1895" s="9">
        <v>42990</v>
      </c>
      <c r="B1895" s="32">
        <v>6372.7</v>
      </c>
      <c r="C1895" s="3">
        <v>3655.16</v>
      </c>
      <c r="D1895" s="3">
        <v>627.27481799999998</v>
      </c>
      <c r="E1895" s="3">
        <v>23.744733</v>
      </c>
      <c r="F1895" s="3">
        <v>2889.9685669320002</v>
      </c>
      <c r="G1895" s="3">
        <v>226</v>
      </c>
      <c r="H1895" s="10">
        <v>247.092939</v>
      </c>
      <c r="I1895" s="32">
        <v>282.86603600000001</v>
      </c>
      <c r="J1895" s="3">
        <v>-35.773097000000007</v>
      </c>
      <c r="K1895" s="3">
        <v>10.5997</v>
      </c>
      <c r="L1895" s="3">
        <v>1.3661000000000001</v>
      </c>
      <c r="M1895" s="3">
        <v>3.1</v>
      </c>
      <c r="N1895" s="3">
        <v>-4.680000000000291</v>
      </c>
      <c r="O1895" s="3"/>
      <c r="P1895" s="3"/>
    </row>
    <row r="1896" spans="1:16">
      <c r="A1896" s="9">
        <v>42989</v>
      </c>
      <c r="B1896" s="32">
        <v>6377.38</v>
      </c>
      <c r="C1896" s="3">
        <v>3660.15</v>
      </c>
      <c r="D1896" s="3">
        <v>2034.1622709999999</v>
      </c>
      <c r="E1896" s="3">
        <v>62.513827999999997</v>
      </c>
      <c r="F1896" s="3">
        <v>2892.0870813050001</v>
      </c>
      <c r="G1896" s="3">
        <v>257</v>
      </c>
      <c r="H1896" s="37">
        <v>566.47972000000004</v>
      </c>
      <c r="I1896" s="3">
        <v>722.08813099999998</v>
      </c>
      <c r="J1896" s="3">
        <v>-155.60841099999993</v>
      </c>
      <c r="K1896" s="3">
        <v>10.6074</v>
      </c>
      <c r="L1896" s="3">
        <v>1.3671</v>
      </c>
      <c r="M1896" s="3">
        <v>3.1</v>
      </c>
      <c r="N1896" s="3">
        <v>5.1400000000003274</v>
      </c>
      <c r="O1896" s="3"/>
      <c r="P1896" s="3"/>
    </row>
    <row r="1897" spans="1:16">
      <c r="A1897" s="9">
        <v>42986</v>
      </c>
      <c r="B1897" s="10">
        <v>6372.24</v>
      </c>
      <c r="C1897" s="3">
        <v>3672.5</v>
      </c>
      <c r="D1897" s="3">
        <v>290.80026099999998</v>
      </c>
      <c r="E1897" s="3">
        <v>17.734172000000001</v>
      </c>
      <c r="F1897" s="3">
        <v>2889.7569238259998</v>
      </c>
      <c r="G1897" s="3">
        <v>229</v>
      </c>
      <c r="H1897" s="37">
        <v>172.98250300000001</v>
      </c>
      <c r="I1897" s="3">
        <v>123.536565</v>
      </c>
      <c r="J1897" s="3">
        <v>49.445938000000012</v>
      </c>
      <c r="K1897" s="3">
        <v>10.5991</v>
      </c>
      <c r="L1897" s="3">
        <v>1.3837999999999999</v>
      </c>
      <c r="M1897" s="3">
        <v>3.1</v>
      </c>
      <c r="N1897" s="3">
        <v>-3.6199999999998909</v>
      </c>
      <c r="O1897" s="3"/>
      <c r="P1897" s="3"/>
    </row>
    <row r="1898" spans="1:16">
      <c r="A1898" s="9">
        <v>42985</v>
      </c>
      <c r="B1898" s="32">
        <v>6375.86</v>
      </c>
      <c r="C1898" s="3">
        <v>3674.58</v>
      </c>
      <c r="D1898" s="3">
        <v>688.05742599999996</v>
      </c>
      <c r="E1898" s="3">
        <v>20.115677000000002</v>
      </c>
      <c r="F1898" s="3">
        <v>2891.3955777380002</v>
      </c>
      <c r="G1898" s="3">
        <v>237</v>
      </c>
      <c r="H1898" s="37">
        <v>353.23400700000002</v>
      </c>
      <c r="I1898" s="3">
        <v>274.483384</v>
      </c>
      <c r="J1898" s="3">
        <v>78.750623000000019</v>
      </c>
      <c r="K1898" s="3">
        <v>10.3405</v>
      </c>
      <c r="L1898" s="3">
        <v>1.389</v>
      </c>
      <c r="M1898" s="3">
        <v>3.1</v>
      </c>
      <c r="N1898" s="3">
        <v>13.679999999999382</v>
      </c>
      <c r="O1898" s="3"/>
      <c r="P1898" s="3"/>
    </row>
    <row r="1899" spans="1:16">
      <c r="A1899" s="9">
        <v>42984</v>
      </c>
      <c r="B1899" s="32">
        <v>6362.18</v>
      </c>
      <c r="C1899" s="3">
        <v>3670.78</v>
      </c>
      <c r="D1899" s="3">
        <v>627.63225799999998</v>
      </c>
      <c r="E1899" s="3">
        <v>26.580819000000002</v>
      </c>
      <c r="F1899" s="3">
        <v>2885.1930512130002</v>
      </c>
      <c r="G1899" s="3">
        <v>231</v>
      </c>
      <c r="H1899" s="10">
        <v>481.41189100000003</v>
      </c>
      <c r="I1899" s="32">
        <v>149.290359</v>
      </c>
      <c r="J1899" s="3">
        <v>332.121532</v>
      </c>
      <c r="K1899" s="3">
        <v>10.318300000000001</v>
      </c>
      <c r="L1899" s="3">
        <v>1.3859999999999999</v>
      </c>
      <c r="M1899" s="3">
        <v>3.1</v>
      </c>
      <c r="N1899" s="3">
        <v>1.1500000000005457</v>
      </c>
      <c r="O1899" s="3"/>
      <c r="P1899" s="3"/>
    </row>
    <row r="1900" spans="1:16">
      <c r="A1900" s="9">
        <v>42982</v>
      </c>
      <c r="B1900" s="32">
        <v>6361.03</v>
      </c>
      <c r="C1900" s="3">
        <v>3676.23</v>
      </c>
      <c r="D1900" s="3">
        <v>1501.595914</v>
      </c>
      <c r="E1900" s="3">
        <v>32.970700999999998</v>
      </c>
      <c r="F1900" s="3">
        <v>2884.278220529</v>
      </c>
      <c r="G1900" s="3">
        <v>261</v>
      </c>
      <c r="H1900" s="10">
        <v>1042.661116</v>
      </c>
      <c r="I1900" s="32">
        <v>1306.417676</v>
      </c>
      <c r="J1900" s="3">
        <v>-263.75656000000004</v>
      </c>
      <c r="K1900" s="3">
        <v>10.315</v>
      </c>
      <c r="L1900" s="3">
        <v>1.3855</v>
      </c>
      <c r="M1900" s="3">
        <v>3.1</v>
      </c>
      <c r="N1900" s="3">
        <v>-24.530000000000655</v>
      </c>
      <c r="O1900" s="3"/>
      <c r="P1900" s="3"/>
    </row>
    <row r="1901" spans="1:16">
      <c r="A1901" s="9">
        <v>42978</v>
      </c>
      <c r="B1901" s="32">
        <v>6385.56</v>
      </c>
      <c r="C1901" s="3">
        <v>3683.5</v>
      </c>
      <c r="D1901" s="3">
        <v>923.10273299999994</v>
      </c>
      <c r="E1901" s="3">
        <v>93.417288999999997</v>
      </c>
      <c r="F1901" s="3">
        <v>2895.398017647</v>
      </c>
      <c r="G1901" s="3">
        <v>225</v>
      </c>
      <c r="H1901" s="37">
        <v>106.77564599999999</v>
      </c>
      <c r="I1901" s="3">
        <v>6.2459049999999996</v>
      </c>
      <c r="J1901" s="3">
        <v>100.529741</v>
      </c>
      <c r="K1901" s="3">
        <v>10.354799999999999</v>
      </c>
      <c r="L1901" s="3">
        <v>1.3909</v>
      </c>
      <c r="M1901" s="3">
        <v>3.1</v>
      </c>
      <c r="N1901" s="3">
        <v>-5.1799999999993815</v>
      </c>
      <c r="O1901" s="3"/>
      <c r="P1901" s="3"/>
    </row>
    <row r="1902" spans="1:16">
      <c r="A1902" s="9">
        <v>42977</v>
      </c>
      <c r="B1902" s="10">
        <v>6390.74</v>
      </c>
      <c r="C1902" s="3">
        <v>3685.96</v>
      </c>
      <c r="D1902" s="3">
        <v>845.32822199999998</v>
      </c>
      <c r="E1902" s="3">
        <v>194.62486799999999</v>
      </c>
      <c r="F1902" s="3">
        <v>2897.7480312120001</v>
      </c>
      <c r="G1902" s="3">
        <v>230</v>
      </c>
      <c r="H1902" s="37">
        <v>390.61911500000002</v>
      </c>
      <c r="I1902" s="3">
        <v>461.16641299999998</v>
      </c>
      <c r="J1902" s="3">
        <v>-70.547297999999955</v>
      </c>
      <c r="K1902" s="3">
        <v>10.363200000000001</v>
      </c>
      <c r="L1902" s="3">
        <v>1.3919999999999999</v>
      </c>
      <c r="M1902" s="3">
        <v>3.1</v>
      </c>
      <c r="N1902" s="3">
        <v>0.47999999999956344</v>
      </c>
      <c r="O1902" s="3"/>
      <c r="P1902" s="3"/>
    </row>
    <row r="1903" spans="1:16">
      <c r="A1903" s="9">
        <v>42976</v>
      </c>
      <c r="B1903" s="10">
        <v>6390.26</v>
      </c>
      <c r="C1903" s="3">
        <v>3683.96</v>
      </c>
      <c r="D1903" s="3">
        <v>592.04120899999998</v>
      </c>
      <c r="E1903" s="3">
        <v>10.755459</v>
      </c>
      <c r="F1903" s="3">
        <v>2897.5140700369998</v>
      </c>
      <c r="G1903" s="3">
        <v>225</v>
      </c>
      <c r="H1903" s="37">
        <v>321.642653</v>
      </c>
      <c r="I1903" s="3">
        <v>232.17606699999999</v>
      </c>
      <c r="J1903" s="3">
        <v>89.466586000000007</v>
      </c>
      <c r="K1903" s="3">
        <v>10.362299999999999</v>
      </c>
      <c r="L1903" s="3">
        <v>1.3918999999999999</v>
      </c>
      <c r="M1903" s="3">
        <v>3.1</v>
      </c>
      <c r="N1903" s="3">
        <v>-8.5299999999997453</v>
      </c>
      <c r="O1903" s="3"/>
      <c r="P1903" s="3"/>
    </row>
    <row r="1904" spans="1:16">
      <c r="A1904" s="9">
        <v>42975</v>
      </c>
      <c r="B1904" s="10">
        <v>6398.79</v>
      </c>
      <c r="C1904" s="3">
        <v>3686.1</v>
      </c>
      <c r="D1904" s="3">
        <v>1592.607694</v>
      </c>
      <c r="E1904" s="3">
        <v>25.206506000000001</v>
      </c>
      <c r="F1904" s="3">
        <v>2901.3822095669998</v>
      </c>
      <c r="G1904" s="3">
        <v>226</v>
      </c>
      <c r="H1904" s="37">
        <v>479.49037499999997</v>
      </c>
      <c r="I1904" s="3">
        <v>974.49662599999999</v>
      </c>
      <c r="J1904" s="3">
        <v>-495.00625100000002</v>
      </c>
      <c r="K1904" s="3">
        <v>10.3834</v>
      </c>
      <c r="L1904" s="3">
        <v>1.3939999999999999</v>
      </c>
      <c r="M1904" s="3">
        <v>3.1</v>
      </c>
      <c r="N1904" s="3">
        <v>-13.579999999999927</v>
      </c>
      <c r="O1904" s="3"/>
      <c r="P1904" s="3"/>
    </row>
    <row r="1905" spans="1:16">
      <c r="A1905" s="9">
        <v>42972</v>
      </c>
      <c r="B1905" s="10">
        <v>6412.37</v>
      </c>
      <c r="C1905" s="3">
        <v>3694.17</v>
      </c>
      <c r="D1905" s="3">
        <v>210.265569</v>
      </c>
      <c r="E1905" s="3">
        <v>13.126638</v>
      </c>
      <c r="F1905" s="3">
        <v>2907.5384750809999</v>
      </c>
      <c r="G1905" s="3">
        <v>216</v>
      </c>
      <c r="H1905" s="37">
        <v>51.473782999999997</v>
      </c>
      <c r="I1905" s="3">
        <v>9.4099179999999993</v>
      </c>
      <c r="J1905" s="3">
        <v>42.063865</v>
      </c>
      <c r="K1905" s="3">
        <v>10.4055</v>
      </c>
      <c r="L1905" s="3">
        <v>1.397</v>
      </c>
      <c r="M1905" s="3">
        <v>3.1</v>
      </c>
      <c r="N1905" s="3">
        <v>3</v>
      </c>
      <c r="O1905" s="3"/>
      <c r="P1905" s="3"/>
    </row>
    <row r="1906" spans="1:16">
      <c r="A1906" s="9">
        <v>42971</v>
      </c>
      <c r="B1906" s="10">
        <v>6409.37</v>
      </c>
      <c r="C1906" s="3">
        <v>3690.57</v>
      </c>
      <c r="D1906" s="3">
        <v>612.99504400000001</v>
      </c>
      <c r="E1906" s="3">
        <v>34.791348999999997</v>
      </c>
      <c r="F1906" s="3">
        <v>2906.1761967309999</v>
      </c>
      <c r="G1906" s="3">
        <v>231</v>
      </c>
      <c r="H1906" s="37">
        <v>378.942317</v>
      </c>
      <c r="I1906" s="3">
        <v>331.11382200000003</v>
      </c>
      <c r="J1906" s="3">
        <v>47.828494999999975</v>
      </c>
      <c r="K1906" s="3">
        <v>10.400600000000001</v>
      </c>
      <c r="L1906" s="3">
        <v>1.3963000000000001</v>
      </c>
      <c r="M1906" s="3">
        <v>3.1</v>
      </c>
      <c r="N1906" s="3">
        <v>26.829999999999927</v>
      </c>
      <c r="O1906" s="3"/>
      <c r="P1906" s="3"/>
    </row>
    <row r="1907" spans="1:16">
      <c r="A1907" s="9">
        <v>42970</v>
      </c>
      <c r="B1907" s="32">
        <v>6382.54</v>
      </c>
      <c r="C1907" s="3">
        <v>3658.15</v>
      </c>
      <c r="D1907" s="3">
        <v>476.04806300000001</v>
      </c>
      <c r="E1907" s="3">
        <v>25.736996000000001</v>
      </c>
      <c r="F1907" s="3">
        <v>2894.0133163979999</v>
      </c>
      <c r="G1907" s="3">
        <v>217</v>
      </c>
      <c r="H1907" s="10">
        <v>210.50484299999999</v>
      </c>
      <c r="I1907" s="32">
        <v>166.72867199999999</v>
      </c>
      <c r="J1907" s="3">
        <v>43.776171000000005</v>
      </c>
      <c r="K1907" s="3">
        <v>10.357100000000001</v>
      </c>
      <c r="L1907" s="3">
        <v>1.3905000000000001</v>
      </c>
      <c r="M1907" s="3">
        <v>3.1</v>
      </c>
      <c r="N1907" s="3">
        <v>-0.73000000000047294</v>
      </c>
      <c r="O1907" s="3"/>
      <c r="P1907" s="3"/>
    </row>
    <row r="1908" spans="1:16">
      <c r="A1908" s="9">
        <v>42969</v>
      </c>
      <c r="B1908" s="10">
        <v>6383.27</v>
      </c>
      <c r="C1908" s="3">
        <v>3663.65</v>
      </c>
      <c r="D1908" s="3">
        <v>808.22341400000005</v>
      </c>
      <c r="E1908" s="3">
        <v>133.31967599999999</v>
      </c>
      <c r="F1908" s="3">
        <v>2894.3428179920002</v>
      </c>
      <c r="G1908" s="3">
        <v>218</v>
      </c>
      <c r="H1908" s="37">
        <v>213.776939</v>
      </c>
      <c r="I1908" s="3">
        <v>99.139200000000002</v>
      </c>
      <c r="J1908" s="3">
        <v>114.637739</v>
      </c>
      <c r="K1908" s="3">
        <v>10.3583</v>
      </c>
      <c r="L1908" s="3">
        <v>1.3906000000000001</v>
      </c>
      <c r="M1908" s="3">
        <v>3.1</v>
      </c>
      <c r="N1908" s="3">
        <v>-12.049999999999272</v>
      </c>
      <c r="O1908" s="3"/>
      <c r="P1908" s="3"/>
    </row>
    <row r="1909" spans="1:16">
      <c r="A1909" s="9">
        <v>42968</v>
      </c>
      <c r="B1909" s="10">
        <v>6395.32</v>
      </c>
      <c r="C1909" s="3">
        <v>3678.07</v>
      </c>
      <c r="D1909" s="3">
        <v>419.44018199999999</v>
      </c>
      <c r="E1909" s="3">
        <v>17.336929999999999</v>
      </c>
      <c r="F1909" s="3">
        <v>2899.80814478</v>
      </c>
      <c r="G1909" s="3">
        <v>236</v>
      </c>
      <c r="H1909" s="37">
        <v>126.42288000000001</v>
      </c>
      <c r="I1909" s="3">
        <v>48.016692999999997</v>
      </c>
      <c r="J1909" s="3">
        <v>78.406187000000017</v>
      </c>
      <c r="K1909" s="3">
        <v>10.377800000000001</v>
      </c>
      <c r="L1909" s="3">
        <v>1.3933</v>
      </c>
      <c r="M1909" s="3">
        <v>3.1</v>
      </c>
      <c r="N1909" s="3">
        <v>-25.210000000000036</v>
      </c>
      <c r="O1909" s="3"/>
      <c r="P1909" s="3"/>
    </row>
    <row r="1910" spans="1:16">
      <c r="A1910" s="9">
        <v>42965</v>
      </c>
      <c r="B1910" s="32">
        <v>6420.53</v>
      </c>
      <c r="C1910" s="3">
        <v>3698.99</v>
      </c>
      <c r="D1910" s="3">
        <v>322.57671099999999</v>
      </c>
      <c r="E1910" s="3">
        <v>34.211148999999999</v>
      </c>
      <c r="F1910" s="3">
        <v>2911.2384972969999</v>
      </c>
      <c r="G1910" s="3">
        <v>223</v>
      </c>
      <c r="H1910" s="10">
        <v>60.478530999999997</v>
      </c>
      <c r="I1910" s="32">
        <v>96.682933000000006</v>
      </c>
      <c r="J1910" s="3">
        <v>-36.204402000000009</v>
      </c>
      <c r="K1910" s="3">
        <v>10.418699999999999</v>
      </c>
      <c r="L1910" s="3">
        <v>1.3987000000000001</v>
      </c>
      <c r="M1910" s="3">
        <v>3.1</v>
      </c>
      <c r="N1910" s="3">
        <v>-15.75</v>
      </c>
      <c r="O1910" s="3"/>
      <c r="P1910" s="3"/>
    </row>
    <row r="1911" spans="1:16">
      <c r="A1911" s="9">
        <v>42964</v>
      </c>
      <c r="B1911" s="32">
        <v>6436.28</v>
      </c>
      <c r="C1911" s="3">
        <v>3706.02</v>
      </c>
      <c r="D1911" s="3">
        <v>622.42073700000003</v>
      </c>
      <c r="E1911" s="3">
        <v>24.574635000000001</v>
      </c>
      <c r="F1911" s="3">
        <v>2918.3787262989999</v>
      </c>
      <c r="G1911" s="3">
        <v>233</v>
      </c>
      <c r="H1911" s="10">
        <v>162.547246</v>
      </c>
      <c r="I1911" s="32">
        <v>119.60234800000001</v>
      </c>
      <c r="J1911" s="3">
        <v>42.944897999999995</v>
      </c>
      <c r="K1911" s="3">
        <v>10.4443</v>
      </c>
      <c r="L1911" s="3">
        <v>1.4021999999999999</v>
      </c>
      <c r="M1911" s="3">
        <v>3.1</v>
      </c>
      <c r="N1911" s="3">
        <v>28.159999999999854</v>
      </c>
      <c r="O1911" s="3"/>
      <c r="P1911" s="3"/>
    </row>
    <row r="1912" spans="1:16">
      <c r="A1912" s="9">
        <v>42963</v>
      </c>
      <c r="B1912" s="32">
        <v>6408.12</v>
      </c>
      <c r="C1912" s="3">
        <v>3690.81</v>
      </c>
      <c r="D1912" s="3">
        <v>334.87258700000001</v>
      </c>
      <c r="E1912" s="3">
        <v>18.240202</v>
      </c>
      <c r="F1912" s="3">
        <v>2905.6117069860002</v>
      </c>
      <c r="G1912" s="3">
        <v>245</v>
      </c>
      <c r="H1912" s="10">
        <v>141.87696500000001</v>
      </c>
      <c r="I1912" s="32">
        <v>128.255954</v>
      </c>
      <c r="J1912" s="3">
        <v>13.62101100000001</v>
      </c>
      <c r="K1912" s="3">
        <v>10.3986</v>
      </c>
      <c r="L1912" s="3">
        <v>1.3959999999999999</v>
      </c>
      <c r="M1912" s="3">
        <v>3.1</v>
      </c>
      <c r="N1912" s="3">
        <v>-9.2899999999999636</v>
      </c>
      <c r="O1912" s="3"/>
      <c r="P1912" s="3"/>
    </row>
    <row r="1913" spans="1:16">
      <c r="A1913" s="9">
        <v>42962</v>
      </c>
      <c r="B1913" s="10">
        <v>6417.41</v>
      </c>
      <c r="C1913" s="3">
        <v>3697.87</v>
      </c>
      <c r="D1913" s="3">
        <v>780.32054400000004</v>
      </c>
      <c r="E1913" s="3">
        <v>42.731546999999999</v>
      </c>
      <c r="F1913" s="3">
        <v>2909.8235565639998</v>
      </c>
      <c r="G1913" s="3">
        <v>244</v>
      </c>
      <c r="H1913" s="37">
        <v>328.74356299999999</v>
      </c>
      <c r="I1913" s="3">
        <v>230.42129499999999</v>
      </c>
      <c r="J1913" s="3">
        <v>98.322268000000008</v>
      </c>
      <c r="K1913" s="3">
        <v>10.4137</v>
      </c>
      <c r="L1913" s="3">
        <v>1.3980999999999999</v>
      </c>
      <c r="M1913" s="3">
        <v>3.1</v>
      </c>
      <c r="N1913" s="3">
        <v>-23.5</v>
      </c>
      <c r="O1913" s="3"/>
      <c r="P1913" s="3"/>
    </row>
    <row r="1914" spans="1:16">
      <c r="A1914" s="9">
        <v>42961</v>
      </c>
      <c r="B1914" s="32">
        <v>6440.91</v>
      </c>
      <c r="C1914" s="3">
        <v>3696.28</v>
      </c>
      <c r="D1914" s="3">
        <v>1123.6697839999999</v>
      </c>
      <c r="E1914" s="3">
        <v>18.674565999999999</v>
      </c>
      <c r="F1914" s="3">
        <v>0</v>
      </c>
      <c r="G1914" s="3">
        <v>224</v>
      </c>
      <c r="H1914" s="10">
        <v>931.77363700000001</v>
      </c>
      <c r="I1914" s="32">
        <v>143.227574</v>
      </c>
      <c r="J1914" s="3">
        <v>788.546063</v>
      </c>
      <c r="K1914" s="3">
        <v>10.4518</v>
      </c>
      <c r="L1914" s="3">
        <v>1.377</v>
      </c>
      <c r="M1914" s="3">
        <v>3.1</v>
      </c>
      <c r="N1914" s="3">
        <v>-44.850000000000364</v>
      </c>
      <c r="O1914" s="3"/>
      <c r="P1914" s="3"/>
    </row>
    <row r="1915" spans="1:16">
      <c r="A1915" s="9">
        <v>42958</v>
      </c>
      <c r="B1915" s="10">
        <v>6485.76</v>
      </c>
      <c r="C1915" s="3">
        <v>3734.93</v>
      </c>
      <c r="D1915" s="3">
        <v>411.52101900000002</v>
      </c>
      <c r="E1915" s="3">
        <v>10.227565</v>
      </c>
      <c r="F1915" s="3">
        <v>2941.6663442469999</v>
      </c>
      <c r="G1915" s="3">
        <v>248</v>
      </c>
      <c r="H1915" s="37">
        <v>177.87594000000001</v>
      </c>
      <c r="I1915" s="3">
        <v>139.75941900000001</v>
      </c>
      <c r="J1915" s="3">
        <v>38.116521000000006</v>
      </c>
      <c r="K1915" s="3">
        <v>10.5276</v>
      </c>
      <c r="L1915" s="3">
        <v>1.3867</v>
      </c>
      <c r="M1915" s="3">
        <v>3.1</v>
      </c>
      <c r="N1915" s="3">
        <v>-6.9299999999993815</v>
      </c>
      <c r="O1915" s="3"/>
      <c r="P1915" s="3"/>
    </row>
    <row r="1916" spans="1:16">
      <c r="A1916" s="9">
        <v>42957</v>
      </c>
      <c r="B1916" s="32">
        <v>6492.69</v>
      </c>
      <c r="C1916" s="3">
        <v>3724.21</v>
      </c>
      <c r="D1916" s="3">
        <v>395.97955200000001</v>
      </c>
      <c r="E1916" s="3">
        <v>12.570301000000001</v>
      </c>
      <c r="F1916" s="3">
        <v>2944.801523952</v>
      </c>
      <c r="G1916" s="3">
        <v>250</v>
      </c>
      <c r="H1916" s="10">
        <v>200.78544400000001</v>
      </c>
      <c r="I1916" s="32">
        <v>195.83068299999999</v>
      </c>
      <c r="J1916" s="3">
        <v>4.9547610000000191</v>
      </c>
      <c r="K1916" s="3">
        <v>10.5388</v>
      </c>
      <c r="L1916" s="3">
        <v>1.3882000000000001</v>
      </c>
      <c r="M1916" s="3">
        <v>3.1</v>
      </c>
      <c r="N1916" s="3">
        <v>-23.630000000000109</v>
      </c>
      <c r="O1916" s="3"/>
      <c r="P1916" s="3"/>
    </row>
    <row r="1917" spans="1:16">
      <c r="A1917" s="9">
        <v>42956</v>
      </c>
      <c r="B1917" s="32">
        <v>6516.32</v>
      </c>
      <c r="C1917" s="3">
        <v>3737.94</v>
      </c>
      <c r="D1917" s="3">
        <v>306.58794999999998</v>
      </c>
      <c r="E1917" s="3">
        <v>11.102506</v>
      </c>
      <c r="F1917" s="3">
        <v>2955.5195220589999</v>
      </c>
      <c r="G1917" s="3">
        <v>230</v>
      </c>
      <c r="H1917" s="10">
        <v>141.34833599999999</v>
      </c>
      <c r="I1917" s="32">
        <v>42.896026999999997</v>
      </c>
      <c r="J1917" s="3">
        <v>98.452308999999985</v>
      </c>
      <c r="K1917" s="3">
        <v>10.577199999999999</v>
      </c>
      <c r="L1917" s="3">
        <v>1.3932</v>
      </c>
      <c r="M1917" s="3">
        <v>3.1</v>
      </c>
      <c r="N1917" s="3">
        <v>10.289999999999964</v>
      </c>
      <c r="O1917" s="3"/>
      <c r="P1917" s="3"/>
    </row>
    <row r="1918" spans="1:16">
      <c r="A1918" s="9">
        <v>42955</v>
      </c>
      <c r="B1918" s="32">
        <v>6506.03</v>
      </c>
      <c r="C1918" s="3">
        <v>3734.21</v>
      </c>
      <c r="D1918" s="3">
        <v>747.53584499999999</v>
      </c>
      <c r="E1918" s="3">
        <v>27.973745000000001</v>
      </c>
      <c r="F1918" s="3">
        <v>2950.8514458730001</v>
      </c>
      <c r="G1918" s="3">
        <v>241</v>
      </c>
      <c r="H1918" s="10">
        <v>490.72406899999999</v>
      </c>
      <c r="I1918" s="32">
        <v>366.39730300000002</v>
      </c>
      <c r="J1918" s="3">
        <v>124.32676599999996</v>
      </c>
      <c r="K1918" s="3">
        <v>10.560499999999999</v>
      </c>
      <c r="L1918" s="3">
        <v>1.3911</v>
      </c>
      <c r="M1918" s="3">
        <v>3.1</v>
      </c>
      <c r="N1918" s="3">
        <v>-18.100000000000364</v>
      </c>
      <c r="O1918" s="3">
        <v>9876</v>
      </c>
      <c r="P1918" s="3"/>
    </row>
    <row r="1919" spans="1:16">
      <c r="A1919" s="9">
        <v>42951</v>
      </c>
      <c r="B1919" s="10">
        <v>6524.13</v>
      </c>
      <c r="C1919" s="3">
        <v>3754.08</v>
      </c>
      <c r="D1919" s="3">
        <v>350.39779499999997</v>
      </c>
      <c r="E1919" s="3">
        <v>11.320862999999999</v>
      </c>
      <c r="F1919" s="3">
        <v>2959.0594004770001</v>
      </c>
      <c r="G1919" s="3">
        <v>225</v>
      </c>
      <c r="H1919" s="37">
        <v>95.861423000000002</v>
      </c>
      <c r="I1919" s="3">
        <v>124.92969600000001</v>
      </c>
      <c r="J1919" s="3">
        <v>-29.068273000000005</v>
      </c>
      <c r="K1919" s="3">
        <v>10.5899</v>
      </c>
      <c r="L1919" s="3">
        <v>1.3948</v>
      </c>
      <c r="M1919" s="3">
        <v>3.1</v>
      </c>
      <c r="N1919" s="3">
        <v>-43.300000000000182</v>
      </c>
      <c r="O1919" s="3"/>
      <c r="P1919" s="3"/>
    </row>
    <row r="1920" spans="1:16">
      <c r="A1920" s="9">
        <v>42950</v>
      </c>
      <c r="B1920" s="32">
        <v>6567.43</v>
      </c>
      <c r="C1920" s="3">
        <v>3784.51</v>
      </c>
      <c r="D1920" s="3">
        <v>405.07655999999997</v>
      </c>
      <c r="E1920" s="3">
        <v>23.647290999999999</v>
      </c>
      <c r="F1920" s="3">
        <v>2978.7021563829999</v>
      </c>
      <c r="G1920" s="3">
        <v>221</v>
      </c>
      <c r="H1920" s="10">
        <v>118.07399100000001</v>
      </c>
      <c r="I1920" s="32">
        <v>37.437677000000001</v>
      </c>
      <c r="J1920" s="3">
        <v>80.636313999999999</v>
      </c>
      <c r="K1920" s="3">
        <v>10.6602</v>
      </c>
      <c r="L1920" s="3">
        <v>1.4041999999999999</v>
      </c>
      <c r="M1920" s="3">
        <v>2.9</v>
      </c>
      <c r="N1920" s="3">
        <v>-4.0499999999992724</v>
      </c>
      <c r="O1920" s="3"/>
      <c r="P1920" s="3"/>
    </row>
    <row r="1921" spans="1:16">
      <c r="A1921" s="9">
        <v>42949</v>
      </c>
      <c r="B1921" s="10">
        <v>6571.48</v>
      </c>
      <c r="C1921" s="3">
        <v>3781.9</v>
      </c>
      <c r="D1921" s="3">
        <v>381.38959599999998</v>
      </c>
      <c r="E1921" s="3">
        <v>23.606987</v>
      </c>
      <c r="F1921" s="3">
        <v>2980.537741442</v>
      </c>
      <c r="G1921" s="3">
        <v>216</v>
      </c>
      <c r="H1921" s="37">
        <v>135.894127</v>
      </c>
      <c r="I1921" s="3">
        <v>22.939026999999999</v>
      </c>
      <c r="J1921" s="3">
        <v>112.9551</v>
      </c>
      <c r="K1921" s="3">
        <v>10.666700000000001</v>
      </c>
      <c r="L1921" s="3">
        <v>1.405</v>
      </c>
      <c r="M1921" s="3">
        <v>2.9</v>
      </c>
      <c r="N1921" s="3">
        <v>-14.050000000000182</v>
      </c>
      <c r="O1921" s="3"/>
      <c r="P1921" s="3"/>
    </row>
    <row r="1922" spans="1:16">
      <c r="A1922" s="9">
        <v>42948</v>
      </c>
      <c r="B1922" s="32">
        <v>6585.53</v>
      </c>
      <c r="C1922" s="3">
        <v>3789.83</v>
      </c>
      <c r="D1922" s="3">
        <v>978.25909899999999</v>
      </c>
      <c r="E1922" s="3">
        <v>44.072840999999997</v>
      </c>
      <c r="F1922" s="3">
        <v>2986.9087516630002</v>
      </c>
      <c r="G1922" s="3">
        <v>238</v>
      </c>
      <c r="H1922" s="10">
        <v>791.60958000000005</v>
      </c>
      <c r="I1922" s="32">
        <v>37.681863999999997</v>
      </c>
      <c r="J1922" s="3">
        <v>753.92771600000003</v>
      </c>
      <c r="K1922" s="3">
        <v>10.6694</v>
      </c>
      <c r="L1922" s="3">
        <v>1.4079999999999999</v>
      </c>
      <c r="M1922" s="3">
        <v>2.9</v>
      </c>
      <c r="N1922" s="3">
        <v>-19.180000000000291</v>
      </c>
      <c r="O1922" s="3"/>
      <c r="P1922" s="3"/>
    </row>
    <row r="1923" spans="1:16">
      <c r="A1923" s="9">
        <v>42947</v>
      </c>
      <c r="B1923" s="32">
        <v>6604.71</v>
      </c>
      <c r="C1923" s="3">
        <v>3789.09</v>
      </c>
      <c r="D1923" s="3">
        <v>1221.2112219999999</v>
      </c>
      <c r="E1923" s="3">
        <v>16.941855</v>
      </c>
      <c r="F1923" s="3">
        <v>2995.6072197899998</v>
      </c>
      <c r="G1923" s="3">
        <v>226</v>
      </c>
      <c r="H1923" s="10">
        <v>691.50618799999995</v>
      </c>
      <c r="I1923" s="32">
        <v>883.87166999999999</v>
      </c>
      <c r="J1923" s="3">
        <v>-192.36548200000004</v>
      </c>
      <c r="K1923" s="3">
        <v>10.7005</v>
      </c>
      <c r="L1923" s="3">
        <v>1.4121999999999999</v>
      </c>
      <c r="M1923" s="3">
        <v>2.9</v>
      </c>
      <c r="N1923" s="3">
        <v>-32.680000000000291</v>
      </c>
      <c r="O1923" s="3"/>
      <c r="P1923" s="3"/>
    </row>
    <row r="1924" spans="1:16">
      <c r="A1924" s="9">
        <v>42944</v>
      </c>
      <c r="B1924" s="10">
        <v>6637.39</v>
      </c>
      <c r="C1924" s="3">
        <v>3811.01</v>
      </c>
      <c r="D1924" s="3">
        <v>508.169442</v>
      </c>
      <c r="E1924" s="3">
        <v>27.655536000000001</v>
      </c>
      <c r="F1924" s="3">
        <v>3010.1459280479999</v>
      </c>
      <c r="G1924" s="3">
        <v>226</v>
      </c>
      <c r="H1924" s="37">
        <v>237.01118299999999</v>
      </c>
      <c r="I1924" s="3">
        <v>115.17584600000001</v>
      </c>
      <c r="J1924" s="3">
        <v>121.83533699999998</v>
      </c>
      <c r="K1924" s="3">
        <v>10.7524</v>
      </c>
      <c r="L1924" s="3">
        <v>1.4191</v>
      </c>
      <c r="M1924" s="3">
        <v>2.9</v>
      </c>
      <c r="N1924" s="3">
        <v>-28.659999999999854</v>
      </c>
      <c r="O1924" s="3"/>
      <c r="P1924" s="3"/>
    </row>
    <row r="1925" spans="1:16">
      <c r="A1925" s="9">
        <v>42943</v>
      </c>
      <c r="B1925" s="32">
        <v>6666.05</v>
      </c>
      <c r="C1925" s="3">
        <v>3822.92</v>
      </c>
      <c r="D1925" s="3">
        <v>625.76859200000001</v>
      </c>
      <c r="E1925" s="3">
        <v>19.671253</v>
      </c>
      <c r="F1925" s="3">
        <v>3023.1461971439999</v>
      </c>
      <c r="G1925" s="3">
        <v>232</v>
      </c>
      <c r="H1925" s="37">
        <v>428.50327199999998</v>
      </c>
      <c r="I1925" s="3">
        <v>25.917619999999999</v>
      </c>
      <c r="J1925" s="3">
        <v>402.58565199999998</v>
      </c>
      <c r="K1925" s="3">
        <v>10.7989</v>
      </c>
      <c r="L1925" s="3">
        <v>1.4253</v>
      </c>
      <c r="M1925" s="3">
        <v>2.8</v>
      </c>
      <c r="N1925" s="3">
        <v>-2.8099999999994907</v>
      </c>
      <c r="O1925" s="3"/>
      <c r="P1925" s="3"/>
    </row>
    <row r="1926" spans="1:16">
      <c r="A1926" s="9">
        <v>42942</v>
      </c>
      <c r="B1926" s="10">
        <v>6668.86</v>
      </c>
      <c r="C1926" s="3">
        <v>3830.84</v>
      </c>
      <c r="D1926" s="3">
        <v>780.91073500000005</v>
      </c>
      <c r="E1926" s="3">
        <v>100.526113</v>
      </c>
      <c r="F1926" s="3">
        <v>3024.4184623400001</v>
      </c>
      <c r="G1926" s="3">
        <v>225</v>
      </c>
      <c r="H1926" s="37">
        <v>234.45472100000001</v>
      </c>
      <c r="I1926" s="3">
        <v>30.907831999999999</v>
      </c>
      <c r="J1926" s="3">
        <v>203.54688900000002</v>
      </c>
      <c r="K1926" s="3">
        <v>10.7163</v>
      </c>
      <c r="L1926" s="3">
        <v>1.4268000000000001</v>
      </c>
      <c r="M1926" s="3">
        <v>2.8</v>
      </c>
      <c r="N1926" s="3">
        <v>-0.19000000000050932</v>
      </c>
      <c r="O1926" s="3"/>
      <c r="P1926" s="3"/>
    </row>
    <row r="1927" spans="1:16">
      <c r="A1927" s="9">
        <v>42941</v>
      </c>
      <c r="B1927" s="10">
        <v>6669.05</v>
      </c>
      <c r="C1927" s="3">
        <v>3830.56</v>
      </c>
      <c r="D1927" s="3">
        <v>318.96548100000001</v>
      </c>
      <c r="E1927" s="3">
        <v>22.132549000000001</v>
      </c>
      <c r="F1927" s="3">
        <v>3024.5063826969999</v>
      </c>
      <c r="G1927" s="3">
        <v>245</v>
      </c>
      <c r="H1927" s="37">
        <v>85.671222999999998</v>
      </c>
      <c r="I1927" s="3">
        <v>46.819721999999999</v>
      </c>
      <c r="J1927" s="3">
        <v>38.851500999999999</v>
      </c>
      <c r="K1927" s="3">
        <v>10.8756</v>
      </c>
      <c r="L1927" s="3">
        <v>1.4877</v>
      </c>
      <c r="M1927" s="3">
        <v>2.8</v>
      </c>
      <c r="N1927" s="3">
        <v>6.7100000000000364</v>
      </c>
      <c r="O1927" s="3"/>
      <c r="P1927" s="3"/>
    </row>
    <row r="1928" spans="1:16">
      <c r="A1928" s="9">
        <v>42940</v>
      </c>
      <c r="B1928" s="10">
        <v>6662.34</v>
      </c>
      <c r="C1928" s="3">
        <v>3821.89</v>
      </c>
      <c r="D1928" s="3">
        <v>359.84723500000001</v>
      </c>
      <c r="E1928" s="3">
        <v>14.629156999999999</v>
      </c>
      <c r="F1928" s="3">
        <v>3021.4649692009998</v>
      </c>
      <c r="G1928" s="3">
        <v>243</v>
      </c>
      <c r="H1928" s="37">
        <v>183.96765600000001</v>
      </c>
      <c r="I1928" s="3">
        <v>136.81506300000001</v>
      </c>
      <c r="J1928" s="3">
        <v>47.152592999999996</v>
      </c>
      <c r="K1928" s="3">
        <v>10.864699999999999</v>
      </c>
      <c r="L1928" s="3">
        <v>1.4862</v>
      </c>
      <c r="M1928" s="3">
        <v>2.8</v>
      </c>
      <c r="N1928" s="3">
        <v>-1.7799999999997453</v>
      </c>
      <c r="O1928" s="3">
        <v>9858</v>
      </c>
      <c r="P1928" s="3"/>
    </row>
    <row r="1929" spans="1:16">
      <c r="A1929" s="9">
        <v>42937</v>
      </c>
      <c r="B1929" s="32">
        <v>6664.12</v>
      </c>
      <c r="C1929" s="3">
        <v>3813.39</v>
      </c>
      <c r="D1929" s="3">
        <v>502.63885399999998</v>
      </c>
      <c r="E1929" s="3">
        <v>17.888963</v>
      </c>
      <c r="F1929" s="3">
        <v>3022.070118478</v>
      </c>
      <c r="G1929" s="3">
        <v>241</v>
      </c>
      <c r="H1929" s="10">
        <v>356.65532200000001</v>
      </c>
      <c r="I1929" s="32">
        <v>161.15899999999999</v>
      </c>
      <c r="J1929" s="3">
        <v>195.49632200000002</v>
      </c>
      <c r="K1929" s="3">
        <v>10.866899999999999</v>
      </c>
      <c r="L1929" s="3">
        <v>1.4865999999999999</v>
      </c>
      <c r="M1929" s="3">
        <v>2.6</v>
      </c>
      <c r="N1929" s="3">
        <v>-5.3900000000003274</v>
      </c>
      <c r="O1929" s="3"/>
      <c r="P1929" s="3"/>
    </row>
    <row r="1930" spans="1:16">
      <c r="A1930" s="9">
        <v>42936</v>
      </c>
      <c r="B1930" s="32">
        <v>6669.51</v>
      </c>
      <c r="C1930" s="3">
        <v>3819.23</v>
      </c>
      <c r="D1930" s="3">
        <v>516.77112499999998</v>
      </c>
      <c r="E1930" s="3">
        <v>63.675229999999999</v>
      </c>
      <c r="F1930" s="3">
        <v>3024.5148681119999</v>
      </c>
      <c r="G1930" s="3">
        <v>233</v>
      </c>
      <c r="H1930" s="10">
        <v>281.58770399999997</v>
      </c>
      <c r="I1930" s="32">
        <v>275.546514</v>
      </c>
      <c r="J1930" s="3">
        <v>6.0411899999999719</v>
      </c>
      <c r="K1930" s="3">
        <v>10.8757</v>
      </c>
      <c r="L1930" s="3">
        <v>1.4878</v>
      </c>
      <c r="M1930" s="3">
        <v>2.6</v>
      </c>
      <c r="N1930" s="3">
        <v>-14.960000000000036</v>
      </c>
      <c r="O1930" s="3"/>
      <c r="P1930" s="3"/>
    </row>
    <row r="1931" spans="1:16">
      <c r="A1931" s="9">
        <v>42935</v>
      </c>
      <c r="B1931" s="10">
        <v>6684.47</v>
      </c>
      <c r="C1931" s="3">
        <v>3837.26</v>
      </c>
      <c r="D1931" s="3">
        <v>1005.656035</v>
      </c>
      <c r="E1931" s="3">
        <v>77.362841000000003</v>
      </c>
      <c r="F1931" s="3">
        <v>3031.301544168</v>
      </c>
      <c r="G1931" s="3">
        <v>249</v>
      </c>
      <c r="H1931" s="37">
        <v>691.66311199999996</v>
      </c>
      <c r="I1931" s="3">
        <v>345.40934800000002</v>
      </c>
      <c r="J1931" s="3">
        <v>346.25376399999993</v>
      </c>
      <c r="K1931" s="3">
        <v>11.432399999999999</v>
      </c>
      <c r="L1931" s="3">
        <v>1.5009999999999999</v>
      </c>
      <c r="M1931" s="3">
        <v>2.6</v>
      </c>
      <c r="N1931" s="3">
        <v>-10.759999999999309</v>
      </c>
      <c r="O1931" s="3"/>
      <c r="P1931" s="3"/>
    </row>
    <row r="1932" spans="1:16">
      <c r="A1932" s="9">
        <v>42934</v>
      </c>
      <c r="B1932" s="32">
        <v>6695.23</v>
      </c>
      <c r="C1932" s="3">
        <v>3838.08</v>
      </c>
      <c r="D1932" s="3">
        <v>781.55955700000004</v>
      </c>
      <c r="E1932" s="3">
        <v>36.868164999999998</v>
      </c>
      <c r="F1932" s="3">
        <v>3036.1803517590001</v>
      </c>
      <c r="G1932" s="3">
        <v>237</v>
      </c>
      <c r="H1932" s="10">
        <v>454.86410899999998</v>
      </c>
      <c r="I1932" s="32">
        <v>341.35723100000001</v>
      </c>
      <c r="J1932" s="3">
        <v>113.50687799999997</v>
      </c>
      <c r="K1932" s="3">
        <v>11.450799999999999</v>
      </c>
      <c r="L1932" s="3">
        <v>1.5033000000000001</v>
      </c>
      <c r="M1932" s="3">
        <v>2.6</v>
      </c>
      <c r="N1932" s="3">
        <v>-39.8100000000004</v>
      </c>
      <c r="O1932" s="3"/>
      <c r="P1932" s="3"/>
    </row>
    <row r="1933" spans="1:16">
      <c r="A1933" s="9">
        <v>42933</v>
      </c>
      <c r="B1933" s="32">
        <v>6735.04</v>
      </c>
      <c r="C1933" s="3">
        <v>3874.86</v>
      </c>
      <c r="D1933" s="3">
        <v>1250.351754</v>
      </c>
      <c r="E1933" s="3">
        <v>50.501266999999999</v>
      </c>
      <c r="F1933" s="3">
        <v>3054.2344884230001</v>
      </c>
      <c r="G1933" s="3">
        <v>236</v>
      </c>
      <c r="H1933" s="10">
        <v>868.75374699999998</v>
      </c>
      <c r="I1933" s="32">
        <v>209.860401</v>
      </c>
      <c r="J1933" s="3">
        <v>658.89334599999995</v>
      </c>
      <c r="K1933" s="3">
        <v>11.5189</v>
      </c>
      <c r="L1933" s="3">
        <v>1.5124</v>
      </c>
      <c r="M1933" s="3">
        <v>2.6</v>
      </c>
      <c r="N1933" s="3">
        <v>-6.0299999999997453</v>
      </c>
      <c r="O1933" s="3"/>
      <c r="P1933" s="3"/>
    </row>
    <row r="1934" spans="1:16">
      <c r="A1934" s="9">
        <v>42930</v>
      </c>
      <c r="B1934" s="10">
        <v>6741.07</v>
      </c>
      <c r="C1934" s="3">
        <v>3882.14</v>
      </c>
      <c r="D1934" s="3">
        <v>736.41686400000003</v>
      </c>
      <c r="E1934" s="3">
        <v>20.594177999999999</v>
      </c>
      <c r="F1934" s="3">
        <v>3056.9655333599999</v>
      </c>
      <c r="G1934" s="3">
        <v>232</v>
      </c>
      <c r="H1934" s="37">
        <v>375.32533999999998</v>
      </c>
      <c r="I1934" s="3">
        <v>220.34432000000001</v>
      </c>
      <c r="J1934" s="3">
        <v>154.98101999999997</v>
      </c>
      <c r="K1934" s="3">
        <v>11.529199999999999</v>
      </c>
      <c r="L1934" s="3">
        <v>1.5138</v>
      </c>
      <c r="M1934" s="3">
        <v>2.6</v>
      </c>
      <c r="N1934" s="3">
        <v>-25.070000000000618</v>
      </c>
      <c r="O1934" s="3"/>
      <c r="P1934" s="3"/>
    </row>
    <row r="1935" spans="1:16">
      <c r="A1935" s="9">
        <v>42929</v>
      </c>
      <c r="B1935" s="32">
        <v>6766.14</v>
      </c>
      <c r="C1935" s="3">
        <v>3909.54</v>
      </c>
      <c r="D1935" s="3">
        <v>1630.4527330000001</v>
      </c>
      <c r="E1935" s="3">
        <v>50.724815999999997</v>
      </c>
      <c r="F1935" s="3">
        <v>3068.3368607389998</v>
      </c>
      <c r="G1935" s="3">
        <v>253</v>
      </c>
      <c r="H1935" s="10">
        <v>1279.563275</v>
      </c>
      <c r="I1935" s="32">
        <v>801.49474099999998</v>
      </c>
      <c r="J1935" s="3">
        <v>478.068534</v>
      </c>
      <c r="K1935" s="3">
        <v>11.572100000000001</v>
      </c>
      <c r="L1935" s="3">
        <v>1.5195000000000001</v>
      </c>
      <c r="M1935" s="3">
        <v>2.6</v>
      </c>
      <c r="N1935" s="3">
        <v>27.720000000000255</v>
      </c>
      <c r="O1935" s="3"/>
      <c r="P1935" s="3"/>
    </row>
    <row r="1936" spans="1:16">
      <c r="A1936" s="9">
        <v>42928</v>
      </c>
      <c r="B1936" s="10">
        <v>6738.42</v>
      </c>
      <c r="C1936" s="3">
        <v>3899.58</v>
      </c>
      <c r="D1936" s="3">
        <v>489.37164799999999</v>
      </c>
      <c r="E1936" s="3">
        <v>24.776033000000002</v>
      </c>
      <c r="F1936" s="3">
        <v>3056.2492742670001</v>
      </c>
      <c r="G1936" s="3">
        <v>244</v>
      </c>
      <c r="H1936" s="37">
        <v>268.97635000000002</v>
      </c>
      <c r="I1936" s="3">
        <v>102.629148</v>
      </c>
      <c r="J1936" s="3">
        <v>166.34720200000004</v>
      </c>
      <c r="K1936" s="3">
        <v>11.5246</v>
      </c>
      <c r="L1936" s="3">
        <v>1.5127999999999999</v>
      </c>
      <c r="M1936" s="3">
        <v>2.6</v>
      </c>
      <c r="N1936" s="3">
        <v>-7.680000000000291</v>
      </c>
      <c r="O1936" s="3"/>
      <c r="P1936" s="3"/>
    </row>
    <row r="1937" spans="1:16">
      <c r="A1937" s="9">
        <v>42927</v>
      </c>
      <c r="B1937" s="32">
        <v>6746.1</v>
      </c>
      <c r="C1937" s="3">
        <v>3902.68</v>
      </c>
      <c r="D1937" s="3">
        <v>557.95286099999998</v>
      </c>
      <c r="E1937" s="3">
        <v>19.640908</v>
      </c>
      <c r="F1937" s="3">
        <v>3059.7329447850002</v>
      </c>
      <c r="G1937" s="3">
        <v>249</v>
      </c>
      <c r="H1937" s="10">
        <v>151.030642</v>
      </c>
      <c r="I1937" s="32">
        <v>178.934336</v>
      </c>
      <c r="J1937" s="3">
        <v>-27.903694000000002</v>
      </c>
      <c r="K1937" s="3">
        <v>11.537800000000001</v>
      </c>
      <c r="L1937" s="3">
        <v>1.5143</v>
      </c>
      <c r="M1937" s="3">
        <v>2.6</v>
      </c>
      <c r="N1937" s="3">
        <v>-2.0499999999992724</v>
      </c>
      <c r="O1937" s="3"/>
      <c r="P1937" s="3"/>
    </row>
    <row r="1938" spans="1:16">
      <c r="A1938" s="9">
        <v>42926</v>
      </c>
      <c r="B1938" s="10">
        <v>6748.15</v>
      </c>
      <c r="C1938" s="3">
        <v>3904.45</v>
      </c>
      <c r="D1938" s="3">
        <v>559.72480299999995</v>
      </c>
      <c r="E1938" s="3">
        <v>29.454891</v>
      </c>
      <c r="F1938" s="3">
        <v>3060.6210801460002</v>
      </c>
      <c r="G1938" s="3">
        <v>243</v>
      </c>
      <c r="H1938" s="37">
        <v>151.36622600000001</v>
      </c>
      <c r="I1938" s="3">
        <v>109.085234</v>
      </c>
      <c r="J1938" s="3">
        <v>42.280992000000012</v>
      </c>
      <c r="K1938" s="3">
        <v>11.5411</v>
      </c>
      <c r="L1938" s="3">
        <v>1.5149999999999999</v>
      </c>
      <c r="M1938" s="3">
        <v>2.6</v>
      </c>
      <c r="N1938" s="3">
        <v>-10.090000000000146</v>
      </c>
      <c r="O1938" s="3"/>
      <c r="P1938" s="3"/>
    </row>
    <row r="1939" spans="1:16">
      <c r="A1939" s="9">
        <v>42923</v>
      </c>
      <c r="B1939" s="32">
        <v>6758.24</v>
      </c>
      <c r="C1939" s="3">
        <v>3904.32</v>
      </c>
      <c r="D1939" s="3">
        <v>427.86170700000002</v>
      </c>
      <c r="E1939" s="3">
        <v>44.997951</v>
      </c>
      <c r="F1939" s="3">
        <v>3065.1975452199999</v>
      </c>
      <c r="G1939" s="3">
        <v>241</v>
      </c>
      <c r="H1939" s="37">
        <v>127.45125400000001</v>
      </c>
      <c r="I1939" s="3">
        <v>26.358741999999999</v>
      </c>
      <c r="J1939" s="3">
        <v>101.092512</v>
      </c>
      <c r="K1939" s="3">
        <v>11.5739</v>
      </c>
      <c r="L1939" s="3">
        <v>1.5176000000000001</v>
      </c>
      <c r="M1939" s="3">
        <v>2.6</v>
      </c>
      <c r="N1939" s="3">
        <v>20.739999999999782</v>
      </c>
      <c r="O1939" s="3"/>
      <c r="P1939" s="3"/>
    </row>
    <row r="1940" spans="1:16">
      <c r="A1940" s="9">
        <v>42922</v>
      </c>
      <c r="B1940" s="32">
        <v>6737.5</v>
      </c>
      <c r="C1940" s="3">
        <v>3908.94</v>
      </c>
      <c r="D1940" s="3">
        <v>937.43461500000001</v>
      </c>
      <c r="E1940" s="3">
        <v>40.298858000000003</v>
      </c>
      <c r="F1940" s="3">
        <v>3055.788849648</v>
      </c>
      <c r="G1940" s="3">
        <v>244</v>
      </c>
      <c r="H1940" s="10">
        <v>553.47364700000003</v>
      </c>
      <c r="I1940" s="32">
        <v>373.485568</v>
      </c>
      <c r="J1940" s="3">
        <v>179.98807900000003</v>
      </c>
      <c r="K1940" s="3">
        <v>11.5383</v>
      </c>
      <c r="L1940" s="3">
        <v>1.5127999999999999</v>
      </c>
      <c r="M1940" s="3">
        <v>2.6</v>
      </c>
      <c r="N1940" s="3">
        <v>23.159999999999854</v>
      </c>
      <c r="O1940" s="3"/>
      <c r="P1940" s="3"/>
    </row>
    <row r="1941" spans="1:16">
      <c r="A1941" s="9">
        <v>42921</v>
      </c>
      <c r="B1941" s="10">
        <v>6714.34</v>
      </c>
      <c r="C1941" s="3">
        <v>3905.45</v>
      </c>
      <c r="D1941" s="3">
        <v>535.90236700000003</v>
      </c>
      <c r="E1941" s="3">
        <v>20.706855000000001</v>
      </c>
      <c r="F1941" s="3">
        <v>3045.2856167549999</v>
      </c>
      <c r="G1941" s="3">
        <v>255</v>
      </c>
      <c r="H1941" s="37">
        <v>148.786428</v>
      </c>
      <c r="I1941" s="3">
        <v>90.713429000000005</v>
      </c>
      <c r="J1941" s="3">
        <v>58.072998999999996</v>
      </c>
      <c r="K1941" s="3">
        <v>11.498699999999999</v>
      </c>
      <c r="L1941" s="3">
        <v>1.5076000000000001</v>
      </c>
      <c r="M1941" s="3">
        <v>2.6</v>
      </c>
      <c r="N1941" s="3">
        <v>4.5799999999999272</v>
      </c>
      <c r="O1941" s="3"/>
      <c r="P1941" s="3"/>
    </row>
    <row r="1942" spans="1:16">
      <c r="A1942" s="9">
        <v>42920</v>
      </c>
      <c r="B1942" s="10">
        <v>6709.76</v>
      </c>
      <c r="C1942" s="3">
        <v>3907.12</v>
      </c>
      <c r="D1942" s="3">
        <v>854.73167899999999</v>
      </c>
      <c r="E1942" s="3">
        <v>24.469608000000001</v>
      </c>
      <c r="F1942" s="3">
        <v>3028.2029506959998</v>
      </c>
      <c r="G1942" s="3">
        <v>229</v>
      </c>
      <c r="H1942" s="37">
        <v>660.75176999999996</v>
      </c>
      <c r="I1942" s="3">
        <v>604.63271599999996</v>
      </c>
      <c r="J1942" s="3">
        <v>56.119054000000006</v>
      </c>
      <c r="K1942" s="3">
        <v>11.434200000000001</v>
      </c>
      <c r="L1942" s="3">
        <v>1.5003</v>
      </c>
      <c r="M1942" s="3">
        <v>2.6</v>
      </c>
      <c r="N1942" s="3">
        <v>-24.369999999999891</v>
      </c>
      <c r="O1942" s="3">
        <v>4999</v>
      </c>
      <c r="P1942" s="3"/>
    </row>
    <row r="1943" spans="1:16">
      <c r="A1943" s="9">
        <v>42919</v>
      </c>
      <c r="B1943" s="32">
        <v>6734.13</v>
      </c>
      <c r="C1943" s="3">
        <v>3920.59</v>
      </c>
      <c r="D1943" s="3">
        <v>509.24086799999998</v>
      </c>
      <c r="E1943" s="3">
        <v>32.551771000000002</v>
      </c>
      <c r="F1943" s="3">
        <v>3035.3930709870001</v>
      </c>
      <c r="G1943" s="3">
        <v>249</v>
      </c>
      <c r="H1943" s="10">
        <v>306.96342399999997</v>
      </c>
      <c r="I1943" s="32">
        <v>239.33452700000001</v>
      </c>
      <c r="J1943" s="3">
        <v>67.628896999999967</v>
      </c>
      <c r="K1943" s="3">
        <v>11.4613</v>
      </c>
      <c r="L1943" s="3">
        <v>1.5037</v>
      </c>
      <c r="M1943" s="3">
        <v>2.6</v>
      </c>
      <c r="N1943" s="3">
        <v>1.069999999999709</v>
      </c>
      <c r="O1943" s="3"/>
      <c r="P1943" s="3"/>
    </row>
    <row r="1944" spans="1:16">
      <c r="A1944" s="9">
        <v>42916</v>
      </c>
      <c r="B1944" s="32">
        <v>6733.06</v>
      </c>
      <c r="C1944" s="3">
        <v>3929.48</v>
      </c>
      <c r="D1944" s="3">
        <v>640.98812299999997</v>
      </c>
      <c r="E1944" s="3">
        <v>30.721484</v>
      </c>
      <c r="F1944" s="3">
        <v>3034.9133946890001</v>
      </c>
      <c r="G1944" s="3">
        <v>252</v>
      </c>
      <c r="H1944" s="10">
        <v>384.384546</v>
      </c>
      <c r="I1944" s="32">
        <v>195.255574</v>
      </c>
      <c r="J1944" s="3">
        <v>189.128972</v>
      </c>
      <c r="K1944" s="3">
        <v>11.4595</v>
      </c>
      <c r="L1944" s="3">
        <v>1.5034000000000001</v>
      </c>
      <c r="M1944" s="3">
        <v>2.6</v>
      </c>
      <c r="N1944" s="3">
        <v>-14.009999999999309</v>
      </c>
      <c r="O1944" s="3"/>
      <c r="P1944" s="3"/>
    </row>
    <row r="1945" spans="1:16">
      <c r="A1945" s="9">
        <v>42915</v>
      </c>
      <c r="B1945" s="10">
        <v>6747.07</v>
      </c>
      <c r="C1945" s="3">
        <v>3933.51</v>
      </c>
      <c r="D1945" s="3">
        <v>1209.720736</v>
      </c>
      <c r="E1945" s="3">
        <v>35.858911999999997</v>
      </c>
      <c r="F1945" s="3">
        <v>3041.2281566410002</v>
      </c>
      <c r="G1945" s="3">
        <v>245</v>
      </c>
      <c r="H1945" s="37">
        <v>783.01271299999996</v>
      </c>
      <c r="I1945" s="3">
        <v>350.03382399999998</v>
      </c>
      <c r="J1945" s="3">
        <v>432.97888899999998</v>
      </c>
      <c r="K1945" s="3">
        <v>11.4834</v>
      </c>
      <c r="L1945" s="3">
        <v>1.5064</v>
      </c>
      <c r="M1945" s="3">
        <v>2.6</v>
      </c>
      <c r="N1945" s="3">
        <v>44.539999999999964</v>
      </c>
      <c r="O1945" s="3"/>
      <c r="P1945" s="3"/>
    </row>
    <row r="1946" spans="1:16">
      <c r="A1946" s="9">
        <v>42914</v>
      </c>
      <c r="B1946" s="32">
        <v>6702.53</v>
      </c>
      <c r="C1946" s="3">
        <v>3903.23</v>
      </c>
      <c r="D1946" s="3">
        <v>539.30771400000003</v>
      </c>
      <c r="E1946" s="3">
        <v>13.111603000000001</v>
      </c>
      <c r="F1946" s="3">
        <v>3021.113514789</v>
      </c>
      <c r="G1946" s="3">
        <v>244</v>
      </c>
      <c r="H1946" s="37">
        <v>261.10586599999999</v>
      </c>
      <c r="I1946" s="3">
        <v>239.039951</v>
      </c>
      <c r="J1946" s="3">
        <v>22.06591499999999</v>
      </c>
      <c r="K1946" s="3">
        <v>11.407400000000001</v>
      </c>
      <c r="L1946" s="3">
        <v>1.4964999999999999</v>
      </c>
      <c r="M1946" s="3">
        <v>2.6</v>
      </c>
      <c r="N1946" s="3">
        <v>5.4499999999998181</v>
      </c>
      <c r="O1946" s="3"/>
      <c r="P1946" s="3"/>
    </row>
    <row r="1947" spans="1:16">
      <c r="A1947" s="9">
        <v>42913</v>
      </c>
      <c r="B1947" s="32">
        <v>6697.08</v>
      </c>
      <c r="C1947" s="3">
        <v>3898.48</v>
      </c>
      <c r="D1947" s="3">
        <v>1095.7865830000001</v>
      </c>
      <c r="E1947" s="3">
        <v>124.157184</v>
      </c>
      <c r="F1947" s="3">
        <v>3018.6555851809999</v>
      </c>
      <c r="G1947" s="3">
        <v>250</v>
      </c>
      <c r="H1947" s="10">
        <v>358.10279600000001</v>
      </c>
      <c r="I1947" s="32">
        <v>149.517819</v>
      </c>
      <c r="J1947" s="3">
        <v>208.58497700000001</v>
      </c>
      <c r="K1947" s="3">
        <v>11.398099999999999</v>
      </c>
      <c r="L1947" s="3">
        <v>1.4952000000000001</v>
      </c>
      <c r="M1947" s="3">
        <v>2.6</v>
      </c>
      <c r="N1947" s="3">
        <v>-6.1000000000003638</v>
      </c>
      <c r="O1947" s="3"/>
      <c r="P1947" s="3"/>
    </row>
    <row r="1948" spans="1:16">
      <c r="A1948" s="9">
        <v>42909</v>
      </c>
      <c r="B1948" s="32">
        <v>6703.18</v>
      </c>
      <c r="C1948" s="3">
        <v>3909.99</v>
      </c>
      <c r="D1948" s="3">
        <v>1754.7538500000001</v>
      </c>
      <c r="E1948" s="3">
        <v>41.646897000000003</v>
      </c>
      <c r="F1948" s="3">
        <v>3021.4060497800001</v>
      </c>
      <c r="G1948" s="3">
        <v>245</v>
      </c>
      <c r="H1948" s="10">
        <v>1281.3145280000001</v>
      </c>
      <c r="I1948" s="32">
        <v>885.92807200000004</v>
      </c>
      <c r="J1948" s="3">
        <v>395.38645600000007</v>
      </c>
      <c r="K1948" s="3">
        <v>11.4085</v>
      </c>
      <c r="L1948" s="3">
        <v>1.4964</v>
      </c>
      <c r="M1948" s="3">
        <v>2.6</v>
      </c>
      <c r="N1948" s="3">
        <v>-12.149999999999636</v>
      </c>
      <c r="O1948" s="3"/>
      <c r="P1948" s="3"/>
    </row>
    <row r="1949" spans="1:16">
      <c r="A1949" s="9">
        <v>42908</v>
      </c>
      <c r="B1949" s="10">
        <v>6715.33</v>
      </c>
      <c r="C1949" s="3">
        <v>3915.3</v>
      </c>
      <c r="D1949" s="3">
        <v>2686.0244849999999</v>
      </c>
      <c r="E1949" s="3">
        <v>88.997878</v>
      </c>
      <c r="F1949" s="3">
        <v>3026.865672506</v>
      </c>
      <c r="G1949" s="3">
        <v>235</v>
      </c>
      <c r="H1949" s="37">
        <v>2310.8504830000002</v>
      </c>
      <c r="I1949" s="3">
        <v>2053.17679</v>
      </c>
      <c r="J1949" s="3">
        <v>257.67369300000018</v>
      </c>
      <c r="K1949" s="3">
        <v>11.4291</v>
      </c>
      <c r="L1949" s="3">
        <v>1.4991000000000001</v>
      </c>
      <c r="M1949" s="3">
        <v>2.7</v>
      </c>
      <c r="N1949" s="3">
        <v>0.6000000000003638</v>
      </c>
      <c r="O1949" s="3"/>
      <c r="P1949" s="3"/>
    </row>
    <row r="1950" spans="1:16">
      <c r="A1950" s="9">
        <v>42907</v>
      </c>
      <c r="B1950" s="32">
        <v>6714.73</v>
      </c>
      <c r="C1950" s="3">
        <v>3913.62</v>
      </c>
      <c r="D1950" s="3">
        <v>495.49377700000002</v>
      </c>
      <c r="E1950" s="3">
        <v>28.190874999999998</v>
      </c>
      <c r="F1950" s="3">
        <v>3026.599517401</v>
      </c>
      <c r="G1950" s="3">
        <v>244</v>
      </c>
      <c r="H1950" s="10">
        <v>156.022311</v>
      </c>
      <c r="I1950" s="32">
        <v>170.61325500000001</v>
      </c>
      <c r="J1950" s="3">
        <v>-14.590944000000007</v>
      </c>
      <c r="K1950" s="3">
        <v>11.4163</v>
      </c>
      <c r="L1950" s="3">
        <v>1.4988999999999999</v>
      </c>
      <c r="M1950" s="3">
        <v>2.7</v>
      </c>
      <c r="N1950" s="3">
        <v>-16.520000000000437</v>
      </c>
      <c r="O1950" s="3">
        <v>9812</v>
      </c>
      <c r="P1950" s="3"/>
    </row>
    <row r="1951" spans="1:16">
      <c r="A1951" s="9">
        <v>42906</v>
      </c>
      <c r="B1951" s="32">
        <v>6731.25</v>
      </c>
      <c r="C1951" s="3">
        <v>3923.02</v>
      </c>
      <c r="D1951" s="3">
        <v>903.21087199999999</v>
      </c>
      <c r="E1951" s="3">
        <v>33.711972000000003</v>
      </c>
      <c r="F1951" s="3">
        <v>3034.0357008609999</v>
      </c>
      <c r="G1951" s="3">
        <v>252</v>
      </c>
      <c r="H1951" s="10">
        <v>518.23251300000004</v>
      </c>
      <c r="I1951" s="32">
        <v>259.17910599999999</v>
      </c>
      <c r="J1951" s="3">
        <v>259.05340700000005</v>
      </c>
      <c r="K1951" s="3">
        <v>11.5341</v>
      </c>
      <c r="L1951" s="3">
        <v>1.4677</v>
      </c>
      <c r="M1951" s="3">
        <v>2.7</v>
      </c>
      <c r="N1951" s="3">
        <v>25.800000000000182</v>
      </c>
      <c r="O1951" s="3"/>
      <c r="P1951" s="3"/>
    </row>
    <row r="1952" spans="1:16">
      <c r="A1952" s="9">
        <v>42905</v>
      </c>
      <c r="B1952" s="10">
        <v>6705.45</v>
      </c>
      <c r="C1952" s="3">
        <v>3900.59</v>
      </c>
      <c r="D1952" s="3">
        <v>1014.600906</v>
      </c>
      <c r="E1952" s="3">
        <v>24.828119000000001</v>
      </c>
      <c r="F1952" s="3">
        <v>3022.4063607530002</v>
      </c>
      <c r="G1952" s="3">
        <v>243</v>
      </c>
      <c r="H1952" s="37">
        <v>515.50995899999998</v>
      </c>
      <c r="I1952" s="3">
        <v>636.236581</v>
      </c>
      <c r="J1952" s="3">
        <v>-120.72662200000002</v>
      </c>
      <c r="K1952" s="3">
        <v>11.7662</v>
      </c>
      <c r="L1952" s="3">
        <v>1.4892000000000001</v>
      </c>
      <c r="M1952" s="3">
        <v>2.7</v>
      </c>
      <c r="N1952" s="3">
        <v>21.429999999999382</v>
      </c>
      <c r="O1952" s="3"/>
      <c r="P1952" s="3"/>
    </row>
    <row r="1953" spans="1:16">
      <c r="A1953" s="9">
        <v>42902</v>
      </c>
      <c r="B1953" s="32">
        <v>6684.02</v>
      </c>
      <c r="C1953" s="3">
        <v>3885.28</v>
      </c>
      <c r="D1953" s="3">
        <v>846.25425800000005</v>
      </c>
      <c r="E1953" s="3">
        <v>33.979379999999999</v>
      </c>
      <c r="F1953" s="3">
        <v>3012.7432287090001</v>
      </c>
      <c r="G1953" s="3">
        <v>238</v>
      </c>
      <c r="H1953" s="37">
        <v>322.78798599999999</v>
      </c>
      <c r="I1953" s="3">
        <v>296.12866200000002</v>
      </c>
      <c r="J1953" s="3">
        <v>26.65932399999997</v>
      </c>
      <c r="K1953" s="3">
        <v>11.7286</v>
      </c>
      <c r="L1953" s="3">
        <v>1.4844999999999999</v>
      </c>
      <c r="M1953" s="3">
        <v>2.7</v>
      </c>
      <c r="N1953" s="3">
        <v>-34.809999999999491</v>
      </c>
      <c r="O1953" s="3"/>
      <c r="P1953" s="3"/>
    </row>
    <row r="1954" spans="1:16">
      <c r="A1954" s="9">
        <v>42901</v>
      </c>
      <c r="B1954" s="10">
        <v>6718.83</v>
      </c>
      <c r="C1954" s="3">
        <v>3916.44</v>
      </c>
      <c r="D1954" s="3">
        <v>966.40863200000001</v>
      </c>
      <c r="E1954" s="3">
        <v>37.606369000000001</v>
      </c>
      <c r="F1954" s="3">
        <v>2973.984371734</v>
      </c>
      <c r="G1954" s="3">
        <v>230</v>
      </c>
      <c r="H1954" s="37">
        <v>530.33789999999999</v>
      </c>
      <c r="I1954" s="3">
        <v>467.04574300000002</v>
      </c>
      <c r="J1954" s="3">
        <v>63.292156999999975</v>
      </c>
      <c r="K1954" s="3">
        <v>11.5777</v>
      </c>
      <c r="L1954" s="3">
        <v>1.4924999999999999</v>
      </c>
      <c r="M1954" s="3">
        <v>2.7</v>
      </c>
      <c r="N1954" s="3">
        <v>24.1899999999996</v>
      </c>
      <c r="O1954" s="3"/>
      <c r="P1954" s="3"/>
    </row>
    <row r="1955" spans="1:16">
      <c r="A1955" s="9">
        <v>42900</v>
      </c>
      <c r="B1955" s="32">
        <v>6694.64</v>
      </c>
      <c r="C1955" s="3">
        <v>3900.3</v>
      </c>
      <c r="D1955" s="3">
        <v>1884.4443900000001</v>
      </c>
      <c r="E1955" s="3">
        <v>33.944763999999999</v>
      </c>
      <c r="F1955" s="3">
        <v>2963.260905054</v>
      </c>
      <c r="G1955" s="3">
        <v>241</v>
      </c>
      <c r="H1955" s="10">
        <v>876.64711499999999</v>
      </c>
      <c r="I1955" s="32">
        <v>932.25897099999997</v>
      </c>
      <c r="J1955" s="3">
        <v>-55.611855999999989</v>
      </c>
      <c r="K1955" s="3">
        <v>11.5359</v>
      </c>
      <c r="L1955" s="3">
        <v>1.4871000000000001</v>
      </c>
      <c r="M1955" s="3">
        <v>2.7</v>
      </c>
      <c r="N1955" s="3">
        <v>24.910000000000764</v>
      </c>
      <c r="O1955" s="3"/>
      <c r="P1955" s="3"/>
    </row>
    <row r="1956" spans="1:16">
      <c r="A1956" s="9">
        <v>42899</v>
      </c>
      <c r="B1956" s="10">
        <v>6669.73</v>
      </c>
      <c r="C1956" s="3">
        <v>3872.66</v>
      </c>
      <c r="D1956" s="3">
        <v>1056.8769480000001</v>
      </c>
      <c r="E1956" s="3">
        <v>22.114965999999999</v>
      </c>
      <c r="F1956" s="3">
        <v>2952.233528625</v>
      </c>
      <c r="G1956" s="3">
        <v>228</v>
      </c>
      <c r="H1956" s="37">
        <v>385.84261500000002</v>
      </c>
      <c r="I1956" s="3">
        <v>366.913319</v>
      </c>
      <c r="J1956" s="3">
        <v>18.929296000000022</v>
      </c>
      <c r="K1956" s="3">
        <v>11.493</v>
      </c>
      <c r="L1956" s="3">
        <v>1.4816</v>
      </c>
      <c r="M1956" s="3">
        <v>2.7</v>
      </c>
      <c r="N1956" s="3">
        <v>21.329999999999927</v>
      </c>
      <c r="O1956" s="3"/>
      <c r="P1956" s="3"/>
    </row>
    <row r="1957" spans="1:16">
      <c r="A1957" s="9">
        <v>42898</v>
      </c>
      <c r="B1957" s="32">
        <v>6648.4</v>
      </c>
      <c r="C1957" s="3">
        <v>3844.35</v>
      </c>
      <c r="D1957" s="3">
        <v>984.47191099999998</v>
      </c>
      <c r="E1957" s="3">
        <v>25.059951000000002</v>
      </c>
      <c r="F1957" s="3">
        <v>2942.7923056730001</v>
      </c>
      <c r="G1957" s="3">
        <v>226</v>
      </c>
      <c r="H1957" s="37">
        <v>528.14532099999997</v>
      </c>
      <c r="I1957" s="3">
        <v>138.277759</v>
      </c>
      <c r="J1957" s="3">
        <v>389.86756199999996</v>
      </c>
      <c r="K1957" s="3">
        <v>11.456200000000001</v>
      </c>
      <c r="L1957" s="3">
        <v>1.4769000000000001</v>
      </c>
      <c r="M1957" s="3">
        <v>2.7</v>
      </c>
      <c r="N1957" s="3">
        <v>-14.75</v>
      </c>
      <c r="O1957" s="3"/>
      <c r="P1957" s="3"/>
    </row>
    <row r="1958" spans="1:16">
      <c r="A1958" s="9">
        <v>42895</v>
      </c>
      <c r="B1958" s="32">
        <v>6663.15</v>
      </c>
      <c r="C1958" s="3">
        <v>3840.28</v>
      </c>
      <c r="D1958" s="3">
        <v>841.58814800000005</v>
      </c>
      <c r="E1958" s="3">
        <v>18.517365999999999</v>
      </c>
      <c r="F1958" s="3">
        <v>2949.324320233</v>
      </c>
      <c r="G1958" s="3">
        <v>228</v>
      </c>
      <c r="H1958" s="10">
        <v>630.17885999999999</v>
      </c>
      <c r="I1958" s="32">
        <v>564.44732099999999</v>
      </c>
      <c r="J1958" s="3">
        <v>65.731538999999998</v>
      </c>
      <c r="K1958" s="3">
        <v>11.4817</v>
      </c>
      <c r="L1958" s="3">
        <v>1.4801</v>
      </c>
      <c r="M1958" s="3">
        <v>2.6</v>
      </c>
      <c r="N1958" s="3">
        <v>-5.8100000000004002</v>
      </c>
      <c r="O1958" s="3"/>
      <c r="P1958" s="3"/>
    </row>
    <row r="1959" spans="1:16">
      <c r="A1959" s="9">
        <v>42893</v>
      </c>
      <c r="B1959" s="10">
        <v>6668.96</v>
      </c>
      <c r="C1959" s="3">
        <v>3840.77</v>
      </c>
      <c r="D1959" s="3">
        <v>534.88271099999997</v>
      </c>
      <c r="E1959" s="3">
        <v>16.812055999999998</v>
      </c>
      <c r="F1959" s="3">
        <v>2951.8905210839998</v>
      </c>
      <c r="G1959" s="3">
        <v>218</v>
      </c>
      <c r="H1959" s="37">
        <v>356.18964799999998</v>
      </c>
      <c r="I1959" s="3">
        <v>224.85068999999999</v>
      </c>
      <c r="J1959" s="3">
        <v>131.33895799999999</v>
      </c>
      <c r="K1959" s="3">
        <v>11.4917</v>
      </c>
      <c r="L1959" s="3">
        <v>1.4814000000000001</v>
      </c>
      <c r="M1959" s="3">
        <v>2.6</v>
      </c>
      <c r="N1959" s="3">
        <v>4.9600000000000364</v>
      </c>
      <c r="O1959" s="3"/>
      <c r="P1959" s="3"/>
    </row>
    <row r="1960" spans="1:16">
      <c r="A1960" s="9">
        <v>42892</v>
      </c>
      <c r="B1960" s="32">
        <v>6664</v>
      </c>
      <c r="C1960" s="3">
        <v>3833.67</v>
      </c>
      <c r="D1960" s="3">
        <v>2085.4745379999999</v>
      </c>
      <c r="E1960" s="3">
        <v>49.780265999999997</v>
      </c>
      <c r="F1960" s="3">
        <v>2949.5588728849998</v>
      </c>
      <c r="G1960" s="3">
        <v>229</v>
      </c>
      <c r="H1960" s="37">
        <v>1620.3319180000001</v>
      </c>
      <c r="I1960" s="3">
        <v>1304.061248</v>
      </c>
      <c r="J1960" s="3">
        <v>316.27067000000011</v>
      </c>
      <c r="K1960" s="3">
        <v>11.5238</v>
      </c>
      <c r="L1960" s="3">
        <v>1.4652000000000001</v>
      </c>
      <c r="M1960" s="3">
        <v>2.6</v>
      </c>
      <c r="N1960" s="3">
        <v>-5.5299999999997453</v>
      </c>
      <c r="O1960" s="3"/>
      <c r="P1960" s="3"/>
    </row>
    <row r="1961" spans="1:16">
      <c r="A1961" s="9">
        <v>42891</v>
      </c>
      <c r="B1961" s="10">
        <v>6669.53</v>
      </c>
      <c r="C1961" s="3">
        <v>3836.93</v>
      </c>
      <c r="D1961" s="3">
        <v>468.28578299999998</v>
      </c>
      <c r="E1961" s="3">
        <v>37.388719000000002</v>
      </c>
      <c r="F1961" s="3">
        <v>2952.0061965559998</v>
      </c>
      <c r="G1961" s="3">
        <v>231</v>
      </c>
      <c r="H1961" s="37">
        <v>246.368527</v>
      </c>
      <c r="I1961" s="3">
        <v>111.927603</v>
      </c>
      <c r="J1961" s="3">
        <v>134.440924</v>
      </c>
      <c r="K1961" s="3">
        <v>11.533300000000001</v>
      </c>
      <c r="L1961" s="3">
        <v>1.4663999999999999</v>
      </c>
      <c r="M1961" s="3">
        <v>2.6</v>
      </c>
      <c r="N1961" s="3">
        <v>-6.7899999999999636</v>
      </c>
      <c r="O1961" s="3"/>
      <c r="P1961" s="3"/>
    </row>
    <row r="1962" spans="1:16">
      <c r="A1962" s="9">
        <v>42888</v>
      </c>
      <c r="B1962" s="10">
        <v>6676.32</v>
      </c>
      <c r="C1962" s="3">
        <v>3839.33</v>
      </c>
      <c r="D1962" s="3">
        <v>395.41713299999998</v>
      </c>
      <c r="E1962" s="3">
        <v>35.468521000000003</v>
      </c>
      <c r="F1962" s="3">
        <v>2955.0107868710002</v>
      </c>
      <c r="G1962" s="3">
        <v>226</v>
      </c>
      <c r="H1962" s="37">
        <v>151.64820399999999</v>
      </c>
      <c r="I1962" s="3">
        <v>49.813650000000003</v>
      </c>
      <c r="J1962" s="3">
        <v>101.834554</v>
      </c>
      <c r="K1962" s="3">
        <v>11.5619</v>
      </c>
      <c r="L1962" s="3">
        <v>1.4746999999999999</v>
      </c>
      <c r="M1962" s="3">
        <v>2.6</v>
      </c>
      <c r="N1962" s="3">
        <v>-12.75</v>
      </c>
      <c r="O1962" s="3"/>
      <c r="P1962" s="3"/>
    </row>
    <row r="1963" spans="1:16">
      <c r="A1963" s="9">
        <v>42887</v>
      </c>
      <c r="B1963" s="32">
        <v>6689.07</v>
      </c>
      <c r="C1963" s="3">
        <v>3842.45</v>
      </c>
      <c r="D1963" s="3">
        <v>523.82040199999994</v>
      </c>
      <c r="E1963" s="3">
        <v>55.898020000000002</v>
      </c>
      <c r="F1963" s="3">
        <v>2960.6265520390002</v>
      </c>
      <c r="G1963" s="3">
        <v>232</v>
      </c>
      <c r="H1963" s="10">
        <v>97.070539999999994</v>
      </c>
      <c r="I1963" s="32">
        <v>30.506844999999998</v>
      </c>
      <c r="J1963" s="3">
        <v>66.563694999999996</v>
      </c>
      <c r="K1963" s="3">
        <v>11.755599999999999</v>
      </c>
      <c r="L1963" s="3">
        <v>1.4899</v>
      </c>
      <c r="M1963" s="3">
        <v>2.6</v>
      </c>
      <c r="N1963" s="3">
        <v>-4.6100000000005821</v>
      </c>
      <c r="O1963" s="3"/>
      <c r="P1963" s="3"/>
    </row>
    <row r="1964" spans="1:16">
      <c r="A1964" s="9">
        <v>42886</v>
      </c>
      <c r="B1964" s="10">
        <v>6693.68</v>
      </c>
      <c r="C1964" s="3">
        <v>3833.34</v>
      </c>
      <c r="D1964" s="3">
        <v>1025.285558</v>
      </c>
      <c r="E1964" s="3">
        <v>78.181989000000002</v>
      </c>
      <c r="F1964" s="3">
        <v>2961.1047850270002</v>
      </c>
      <c r="G1964" s="3">
        <v>233</v>
      </c>
      <c r="H1964" s="37">
        <v>347.87929700000001</v>
      </c>
      <c r="I1964" s="3">
        <v>287.87616700000001</v>
      </c>
      <c r="J1964" s="3">
        <v>60.003129999999999</v>
      </c>
      <c r="K1964" s="3">
        <v>11.7346</v>
      </c>
      <c r="L1964" s="3">
        <v>1.4911000000000001</v>
      </c>
      <c r="M1964" s="3">
        <v>2.6</v>
      </c>
      <c r="N1964" s="3">
        <v>19.360000000000582</v>
      </c>
      <c r="O1964" s="3"/>
      <c r="P1964" s="3"/>
    </row>
    <row r="1965" spans="1:16">
      <c r="A1965" s="9">
        <v>42885</v>
      </c>
      <c r="B1965" s="32">
        <v>6674.32</v>
      </c>
      <c r="C1965" s="3">
        <v>3818.9</v>
      </c>
      <c r="D1965" s="3">
        <v>597.771838</v>
      </c>
      <c r="E1965" s="3">
        <v>28.439526999999998</v>
      </c>
      <c r="F1965" s="3">
        <v>2952.5434714960002</v>
      </c>
      <c r="G1965" s="3">
        <v>239</v>
      </c>
      <c r="H1965" s="10">
        <v>192.06528900000001</v>
      </c>
      <c r="I1965" s="32">
        <v>235.20857899999999</v>
      </c>
      <c r="J1965" s="3">
        <v>-43.143289999999979</v>
      </c>
      <c r="K1965" s="3">
        <v>11.7006</v>
      </c>
      <c r="L1965" s="3">
        <v>1.4867999999999999</v>
      </c>
      <c r="M1965" s="3">
        <v>2.6</v>
      </c>
      <c r="N1965" s="3">
        <v>19.069999999999709</v>
      </c>
      <c r="O1965" s="3">
        <v>5444</v>
      </c>
      <c r="P1965" s="3"/>
    </row>
    <row r="1966" spans="1:16">
      <c r="A1966" s="9">
        <v>42884</v>
      </c>
      <c r="B1966" s="10">
        <v>6655.25</v>
      </c>
      <c r="C1966" s="3">
        <v>3803.27</v>
      </c>
      <c r="D1966" s="3">
        <v>1717.4218169999999</v>
      </c>
      <c r="E1966" s="3">
        <v>42.700868</v>
      </c>
      <c r="F1966" s="3">
        <v>2944.0985889449998</v>
      </c>
      <c r="G1966" s="3">
        <v>224</v>
      </c>
      <c r="H1966" s="37">
        <v>43.961035000000003</v>
      </c>
      <c r="I1966" s="3">
        <v>41.688346000000003</v>
      </c>
      <c r="J1966" s="3">
        <v>2.2726889999999997</v>
      </c>
      <c r="K1966" s="3">
        <v>11.6853</v>
      </c>
      <c r="L1966" s="3">
        <v>1.4836</v>
      </c>
      <c r="M1966" s="3">
        <v>2.6</v>
      </c>
      <c r="N1966" s="3">
        <v>-24.210000000000036</v>
      </c>
      <c r="O1966" s="3"/>
      <c r="P1966" s="3"/>
    </row>
    <row r="1967" spans="1:16">
      <c r="A1967" s="9">
        <v>42881</v>
      </c>
      <c r="B1967" s="32">
        <v>6679.46</v>
      </c>
      <c r="C1967" s="3">
        <v>3820.66</v>
      </c>
      <c r="D1967" s="3">
        <v>270.57675799999998</v>
      </c>
      <c r="E1967" s="3">
        <v>24.643874</v>
      </c>
      <c r="F1967" s="3">
        <v>2954.8076523529999</v>
      </c>
      <c r="G1967" s="3">
        <v>220</v>
      </c>
      <c r="H1967" s="10">
        <v>70.687168</v>
      </c>
      <c r="I1967" s="32">
        <v>13.634166</v>
      </c>
      <c r="J1967" s="3">
        <v>57.053001999999999</v>
      </c>
      <c r="K1967" s="3">
        <v>11.795</v>
      </c>
      <c r="L1967" s="3">
        <v>1.4911000000000001</v>
      </c>
      <c r="M1967" s="3">
        <v>2.5</v>
      </c>
      <c r="N1967" s="3">
        <v>-18.399999999999636</v>
      </c>
      <c r="O1967" s="3"/>
      <c r="P1967" s="3"/>
    </row>
    <row r="1968" spans="1:16">
      <c r="A1968" s="9">
        <v>42880</v>
      </c>
      <c r="B1968" s="33">
        <v>6697.86</v>
      </c>
      <c r="C1968" s="35">
        <v>3828.59</v>
      </c>
      <c r="D1968" s="35">
        <v>237.40437800000001</v>
      </c>
      <c r="E1968" s="35">
        <v>19.979164999999998</v>
      </c>
      <c r="F1968" s="3">
        <v>2962.9438396360001</v>
      </c>
      <c r="G1968" s="3">
        <v>220</v>
      </c>
      <c r="H1968" s="37">
        <v>25.459395000000001</v>
      </c>
      <c r="I1968" s="3">
        <v>10.174963999999999</v>
      </c>
      <c r="J1968" s="3">
        <v>15.284431000000001</v>
      </c>
      <c r="K1968" s="3">
        <v>11.827500000000001</v>
      </c>
      <c r="L1968" s="3">
        <v>1.4952000000000001</v>
      </c>
      <c r="M1968" s="3">
        <v>2.5</v>
      </c>
      <c r="N1968" s="3">
        <v>-17.090000000000146</v>
      </c>
      <c r="O1968" s="3"/>
      <c r="P1968" s="3"/>
    </row>
    <row r="1969" spans="1:16">
      <c r="A1969" s="9">
        <v>42879</v>
      </c>
      <c r="B1969" s="10">
        <v>6714.95</v>
      </c>
      <c r="C1969" s="3">
        <v>3846.81</v>
      </c>
      <c r="D1969" s="3">
        <v>394.20375000000001</v>
      </c>
      <c r="E1969" s="3">
        <v>14.096439</v>
      </c>
      <c r="F1969" s="3">
        <v>2970.5071057260002</v>
      </c>
      <c r="G1969" s="3">
        <v>227</v>
      </c>
      <c r="H1969" s="37">
        <v>81.695120000000003</v>
      </c>
      <c r="I1969" s="3">
        <v>86.222371999999993</v>
      </c>
      <c r="J1969" s="3">
        <v>-4.5272519999999901</v>
      </c>
      <c r="K1969" s="3">
        <v>11.9232</v>
      </c>
      <c r="L1969" s="3">
        <v>1.5013000000000001</v>
      </c>
      <c r="M1969" s="3">
        <v>2.5</v>
      </c>
      <c r="N1969" s="3">
        <v>3.2799999999997453</v>
      </c>
      <c r="O1969" s="3"/>
      <c r="P1969" s="3"/>
    </row>
    <row r="1970" spans="1:16">
      <c r="A1970" s="9">
        <v>42878</v>
      </c>
      <c r="B1970" s="10">
        <v>6711.67</v>
      </c>
      <c r="C1970" s="3">
        <v>3846.1</v>
      </c>
      <c r="D1970" s="3">
        <v>3558.2426049999999</v>
      </c>
      <c r="E1970" s="3">
        <v>48.756224000000003</v>
      </c>
      <c r="F1970" s="3">
        <v>2969.0558058189999</v>
      </c>
      <c r="G1970" s="3">
        <v>235</v>
      </c>
      <c r="H1970" s="37">
        <v>1416.0308339999999</v>
      </c>
      <c r="I1970" s="3">
        <v>536.63412500000004</v>
      </c>
      <c r="J1970" s="3">
        <v>879.39670899999987</v>
      </c>
      <c r="K1970" s="3">
        <v>11.917400000000001</v>
      </c>
      <c r="L1970" s="3">
        <v>1.5005999999999999</v>
      </c>
      <c r="M1970" s="37">
        <v>2.6</v>
      </c>
      <c r="N1970" s="3">
        <v>21.710000000000036</v>
      </c>
      <c r="O1970" s="3"/>
      <c r="P1970" s="3"/>
    </row>
    <row r="1971" spans="1:16">
      <c r="A1971" s="9">
        <v>42877</v>
      </c>
      <c r="B1971" s="10">
        <v>6689.96</v>
      </c>
      <c r="C1971" s="3">
        <v>3821.66</v>
      </c>
      <c r="D1971" s="3">
        <v>807.74359000000004</v>
      </c>
      <c r="E1971" s="3">
        <v>17.245835</v>
      </c>
      <c r="F1971" s="3">
        <v>2959.449662599</v>
      </c>
      <c r="G1971" s="3">
        <v>233</v>
      </c>
      <c r="H1971" s="37">
        <v>570.06794400000001</v>
      </c>
      <c r="I1971" s="3">
        <v>42.466521999999998</v>
      </c>
      <c r="J1971" s="3">
        <v>527.60142199999996</v>
      </c>
      <c r="K1971" s="3">
        <v>11.878500000000001</v>
      </c>
      <c r="L1971" s="3">
        <v>1.4957</v>
      </c>
      <c r="M1971" s="3">
        <v>2.6</v>
      </c>
      <c r="N1971" s="3">
        <v>-36.9399999999996</v>
      </c>
      <c r="O1971" s="3"/>
      <c r="P1971" s="3"/>
    </row>
    <row r="1972" spans="1:16">
      <c r="A1972" s="9">
        <v>42874</v>
      </c>
      <c r="B1972" s="32">
        <v>6726.9</v>
      </c>
      <c r="C1972" s="3">
        <v>3828.89</v>
      </c>
      <c r="D1972" s="3">
        <v>335.56385499999999</v>
      </c>
      <c r="E1972" s="3">
        <v>16.848579000000001</v>
      </c>
      <c r="F1972" s="3">
        <v>2975.7937766169998</v>
      </c>
      <c r="G1972" s="3">
        <v>239</v>
      </c>
      <c r="H1972" s="10">
        <v>109.944993</v>
      </c>
      <c r="I1972" s="32">
        <v>140.53766100000001</v>
      </c>
      <c r="J1972" s="3">
        <v>-30.592668000000018</v>
      </c>
      <c r="K1972" s="3">
        <v>12.375</v>
      </c>
      <c r="L1972" s="3">
        <v>1.508</v>
      </c>
      <c r="M1972" s="3">
        <v>2.6</v>
      </c>
      <c r="N1972" s="3">
        <v>-2.7600000000002183</v>
      </c>
      <c r="O1972" s="3"/>
      <c r="P1972" s="3"/>
    </row>
    <row r="1973" spans="1:16">
      <c r="A1973" s="9">
        <v>42873</v>
      </c>
      <c r="B1973" s="10">
        <v>6729.66</v>
      </c>
      <c r="C1973" s="3">
        <v>3844.68</v>
      </c>
      <c r="D1973" s="3">
        <v>618.01739899999995</v>
      </c>
      <c r="E1973" s="3">
        <v>51.5017</v>
      </c>
      <c r="F1973" s="3">
        <v>2967.3963613020001</v>
      </c>
      <c r="G1973" s="3">
        <v>235</v>
      </c>
      <c r="H1973" s="37">
        <v>41.033776000000003</v>
      </c>
      <c r="I1973" s="3">
        <v>40.304822000000001</v>
      </c>
      <c r="J1973" s="3">
        <v>0.72895400000000166</v>
      </c>
      <c r="K1973" s="3">
        <v>12.3401</v>
      </c>
      <c r="L1973" s="3">
        <v>1.5037</v>
      </c>
      <c r="M1973" s="3">
        <v>2.6</v>
      </c>
      <c r="N1973" s="3">
        <v>31.760000000000218</v>
      </c>
      <c r="O1973" s="3"/>
      <c r="P1973" s="3"/>
    </row>
    <row r="1974" spans="1:16">
      <c r="A1974" s="9">
        <v>42872</v>
      </c>
      <c r="B1974" s="30">
        <v>6697.9</v>
      </c>
      <c r="C1974" s="3">
        <v>3841.08</v>
      </c>
      <c r="D1974" s="3">
        <v>629.23796600000003</v>
      </c>
      <c r="E1974" s="3">
        <v>27.604998999999999</v>
      </c>
      <c r="F1974" s="3">
        <v>2953.3926505869999</v>
      </c>
      <c r="G1974" s="3">
        <v>231</v>
      </c>
      <c r="H1974" s="156">
        <v>130.41433599999999</v>
      </c>
      <c r="I1974" s="3">
        <v>101.549147</v>
      </c>
      <c r="J1974" s="3">
        <v>28.865188999999987</v>
      </c>
      <c r="K1974" s="3">
        <v>12.2818</v>
      </c>
      <c r="L1974" s="3">
        <v>1.4965999999999999</v>
      </c>
      <c r="M1974" s="3">
        <v>2.6</v>
      </c>
      <c r="N1974" s="3">
        <v>-20.440000000000509</v>
      </c>
      <c r="O1974" s="3"/>
      <c r="P1974" s="3"/>
    </row>
    <row r="1975" spans="1:16">
      <c r="A1975" s="9">
        <v>42871</v>
      </c>
      <c r="B1975" s="32">
        <v>6718.34</v>
      </c>
      <c r="C1975" s="3">
        <v>3863.81</v>
      </c>
      <c r="D1975" s="3">
        <v>1753.049207</v>
      </c>
      <c r="E1975" s="3">
        <v>51.636383000000002</v>
      </c>
      <c r="F1975" s="3">
        <v>2962.4042824570001</v>
      </c>
      <c r="G1975" s="3">
        <v>244</v>
      </c>
      <c r="H1975" s="37">
        <v>1132.7840699999999</v>
      </c>
      <c r="I1975" s="3">
        <v>230.16818699999999</v>
      </c>
      <c r="J1975" s="3">
        <v>902.61588299999994</v>
      </c>
      <c r="K1975" s="3">
        <v>12.7493</v>
      </c>
      <c r="L1975" s="3">
        <v>1.5092000000000001</v>
      </c>
      <c r="M1975" s="3">
        <v>2.6</v>
      </c>
      <c r="N1975" s="3">
        <v>26.010000000000218</v>
      </c>
      <c r="O1975" s="3"/>
      <c r="P1975" s="3"/>
    </row>
    <row r="1976" spans="1:16">
      <c r="A1976" s="9">
        <v>42870</v>
      </c>
      <c r="B1976" s="10">
        <v>6692.33</v>
      </c>
      <c r="C1976" s="3">
        <v>3841.92</v>
      </c>
      <c r="D1976" s="3">
        <v>1173.245124</v>
      </c>
      <c r="E1976" s="3">
        <v>96.309177000000005</v>
      </c>
      <c r="F1976" s="3">
        <v>2950.89695656</v>
      </c>
      <c r="G1976" s="3">
        <v>234</v>
      </c>
      <c r="H1976" s="37">
        <v>763.77354100000002</v>
      </c>
      <c r="I1976" s="3">
        <v>482.72529800000001</v>
      </c>
      <c r="J1976" s="3">
        <v>281.04824300000001</v>
      </c>
      <c r="K1976" s="3">
        <v>12.6998</v>
      </c>
      <c r="L1976" s="3">
        <v>1.5034000000000001</v>
      </c>
      <c r="M1976" s="3">
        <v>2.6</v>
      </c>
      <c r="N1976" s="3">
        <v>32.460000000000036</v>
      </c>
      <c r="O1976" s="3"/>
      <c r="P1976" s="3"/>
    </row>
    <row r="1977" spans="1:16">
      <c r="A1977" s="9">
        <v>42867</v>
      </c>
      <c r="B1977" s="32">
        <v>6659.87</v>
      </c>
      <c r="C1977" s="3">
        <v>3836.44</v>
      </c>
      <c r="D1977" s="3">
        <v>465.43967400000002</v>
      </c>
      <c r="E1977" s="3">
        <v>18.303842</v>
      </c>
      <c r="F1977" s="3">
        <v>2936.5847687770001</v>
      </c>
      <c r="G1977" s="3">
        <v>228</v>
      </c>
      <c r="H1977" s="10">
        <v>205.25082699999999</v>
      </c>
      <c r="I1977" s="32">
        <v>215.38351599999999</v>
      </c>
      <c r="J1977" s="3">
        <v>-10.132688999999999</v>
      </c>
      <c r="K1977" s="3">
        <v>12.638199999999999</v>
      </c>
      <c r="L1977" s="3">
        <v>1.4961</v>
      </c>
      <c r="M1977" s="3">
        <v>2.6</v>
      </c>
      <c r="N1977" s="3">
        <v>-12.109999999999673</v>
      </c>
      <c r="O1977" s="3"/>
      <c r="P1977" s="3"/>
    </row>
    <row r="1978" spans="1:16">
      <c r="A1978" s="9">
        <v>42864</v>
      </c>
      <c r="B1978" s="10">
        <v>6671.98</v>
      </c>
      <c r="C1978" s="3">
        <v>3850.22</v>
      </c>
      <c r="D1978" s="3">
        <v>651.645668</v>
      </c>
      <c r="E1978" s="3">
        <v>23.853318000000002</v>
      </c>
      <c r="F1978" s="3">
        <v>2940.7756614199998</v>
      </c>
      <c r="G1978" s="3">
        <v>218</v>
      </c>
      <c r="H1978" s="37">
        <v>213.736448</v>
      </c>
      <c r="I1978" s="3">
        <v>175.224706</v>
      </c>
      <c r="J1978" s="3">
        <v>38.511741999999998</v>
      </c>
      <c r="K1978" s="3">
        <v>12.6562</v>
      </c>
      <c r="L1978" s="3">
        <v>1.4982</v>
      </c>
      <c r="M1978" s="3">
        <v>2.6</v>
      </c>
      <c r="N1978" s="3">
        <v>5.1499999999996362</v>
      </c>
      <c r="O1978" s="3"/>
      <c r="P1978" s="3"/>
    </row>
    <row r="1979" spans="1:16">
      <c r="A1979" s="9">
        <v>42863</v>
      </c>
      <c r="B1979" s="10">
        <v>6666.83</v>
      </c>
      <c r="C1979" s="3">
        <v>3836.5</v>
      </c>
      <c r="D1979" s="3">
        <v>720.922641</v>
      </c>
      <c r="E1979" s="3">
        <v>42.546920999999998</v>
      </c>
      <c r="F1979" s="3">
        <v>2938.5072970450001</v>
      </c>
      <c r="G1979" s="3">
        <v>236</v>
      </c>
      <c r="H1979" s="37">
        <v>247.52201500000001</v>
      </c>
      <c r="I1979" s="3">
        <v>217.46106800000001</v>
      </c>
      <c r="J1979" s="3">
        <v>30.060946999999999</v>
      </c>
      <c r="K1979" s="3">
        <v>12.6465</v>
      </c>
      <c r="L1979" s="3">
        <v>1.4971000000000001</v>
      </c>
      <c r="M1979" s="3">
        <v>2.6</v>
      </c>
      <c r="N1979" s="3">
        <v>-0.63000000000010914</v>
      </c>
      <c r="O1979" s="3"/>
      <c r="P1979" s="3"/>
    </row>
    <row r="1980" spans="1:16">
      <c r="A1980" s="9">
        <v>42860</v>
      </c>
      <c r="B1980" s="32">
        <v>6667.46</v>
      </c>
      <c r="C1980" s="3">
        <v>3827.34</v>
      </c>
      <c r="D1980" s="3">
        <v>637.76721799999996</v>
      </c>
      <c r="E1980" s="3">
        <v>20.307956000000001</v>
      </c>
      <c r="F1980" s="3">
        <v>2938.7656270819998</v>
      </c>
      <c r="G1980" s="3">
        <v>230</v>
      </c>
      <c r="H1980" s="37">
        <v>279.19400999999999</v>
      </c>
      <c r="I1980" s="3">
        <v>141.341106</v>
      </c>
      <c r="J1980" s="3">
        <v>137.852904</v>
      </c>
      <c r="K1980" s="3">
        <v>12.6366</v>
      </c>
      <c r="L1980" s="3">
        <v>1.4972000000000001</v>
      </c>
      <c r="M1980" s="3">
        <v>2.6</v>
      </c>
      <c r="N1980" s="3">
        <v>26.890000000000327</v>
      </c>
      <c r="O1980" s="3"/>
      <c r="P1980" s="3"/>
    </row>
    <row r="1981" spans="1:16">
      <c r="A1981" s="9">
        <v>42859</v>
      </c>
      <c r="B1981" s="32">
        <v>6640.57</v>
      </c>
      <c r="C1981" s="3">
        <v>3801.69</v>
      </c>
      <c r="D1981" s="3">
        <v>767.47264900000005</v>
      </c>
      <c r="E1981" s="3">
        <v>44.253818000000003</v>
      </c>
      <c r="F1981" s="3">
        <v>2926.912345921</v>
      </c>
      <c r="G1981" s="3">
        <v>228</v>
      </c>
      <c r="H1981" s="10">
        <v>238.96214499999999</v>
      </c>
      <c r="I1981" s="32">
        <v>156.529439</v>
      </c>
      <c r="J1981" s="3">
        <v>82.432705999999996</v>
      </c>
      <c r="K1981" s="3">
        <v>12.585599999999999</v>
      </c>
      <c r="L1981" s="3">
        <v>1.4912000000000001</v>
      </c>
      <c r="M1981" s="3">
        <v>2.7</v>
      </c>
      <c r="N1981" s="3">
        <v>38.130000000000109</v>
      </c>
      <c r="O1981" s="3"/>
      <c r="P1981" s="3"/>
    </row>
    <row r="1982" spans="1:16">
      <c r="A1982" s="9">
        <v>42858</v>
      </c>
      <c r="B1982" s="10">
        <v>6602.44</v>
      </c>
      <c r="C1982" s="3">
        <v>3785.15</v>
      </c>
      <c r="D1982" s="3">
        <v>1081.4205669999999</v>
      </c>
      <c r="E1982" s="3">
        <v>161.18130300000001</v>
      </c>
      <c r="F1982" s="3">
        <v>2910.1046277270002</v>
      </c>
      <c r="G1982" s="3">
        <v>237</v>
      </c>
      <c r="H1982" s="37">
        <v>164.529505</v>
      </c>
      <c r="I1982" s="3">
        <v>102.31550799999999</v>
      </c>
      <c r="J1982" s="3">
        <v>62.213997000000006</v>
      </c>
      <c r="K1982" s="3">
        <v>12.513299999999999</v>
      </c>
      <c r="L1982" s="3">
        <v>1.4825999999999999</v>
      </c>
      <c r="M1982" s="3">
        <v>2.7</v>
      </c>
      <c r="N1982" s="3">
        <v>38.589999999999236</v>
      </c>
      <c r="O1982" s="3">
        <v>9698</v>
      </c>
      <c r="P1982" s="3"/>
    </row>
    <row r="1983" spans="1:16">
      <c r="A1983" s="9">
        <v>42857</v>
      </c>
      <c r="B1983" s="10">
        <v>6563.85</v>
      </c>
      <c r="C1983" s="3">
        <v>3757.65</v>
      </c>
      <c r="D1983" s="3">
        <v>608.039492</v>
      </c>
      <c r="E1983" s="3">
        <v>24.602121</v>
      </c>
      <c r="F1983" s="3">
        <v>2888.2589641059999</v>
      </c>
      <c r="G1983" s="3">
        <v>243</v>
      </c>
      <c r="H1983" s="37">
        <v>306.603206</v>
      </c>
      <c r="I1983" s="3">
        <v>246.45739699999999</v>
      </c>
      <c r="J1983" s="3">
        <v>60.145809000000014</v>
      </c>
      <c r="K1983" s="3">
        <v>12.5307</v>
      </c>
      <c r="L1983" s="3">
        <v>1.4590000000000001</v>
      </c>
      <c r="M1983" s="3">
        <v>2.7</v>
      </c>
      <c r="N1983" s="3">
        <v>-44.309999999999491</v>
      </c>
      <c r="O1983" s="3"/>
      <c r="P1983" s="3"/>
    </row>
    <row r="1984" spans="1:16">
      <c r="A1984" s="9">
        <v>42853</v>
      </c>
      <c r="B1984" s="10">
        <v>6608.16</v>
      </c>
      <c r="C1984" s="37">
        <v>3778.64</v>
      </c>
      <c r="D1984" s="37">
        <v>471.49516999999997</v>
      </c>
      <c r="E1984" s="37">
        <v>25.772739999999999</v>
      </c>
      <c r="F1984" s="37">
        <v>2907.7573180180002</v>
      </c>
      <c r="G1984" s="37">
        <v>230</v>
      </c>
      <c r="H1984" s="37">
        <v>201.64637400000001</v>
      </c>
      <c r="I1984" s="37">
        <v>231.45235500000001</v>
      </c>
      <c r="J1984" s="37">
        <v>-29.805981000000003</v>
      </c>
      <c r="K1984" s="37">
        <v>12.6153</v>
      </c>
      <c r="L1984" s="37">
        <v>1.4688000000000001</v>
      </c>
      <c r="M1984" s="37">
        <v>2.8</v>
      </c>
      <c r="N1984" s="3">
        <v>-2.3000000000001819</v>
      </c>
      <c r="O1984" s="3"/>
      <c r="P1984" s="3"/>
    </row>
    <row r="1985" spans="1:16">
      <c r="A1985" s="9">
        <v>42852</v>
      </c>
      <c r="B1985" s="10">
        <v>6610.46</v>
      </c>
      <c r="C1985" s="3">
        <v>3786.39</v>
      </c>
      <c r="D1985" s="3">
        <v>1973.382824</v>
      </c>
      <c r="E1985" s="3">
        <v>91.881930999999994</v>
      </c>
      <c r="F1985" s="3">
        <v>2908.7693933979999</v>
      </c>
      <c r="G1985" s="3">
        <v>242</v>
      </c>
      <c r="H1985" s="37">
        <v>1313.262066</v>
      </c>
      <c r="I1985" s="3">
        <v>605.07055800000001</v>
      </c>
      <c r="J1985" s="3">
        <v>708.191508</v>
      </c>
      <c r="K1985" s="3">
        <v>12.6196</v>
      </c>
      <c r="L1985" s="3">
        <v>1.4693000000000001</v>
      </c>
      <c r="M1985" s="3">
        <v>2.8</v>
      </c>
      <c r="N1985" s="3">
        <v>38.8100000000004</v>
      </c>
      <c r="O1985" s="3"/>
      <c r="P1985" s="3"/>
    </row>
    <row r="1986" spans="1:16">
      <c r="A1986" s="9">
        <v>42851</v>
      </c>
      <c r="B1986" s="10">
        <v>6571.65</v>
      </c>
      <c r="C1986" s="3">
        <v>3761.58</v>
      </c>
      <c r="D1986" s="3">
        <v>1838.476136</v>
      </c>
      <c r="E1986" s="3">
        <v>49.252189999999999</v>
      </c>
      <c r="F1986" s="3">
        <v>2891.6907538280002</v>
      </c>
      <c r="G1986" s="3">
        <v>235</v>
      </c>
      <c r="H1986" s="37">
        <v>1176.5865940000001</v>
      </c>
      <c r="I1986" s="3">
        <v>366.72099600000001</v>
      </c>
      <c r="J1986" s="3">
        <v>809.86559800000009</v>
      </c>
      <c r="K1986" s="3">
        <v>12.5617</v>
      </c>
      <c r="L1986" s="3">
        <v>1.4654</v>
      </c>
      <c r="M1986" s="3">
        <v>2.8</v>
      </c>
      <c r="N1986" s="3">
        <v>55.389999999999418</v>
      </c>
      <c r="O1986" s="3"/>
      <c r="P1986" s="3"/>
    </row>
    <row r="1987" spans="1:16">
      <c r="A1987" s="9">
        <v>42850</v>
      </c>
      <c r="B1987" s="10">
        <v>6516.26</v>
      </c>
      <c r="C1987" s="3">
        <v>3720.55</v>
      </c>
      <c r="D1987" s="3">
        <v>1438.378825</v>
      </c>
      <c r="E1987" s="3">
        <v>32.167008000000003</v>
      </c>
      <c r="F1987" s="3">
        <v>2867.3179728800001</v>
      </c>
      <c r="G1987" s="3">
        <v>226</v>
      </c>
      <c r="H1987" s="37">
        <v>1076.147166</v>
      </c>
      <c r="I1987" s="3">
        <v>757.56130499999995</v>
      </c>
      <c r="J1987" s="3">
        <v>318.58586100000002</v>
      </c>
      <c r="K1987" s="3">
        <v>12.867599999999999</v>
      </c>
      <c r="L1987" s="3">
        <v>1.4602999999999999</v>
      </c>
      <c r="M1987" s="3">
        <v>2.8</v>
      </c>
      <c r="N1987" s="3">
        <v>23.489999999999782</v>
      </c>
      <c r="O1987" s="3"/>
      <c r="P1987" s="3"/>
    </row>
    <row r="1988" spans="1:16">
      <c r="A1988" s="9">
        <v>42849</v>
      </c>
      <c r="B1988" s="32">
        <v>6492.77</v>
      </c>
      <c r="C1988" s="3">
        <v>3702.96</v>
      </c>
      <c r="D1988" s="3">
        <v>986.61858900000004</v>
      </c>
      <c r="E1988" s="3">
        <v>39.355027999999997</v>
      </c>
      <c r="F1988" s="3">
        <v>2856.9827284019998</v>
      </c>
      <c r="G1988" s="3">
        <v>217</v>
      </c>
      <c r="H1988" s="10">
        <v>298.15430199999997</v>
      </c>
      <c r="I1988" s="32">
        <v>93.834739999999996</v>
      </c>
      <c r="J1988" s="3">
        <v>204.31956199999996</v>
      </c>
      <c r="K1988" s="3">
        <v>12.821199999999999</v>
      </c>
      <c r="L1988" s="3">
        <v>1.4550000000000001</v>
      </c>
      <c r="M1988" s="3">
        <v>2.8</v>
      </c>
      <c r="N1988" s="3">
        <v>-13.179999999999382</v>
      </c>
      <c r="O1988" s="3"/>
      <c r="P1988" s="3"/>
    </row>
    <row r="1989" spans="1:16">
      <c r="A1989" s="9">
        <v>42846</v>
      </c>
      <c r="B1989" s="32">
        <v>6505.95</v>
      </c>
      <c r="C1989" s="3">
        <v>3717.64</v>
      </c>
      <c r="D1989" s="3">
        <v>530.27112599999998</v>
      </c>
      <c r="E1989" s="3">
        <v>30.16816</v>
      </c>
      <c r="F1989" s="3">
        <v>2862.7804632910002</v>
      </c>
      <c r="G1989" s="3">
        <v>223</v>
      </c>
      <c r="H1989" s="10">
        <v>213.03600800000001</v>
      </c>
      <c r="I1989" s="32">
        <v>89.699472999999998</v>
      </c>
      <c r="J1989" s="3">
        <v>123.33653500000001</v>
      </c>
      <c r="K1989" s="3">
        <v>12.763199999999999</v>
      </c>
      <c r="L1989" s="3">
        <v>1.4534</v>
      </c>
      <c r="M1989" s="3">
        <v>2.8</v>
      </c>
      <c r="N1989" s="3">
        <v>-29.590000000000146</v>
      </c>
      <c r="O1989" s="3"/>
      <c r="P1989" s="3"/>
    </row>
    <row r="1990" spans="1:16">
      <c r="A1990" s="9">
        <v>42845</v>
      </c>
      <c r="B1990" s="10">
        <v>6535.54</v>
      </c>
      <c r="C1990" s="3">
        <v>3735.83</v>
      </c>
      <c r="D1990" s="3">
        <v>3272.1706119999999</v>
      </c>
      <c r="E1990" s="3">
        <v>50.895296000000002</v>
      </c>
      <c r="F1990" s="3">
        <v>2875.8021765789999</v>
      </c>
      <c r="G1990" s="3">
        <v>241</v>
      </c>
      <c r="H1990" s="37">
        <v>2557.13042</v>
      </c>
      <c r="I1990" s="3">
        <v>1203.1484370000001</v>
      </c>
      <c r="J1990" s="3">
        <v>1353.9819829999999</v>
      </c>
      <c r="K1990" s="3">
        <v>12.821199999999999</v>
      </c>
      <c r="L1990" s="3">
        <v>1.46</v>
      </c>
      <c r="M1990" s="3">
        <v>2.8</v>
      </c>
      <c r="N1990" s="3">
        <v>30.260000000000218</v>
      </c>
      <c r="O1990" s="3"/>
      <c r="P1990" s="3"/>
    </row>
    <row r="1991" spans="1:16">
      <c r="A1991" s="9">
        <v>42844</v>
      </c>
      <c r="B1991" s="32">
        <v>6505.28</v>
      </c>
      <c r="C1991" s="3">
        <v>3704.24</v>
      </c>
      <c r="D1991" s="3">
        <v>1443.944551</v>
      </c>
      <c r="E1991" s="3">
        <v>48.432122999999997</v>
      </c>
      <c r="F1991" s="3">
        <v>2863.2042788949998</v>
      </c>
      <c r="G1991" s="3">
        <v>248</v>
      </c>
      <c r="H1991" s="10">
        <v>850.49470099999996</v>
      </c>
      <c r="I1991" s="32">
        <v>152.972229</v>
      </c>
      <c r="J1991" s="3">
        <v>697.52247199999999</v>
      </c>
      <c r="K1991" s="3">
        <v>12.762700000000001</v>
      </c>
      <c r="L1991" s="3">
        <v>1.4532</v>
      </c>
      <c r="M1991" s="3">
        <v>2.8</v>
      </c>
      <c r="N1991" s="3">
        <v>58.479999999999563</v>
      </c>
      <c r="O1991" s="3">
        <v>7269</v>
      </c>
      <c r="P1991" s="3"/>
    </row>
    <row r="1992" spans="1:16">
      <c r="A1992" s="9">
        <v>42843</v>
      </c>
      <c r="B1992" s="32">
        <v>6446.8</v>
      </c>
      <c r="C1992" s="3">
        <v>3671.56</v>
      </c>
      <c r="D1992" s="3">
        <v>5169.3873549999998</v>
      </c>
      <c r="E1992" s="3">
        <v>73.741849999999999</v>
      </c>
      <c r="F1992" s="3">
        <v>2837.4666893369999</v>
      </c>
      <c r="G1992" s="3">
        <v>234</v>
      </c>
      <c r="H1992" s="10">
        <v>4698.7851300000002</v>
      </c>
      <c r="I1992" s="32">
        <v>375.45163200000002</v>
      </c>
      <c r="J1992" s="3">
        <v>4323.333498</v>
      </c>
      <c r="K1992" s="3">
        <v>12.6479</v>
      </c>
      <c r="L1992" s="3">
        <v>1.4400999999999999</v>
      </c>
      <c r="M1992" s="3">
        <v>2.8</v>
      </c>
      <c r="N1992" s="3">
        <v>64.430000000000291</v>
      </c>
      <c r="O1992" s="3"/>
      <c r="P1992" s="3"/>
    </row>
    <row r="1993" spans="1:16">
      <c r="A1993" s="9">
        <v>42842</v>
      </c>
      <c r="B1993" s="10">
        <v>6382.37</v>
      </c>
      <c r="C1993" s="3">
        <v>3622.78</v>
      </c>
      <c r="D1993" s="3">
        <v>836.11688000000004</v>
      </c>
      <c r="E1993" s="3">
        <v>27.790845999999998</v>
      </c>
      <c r="F1993" s="3">
        <v>2809.1082506289999</v>
      </c>
      <c r="G1993" s="3">
        <v>222</v>
      </c>
      <c r="H1993" s="37">
        <v>615.90432899999996</v>
      </c>
      <c r="I1993" s="3">
        <v>443.09231999999997</v>
      </c>
      <c r="J1993" s="3">
        <v>172.81200899999999</v>
      </c>
      <c r="K1993" s="3">
        <v>12.5215</v>
      </c>
      <c r="L1993" s="3">
        <v>1.4257</v>
      </c>
      <c r="M1993" s="3">
        <v>2.8</v>
      </c>
      <c r="N1993" s="3">
        <v>31.109999999999673</v>
      </c>
      <c r="O1993" s="3"/>
      <c r="P1993" s="3"/>
    </row>
    <row r="1994" spans="1:16">
      <c r="A1994" s="9">
        <v>42837</v>
      </c>
      <c r="B1994" s="32">
        <v>6351.26</v>
      </c>
      <c r="C1994" s="3">
        <v>3612.96</v>
      </c>
      <c r="D1994" s="3">
        <v>365.10945600000002</v>
      </c>
      <c r="E1994" s="3">
        <v>16.007814</v>
      </c>
      <c r="F1994" s="3">
        <v>2795.415434173</v>
      </c>
      <c r="G1994" s="3">
        <v>234</v>
      </c>
      <c r="H1994" s="10">
        <v>179.580412</v>
      </c>
      <c r="I1994" s="32">
        <v>172.47888699999999</v>
      </c>
      <c r="J1994" s="3">
        <v>7.1015250000000094</v>
      </c>
      <c r="K1994" s="3">
        <v>12.4605</v>
      </c>
      <c r="L1994" s="3">
        <v>1.4188000000000001</v>
      </c>
      <c r="M1994" s="3">
        <v>2.9</v>
      </c>
      <c r="N1994" s="3">
        <v>-51.729999999999563</v>
      </c>
      <c r="O1994" s="3">
        <v>34525</v>
      </c>
      <c r="P1994" s="3"/>
    </row>
    <row r="1995" spans="1:16">
      <c r="A1995" s="9">
        <v>42836</v>
      </c>
      <c r="B1995" s="33">
        <v>6402.99</v>
      </c>
      <c r="C1995" s="35">
        <v>3647.82</v>
      </c>
      <c r="D1995" s="35">
        <v>2374.3513360000002</v>
      </c>
      <c r="E1995" s="35">
        <v>412.48063999999999</v>
      </c>
      <c r="F1995" s="3">
        <v>2818.182679299</v>
      </c>
      <c r="G1995" s="3">
        <v>243</v>
      </c>
      <c r="H1995" s="37">
        <v>1372.7702240000001</v>
      </c>
      <c r="I1995" s="3">
        <v>1053.5271359999999</v>
      </c>
      <c r="J1995" s="3">
        <v>319.24308800000017</v>
      </c>
      <c r="K1995" s="3">
        <v>12.561999999999999</v>
      </c>
      <c r="L1995" s="3">
        <v>1.4302999999999999</v>
      </c>
      <c r="M1995" s="3">
        <v>2.9</v>
      </c>
      <c r="N1995" s="3">
        <v>97.449999999999818</v>
      </c>
      <c r="O1995" s="3"/>
      <c r="P1995" s="3"/>
    </row>
    <row r="1996" spans="1:16">
      <c r="A1996" s="9">
        <v>42832</v>
      </c>
      <c r="B1996" s="10">
        <v>6305.54</v>
      </c>
      <c r="C1996" s="3">
        <v>3588.89</v>
      </c>
      <c r="D1996" s="3">
        <v>281.58840099999998</v>
      </c>
      <c r="E1996" s="3">
        <v>9.5437530000000006</v>
      </c>
      <c r="F1996" s="3">
        <v>2775.2925575949998</v>
      </c>
      <c r="G1996" s="3">
        <v>226</v>
      </c>
      <c r="H1996" s="37">
        <v>165.63012699999999</v>
      </c>
      <c r="I1996" s="3">
        <v>116.588928</v>
      </c>
      <c r="J1996" s="22">
        <v>49.041198999999992</v>
      </c>
      <c r="K1996" s="3">
        <v>12.370799999999999</v>
      </c>
      <c r="L1996" s="3">
        <v>1.4086000000000001</v>
      </c>
      <c r="M1996" s="3">
        <v>2.9</v>
      </c>
      <c r="N1996" s="3">
        <v>12.600000000000364</v>
      </c>
      <c r="O1996" s="3"/>
      <c r="P1996" s="3"/>
    </row>
    <row r="1997" spans="1:16">
      <c r="A1997" s="9">
        <v>42831</v>
      </c>
      <c r="B1997" s="10">
        <v>6292.94</v>
      </c>
      <c r="C1997" s="3">
        <v>3581.63</v>
      </c>
      <c r="D1997" s="3">
        <v>2035.2463869999999</v>
      </c>
      <c r="E1997" s="3">
        <v>26.738721999999999</v>
      </c>
      <c r="F1997" s="3">
        <v>2768.422155619</v>
      </c>
      <c r="G1997" s="3">
        <v>221</v>
      </c>
      <c r="H1997" s="37">
        <v>1750.3463939999999</v>
      </c>
      <c r="I1997" s="3">
        <v>738.53380500000003</v>
      </c>
      <c r="J1997" s="3">
        <v>1011.8125889999999</v>
      </c>
      <c r="K1997" s="3">
        <v>12.340199999999999</v>
      </c>
      <c r="L1997" s="3">
        <v>1.4051</v>
      </c>
      <c r="M1997" s="3">
        <v>2.9</v>
      </c>
      <c r="N1997" s="3">
        <v>42.899999999999636</v>
      </c>
      <c r="O1997" s="3"/>
      <c r="P1997" s="3"/>
    </row>
    <row r="1998" spans="1:16">
      <c r="A1998" s="9">
        <v>42830</v>
      </c>
      <c r="B1998" s="10">
        <v>6250.04</v>
      </c>
      <c r="C1998" s="3">
        <v>3549.98</v>
      </c>
      <c r="D1998" s="3">
        <v>578.04766299999994</v>
      </c>
      <c r="E1998" s="3">
        <v>12.985075999999999</v>
      </c>
      <c r="F1998" s="3">
        <v>2749.548756271</v>
      </c>
      <c r="G1998" s="3">
        <v>230</v>
      </c>
      <c r="H1998" s="37">
        <v>425.678721</v>
      </c>
      <c r="I1998" s="3">
        <v>169.122772</v>
      </c>
      <c r="J1998" s="3">
        <v>256.555949</v>
      </c>
      <c r="K1998" s="3">
        <v>12.256</v>
      </c>
      <c r="L1998" s="3">
        <v>1.3955</v>
      </c>
      <c r="M1998" s="3">
        <v>2.9</v>
      </c>
      <c r="N1998" s="3">
        <v>51.720000000000255</v>
      </c>
      <c r="O1998" s="3"/>
      <c r="P1998" s="3"/>
    </row>
    <row r="1999" spans="1:16">
      <c r="A1999" s="9">
        <v>42829</v>
      </c>
      <c r="B1999" s="10">
        <v>6198.32</v>
      </c>
      <c r="C1999" s="3">
        <v>3520.46</v>
      </c>
      <c r="D1999" s="3">
        <v>640.73989600000004</v>
      </c>
      <c r="E1999" s="3">
        <v>18.843114</v>
      </c>
      <c r="F1999" s="3">
        <v>2726.522126159</v>
      </c>
      <c r="G1999" s="3">
        <v>230</v>
      </c>
      <c r="H1999" s="37">
        <v>425.74776200000002</v>
      </c>
      <c r="I1999" s="3">
        <v>194.130448</v>
      </c>
      <c r="J1999" s="3">
        <v>231.61731400000002</v>
      </c>
      <c r="K1999" s="3">
        <v>12.1534</v>
      </c>
      <c r="L1999" s="3">
        <v>1.3837999999999999</v>
      </c>
      <c r="M1999" s="3">
        <v>3</v>
      </c>
      <c r="N1999" s="3">
        <v>51.630000000000109</v>
      </c>
      <c r="O1999" s="3"/>
      <c r="P1999" s="3"/>
    </row>
    <row r="2000" spans="1:16">
      <c r="A2000" s="9">
        <v>42828</v>
      </c>
      <c r="B2000" s="30">
        <v>6146.69</v>
      </c>
      <c r="C2000" s="3">
        <v>3495.48</v>
      </c>
      <c r="D2000" s="3">
        <v>1397.3685820000001</v>
      </c>
      <c r="E2000" s="3">
        <v>20.665834</v>
      </c>
      <c r="F2000" s="3">
        <v>2703.8081615669998</v>
      </c>
      <c r="G2000" s="3">
        <v>226</v>
      </c>
      <c r="H2000" s="10">
        <v>1126.43948</v>
      </c>
      <c r="I2000" s="32">
        <v>985.62883699999998</v>
      </c>
      <c r="J2000" s="3">
        <v>140.81064300000003</v>
      </c>
      <c r="K2000" s="3">
        <v>12.052199999999999</v>
      </c>
      <c r="L2000" s="3">
        <v>1.3723000000000001</v>
      </c>
      <c r="M2000" s="3">
        <v>3</v>
      </c>
      <c r="N2000" s="3">
        <v>66.679999999999382</v>
      </c>
      <c r="O2000" s="3"/>
      <c r="P2000" s="3"/>
    </row>
    <row r="2001" spans="1:16">
      <c r="A2001" s="9">
        <v>42825</v>
      </c>
      <c r="B2001" s="10">
        <v>6080.01</v>
      </c>
      <c r="C2001" s="3">
        <v>3443.12</v>
      </c>
      <c r="D2001" s="3">
        <v>1000.341359</v>
      </c>
      <c r="E2001" s="3">
        <v>36.918672999999998</v>
      </c>
      <c r="F2001" s="3">
        <v>2670.7966529579999</v>
      </c>
      <c r="G2001" s="3">
        <v>197</v>
      </c>
      <c r="H2001" s="37">
        <v>711.22413300000005</v>
      </c>
      <c r="I2001" s="3">
        <v>644.17841099999998</v>
      </c>
      <c r="J2001" s="3">
        <v>67.045722000000069</v>
      </c>
      <c r="K2001" s="3">
        <v>11.904999999999999</v>
      </c>
      <c r="L2001" s="3">
        <v>1.3554999999999999</v>
      </c>
      <c r="M2001" s="3">
        <v>3</v>
      </c>
      <c r="N2001" s="3">
        <v>18.070000000000618</v>
      </c>
      <c r="O2001" s="3"/>
      <c r="P2001" s="3"/>
    </row>
    <row r="2002" spans="1:16">
      <c r="A2002" s="9">
        <v>42824</v>
      </c>
      <c r="B2002" s="10">
        <v>6061.94</v>
      </c>
      <c r="C2002" s="3">
        <v>3438.88</v>
      </c>
      <c r="D2002" s="3">
        <v>1742.7521899999999</v>
      </c>
      <c r="E2002" s="3">
        <v>54.837128</v>
      </c>
      <c r="F2002" s="3">
        <v>2662.8603292299999</v>
      </c>
      <c r="G2002" s="3">
        <v>237</v>
      </c>
      <c r="H2002" s="37">
        <v>1177.1006190000001</v>
      </c>
      <c r="I2002" s="3">
        <v>121.879046</v>
      </c>
      <c r="J2002" s="3">
        <v>1055.221573</v>
      </c>
      <c r="K2002" s="3">
        <v>11.8696</v>
      </c>
      <c r="L2002" s="3">
        <v>1.3514999999999999</v>
      </c>
      <c r="M2002" s="3">
        <v>3</v>
      </c>
      <c r="N2002" s="3">
        <v>21.759999999999309</v>
      </c>
      <c r="O2002" s="3"/>
      <c r="P2002" s="3"/>
    </row>
    <row r="2003" spans="1:16">
      <c r="A2003" s="9">
        <v>42823</v>
      </c>
      <c r="B2003" s="32">
        <v>6040.18</v>
      </c>
      <c r="C2003" s="3">
        <v>3423.72</v>
      </c>
      <c r="D2003" s="3">
        <v>1179.268388</v>
      </c>
      <c r="E2003" s="3">
        <v>26.932935000000001</v>
      </c>
      <c r="F2003" s="3">
        <v>2652.721620759</v>
      </c>
      <c r="G2003" s="3">
        <v>216</v>
      </c>
      <c r="H2003" s="10">
        <v>1044.3850769999999</v>
      </c>
      <c r="I2003" s="32">
        <v>844.33686399999999</v>
      </c>
      <c r="J2003" s="3">
        <v>200.04821299999992</v>
      </c>
      <c r="K2003" s="3">
        <v>11.824400000000001</v>
      </c>
      <c r="L2003" s="3">
        <v>1.3464</v>
      </c>
      <c r="M2003" s="3">
        <v>3</v>
      </c>
      <c r="N2003" s="3">
        <v>18.640000000000327</v>
      </c>
      <c r="O2003" s="3"/>
      <c r="P2003" s="3"/>
    </row>
    <row r="2004" spans="1:16">
      <c r="A2004" s="9">
        <v>42822</v>
      </c>
      <c r="B2004" s="32">
        <v>6021.54</v>
      </c>
      <c r="C2004" s="3">
        <v>3419.53</v>
      </c>
      <c r="D2004" s="3">
        <v>388.47057999999998</v>
      </c>
      <c r="E2004" s="3">
        <v>44.866278999999999</v>
      </c>
      <c r="F2004" s="3">
        <v>2644.5352500929998</v>
      </c>
      <c r="G2004" s="3">
        <v>225</v>
      </c>
      <c r="H2004" s="37">
        <v>169.17995999999999</v>
      </c>
      <c r="I2004" s="3">
        <v>80.715470999999994</v>
      </c>
      <c r="J2004" s="3">
        <v>88.464489</v>
      </c>
      <c r="K2004" s="3">
        <v>11.7879</v>
      </c>
      <c r="L2004" s="3">
        <v>1.3422000000000001</v>
      </c>
      <c r="M2004" s="3">
        <v>3</v>
      </c>
      <c r="N2004" s="3">
        <v>36.460000000000036</v>
      </c>
      <c r="O2004" s="3">
        <v>5833</v>
      </c>
      <c r="P2004" s="3"/>
    </row>
    <row r="2005" spans="1:16">
      <c r="A2005" s="9">
        <v>42821</v>
      </c>
      <c r="B2005" s="10">
        <v>5985.08</v>
      </c>
      <c r="C2005" s="3">
        <v>3399.03</v>
      </c>
      <c r="D2005" s="3">
        <v>2324.7893300000001</v>
      </c>
      <c r="E2005" s="3">
        <v>73.178666000000007</v>
      </c>
      <c r="F2005" s="3">
        <v>2628.5193565210002</v>
      </c>
      <c r="G2005" s="3">
        <v>209</v>
      </c>
      <c r="H2005" s="37">
        <v>1977.712141</v>
      </c>
      <c r="I2005" s="3">
        <v>1576.4799869999999</v>
      </c>
      <c r="J2005" s="3">
        <v>401.23215400000004</v>
      </c>
      <c r="K2005" s="3">
        <v>11.7166</v>
      </c>
      <c r="L2005" s="3">
        <v>1.3341000000000001</v>
      </c>
      <c r="M2005" s="3">
        <v>3</v>
      </c>
      <c r="N2005" s="3">
        <v>10.140000000000327</v>
      </c>
      <c r="O2005" s="3"/>
      <c r="P2005" s="3"/>
    </row>
    <row r="2006" spans="1:16">
      <c r="A2006" s="9">
        <v>42818</v>
      </c>
      <c r="B2006" s="10">
        <v>5974.94</v>
      </c>
      <c r="C2006" s="3">
        <v>3398.17</v>
      </c>
      <c r="D2006" s="3">
        <v>429.05513000000002</v>
      </c>
      <c r="E2006" s="3">
        <v>22.584858000000001</v>
      </c>
      <c r="F2006" s="3">
        <v>2623.9799205989998</v>
      </c>
      <c r="G2006" s="3">
        <v>216</v>
      </c>
      <c r="H2006" s="37">
        <v>79.524229000000005</v>
      </c>
      <c r="I2006" s="3">
        <v>3.2047620000000001</v>
      </c>
      <c r="J2006" s="3">
        <v>76.319467000000003</v>
      </c>
      <c r="K2006" s="3">
        <v>11.696300000000001</v>
      </c>
      <c r="L2006" s="3">
        <v>1.3318000000000001</v>
      </c>
      <c r="M2006" s="3">
        <v>3</v>
      </c>
      <c r="N2006" s="3">
        <v>-21.340000000000146</v>
      </c>
      <c r="O2006" s="3"/>
      <c r="P2006" s="3"/>
    </row>
    <row r="2007" spans="1:16">
      <c r="A2007" s="9">
        <v>42817</v>
      </c>
      <c r="B2007" s="10">
        <v>5996.28</v>
      </c>
      <c r="C2007" s="3">
        <v>3416.68</v>
      </c>
      <c r="D2007" s="3">
        <v>1918.6555519999999</v>
      </c>
      <c r="E2007" s="3">
        <v>51.261904000000001</v>
      </c>
      <c r="F2007" s="3">
        <v>2633.3532222069998</v>
      </c>
      <c r="G2007" s="3">
        <v>216</v>
      </c>
      <c r="H2007" s="37">
        <v>1008.358891</v>
      </c>
      <c r="I2007" s="3">
        <v>457.23415899999998</v>
      </c>
      <c r="J2007" s="3">
        <v>551.12473199999999</v>
      </c>
      <c r="K2007" s="3">
        <v>11.738099999999999</v>
      </c>
      <c r="L2007" s="3">
        <v>1.3365</v>
      </c>
      <c r="M2007" s="3">
        <v>3</v>
      </c>
      <c r="N2007" s="3">
        <v>16.429999999999382</v>
      </c>
      <c r="O2007" s="3"/>
      <c r="P2007" s="3"/>
    </row>
    <row r="2008" spans="1:16">
      <c r="A2008" s="9">
        <v>42816</v>
      </c>
      <c r="B2008" s="32">
        <v>5979.85</v>
      </c>
      <c r="C2008" s="3">
        <v>3411.96</v>
      </c>
      <c r="D2008" s="3">
        <v>616.37327300000004</v>
      </c>
      <c r="E2008" s="3">
        <v>7.4074819999999999</v>
      </c>
      <c r="F2008" s="3">
        <v>2626.0349168590001</v>
      </c>
      <c r="G2008" s="3">
        <v>212</v>
      </c>
      <c r="H2008" s="37">
        <v>476.55278199999998</v>
      </c>
      <c r="I2008" s="3">
        <v>282.551939</v>
      </c>
      <c r="J2008" s="3">
        <v>194.00084299999997</v>
      </c>
      <c r="K2008" s="3">
        <v>11.705500000000001</v>
      </c>
      <c r="L2008" s="3">
        <v>1.3328</v>
      </c>
      <c r="M2008" s="3">
        <v>3</v>
      </c>
      <c r="N2008" s="3">
        <v>-16.799999999999272</v>
      </c>
      <c r="O2008" s="3"/>
      <c r="P2008" s="3"/>
    </row>
    <row r="2009" spans="1:16">
      <c r="A2009" s="9">
        <v>42815</v>
      </c>
      <c r="B2009" s="10">
        <v>5996.65</v>
      </c>
      <c r="C2009" s="3">
        <v>3423.69</v>
      </c>
      <c r="D2009" s="3">
        <v>1049.0417030000001</v>
      </c>
      <c r="E2009" s="3">
        <v>28.23536</v>
      </c>
      <c r="F2009" s="3">
        <v>2633.3874905279999</v>
      </c>
      <c r="G2009" s="3">
        <v>216</v>
      </c>
      <c r="H2009" s="37">
        <v>823.922145</v>
      </c>
      <c r="I2009" s="3">
        <v>409.36238700000001</v>
      </c>
      <c r="J2009" s="3">
        <v>414.55975799999999</v>
      </c>
      <c r="K2009" s="3">
        <v>11.738300000000001</v>
      </c>
      <c r="L2009" s="3">
        <v>1.3365</v>
      </c>
      <c r="M2009" s="3">
        <v>3</v>
      </c>
      <c r="N2009" s="3">
        <v>-44.940000000000509</v>
      </c>
      <c r="O2009" s="3"/>
      <c r="P2009" s="3"/>
    </row>
    <row r="2010" spans="1:16">
      <c r="A2010" s="9">
        <v>42814</v>
      </c>
      <c r="B2010" s="33">
        <v>6041.59</v>
      </c>
      <c r="C2010" s="35">
        <v>3447.59</v>
      </c>
      <c r="D2010" s="35">
        <v>283.29903300000001</v>
      </c>
      <c r="E2010" s="35">
        <v>10.967969999999999</v>
      </c>
      <c r="F2010" s="3">
        <v>2653.1247764049999</v>
      </c>
      <c r="G2010" s="3">
        <v>205</v>
      </c>
      <c r="H2010" s="37">
        <v>224.106818</v>
      </c>
      <c r="I2010" s="3">
        <v>63.288764999999998</v>
      </c>
      <c r="J2010" s="3">
        <v>160.81805300000002</v>
      </c>
      <c r="K2010" s="3">
        <v>11.8262</v>
      </c>
      <c r="L2010" s="3">
        <v>1.3466</v>
      </c>
      <c r="M2010" s="3">
        <v>3</v>
      </c>
      <c r="N2010" s="3">
        <v>0.42000000000007276</v>
      </c>
      <c r="O2010" s="3"/>
      <c r="P2010" s="3"/>
    </row>
    <row r="2011" spans="1:16">
      <c r="A2011" s="9">
        <v>42811</v>
      </c>
      <c r="B2011" s="32">
        <v>6041.17</v>
      </c>
      <c r="C2011" s="3">
        <v>3448.52</v>
      </c>
      <c r="D2011" s="3">
        <v>439.37058200000001</v>
      </c>
      <c r="E2011" s="3">
        <v>12.737415</v>
      </c>
      <c r="F2011" s="3">
        <v>2652.937805299</v>
      </c>
      <c r="G2011" s="3">
        <v>188</v>
      </c>
      <c r="H2011" s="37">
        <v>257.876259</v>
      </c>
      <c r="I2011" s="3">
        <v>261.62125600000002</v>
      </c>
      <c r="J2011" s="3">
        <v>-3.7449970000000121</v>
      </c>
      <c r="K2011" s="3">
        <v>11.8254</v>
      </c>
      <c r="L2011" s="3">
        <v>1.3465</v>
      </c>
      <c r="M2011" s="3">
        <v>3</v>
      </c>
      <c r="N2011" s="3">
        <v>-6.6700000000000728</v>
      </c>
      <c r="O2011" s="3"/>
      <c r="P2011" s="3"/>
    </row>
    <row r="2012" spans="1:16">
      <c r="A2012" s="9">
        <v>42810</v>
      </c>
      <c r="B2012" s="10">
        <v>6047.84</v>
      </c>
      <c r="C2012" s="3">
        <v>3451.69</v>
      </c>
      <c r="D2012" s="3">
        <v>1170.703951</v>
      </c>
      <c r="E2012" s="3">
        <v>78.309289000000007</v>
      </c>
      <c r="F2012" s="3">
        <v>2655.8697468109999</v>
      </c>
      <c r="G2012" s="3">
        <v>201</v>
      </c>
      <c r="H2012" s="37">
        <v>898.21698300000003</v>
      </c>
      <c r="I2012" s="3">
        <v>858.76588500000003</v>
      </c>
      <c r="J2012" s="3">
        <v>39.451098000000002</v>
      </c>
      <c r="K2012" s="3">
        <v>11.8385</v>
      </c>
      <c r="L2012" s="3">
        <v>1.3479000000000001</v>
      </c>
      <c r="M2012" s="3">
        <v>3</v>
      </c>
      <c r="N2012" s="3">
        <v>19.270000000000437</v>
      </c>
      <c r="O2012" s="3"/>
      <c r="P2012" s="3"/>
    </row>
    <row r="2013" spans="1:16">
      <c r="A2013" s="9">
        <v>42809</v>
      </c>
      <c r="B2013" s="32">
        <v>6028.57</v>
      </c>
      <c r="C2013" s="3">
        <v>3447.19</v>
      </c>
      <c r="D2013" s="3">
        <v>272.13351</v>
      </c>
      <c r="E2013" s="3">
        <v>18.635667999999999</v>
      </c>
      <c r="F2013" s="3">
        <v>2647.340893609</v>
      </c>
      <c r="G2013" s="3">
        <v>199</v>
      </c>
      <c r="H2013" s="10">
        <v>151.03096300000001</v>
      </c>
      <c r="I2013" s="32">
        <v>47.870902000000001</v>
      </c>
      <c r="J2013" s="3">
        <v>103.16006100000001</v>
      </c>
      <c r="K2013" s="3">
        <v>11.8005</v>
      </c>
      <c r="L2013" s="3">
        <v>1.3435999999999999</v>
      </c>
      <c r="M2013" s="3">
        <v>3</v>
      </c>
      <c r="N2013" s="3">
        <v>-3.5900000000001455</v>
      </c>
      <c r="O2013" s="3"/>
      <c r="P2013" s="3"/>
    </row>
    <row r="2014" spans="1:16">
      <c r="A2014" s="9">
        <v>42808</v>
      </c>
      <c r="B2014" s="10">
        <v>6032.16</v>
      </c>
      <c r="C2014" s="3">
        <v>3450.07</v>
      </c>
      <c r="D2014" s="3">
        <v>239.99765400000001</v>
      </c>
      <c r="E2014" s="3">
        <v>11.000681</v>
      </c>
      <c r="F2014" s="3">
        <v>2648.9210714810001</v>
      </c>
      <c r="G2014" s="3">
        <v>212</v>
      </c>
      <c r="H2014" s="37">
        <v>77.773477999999997</v>
      </c>
      <c r="I2014" s="3">
        <v>16.797799999999999</v>
      </c>
      <c r="J2014" s="3">
        <v>60.975678000000002</v>
      </c>
      <c r="K2014" s="3">
        <v>11.807499999999999</v>
      </c>
      <c r="L2014" s="3">
        <v>1.3444</v>
      </c>
      <c r="M2014" s="3">
        <v>3</v>
      </c>
      <c r="N2014" s="3">
        <v>-14.630000000000109</v>
      </c>
      <c r="O2014" s="3"/>
      <c r="P2014" s="3"/>
    </row>
    <row r="2015" spans="1:16">
      <c r="A2015" s="9">
        <v>42807</v>
      </c>
      <c r="B2015" s="32">
        <v>6046.79</v>
      </c>
      <c r="C2015" s="3">
        <v>3459.89</v>
      </c>
      <c r="D2015" s="3">
        <v>888.20386399999995</v>
      </c>
      <c r="E2015" s="3">
        <v>22.533639999999998</v>
      </c>
      <c r="F2015" s="3">
        <v>2655.3439320860002</v>
      </c>
      <c r="G2015" s="3">
        <v>213</v>
      </c>
      <c r="H2015" s="10">
        <v>589.56067499999995</v>
      </c>
      <c r="I2015" s="32">
        <v>476.80614600000001</v>
      </c>
      <c r="J2015" s="3">
        <v>112.75452899999993</v>
      </c>
      <c r="K2015" s="3">
        <v>11.8361</v>
      </c>
      <c r="L2015" s="3">
        <v>1.3476999999999999</v>
      </c>
      <c r="M2015" s="3">
        <v>3</v>
      </c>
      <c r="N2015" s="3">
        <v>-24.010000000000218</v>
      </c>
      <c r="O2015" s="3"/>
      <c r="P2015" s="3"/>
    </row>
    <row r="2016" spans="1:16">
      <c r="A2016" s="9">
        <v>42804</v>
      </c>
      <c r="B2016" s="10">
        <v>6070.8</v>
      </c>
      <c r="C2016" s="3">
        <v>3482.08</v>
      </c>
      <c r="D2016" s="3">
        <v>183.27968300000001</v>
      </c>
      <c r="E2016" s="3">
        <v>8.6601599999999994</v>
      </c>
      <c r="F2016" s="3">
        <v>2665.887222238</v>
      </c>
      <c r="G2016" s="3">
        <v>199</v>
      </c>
      <c r="H2016" s="37">
        <v>69.309075000000007</v>
      </c>
      <c r="I2016" s="3">
        <v>8.346603</v>
      </c>
      <c r="J2016" s="3">
        <v>60.962472000000005</v>
      </c>
      <c r="K2016" s="3">
        <v>11.883100000000001</v>
      </c>
      <c r="L2016" s="3">
        <v>1.353</v>
      </c>
      <c r="M2016" s="3">
        <v>3</v>
      </c>
      <c r="N2016" s="3">
        <v>-14.1899999999996</v>
      </c>
      <c r="O2016" s="3">
        <v>16149</v>
      </c>
      <c r="P2016" s="3"/>
    </row>
    <row r="2017" spans="1:16">
      <c r="A2017" s="9">
        <v>42803</v>
      </c>
      <c r="B2017" s="10">
        <v>6084.99</v>
      </c>
      <c r="C2017" s="3">
        <v>3496.58</v>
      </c>
      <c r="D2017" s="3">
        <v>711.01376300000004</v>
      </c>
      <c r="E2017" s="3">
        <v>12.345332000000001</v>
      </c>
      <c r="F2017" s="3">
        <v>2672.1182136050002</v>
      </c>
      <c r="G2017" s="3">
        <v>213</v>
      </c>
      <c r="H2017" s="37">
        <v>588.83979199999999</v>
      </c>
      <c r="I2017" s="3">
        <v>413.87454700000001</v>
      </c>
      <c r="J2017" s="3">
        <v>174.96524499999998</v>
      </c>
      <c r="K2017" s="3">
        <v>11.9109</v>
      </c>
      <c r="L2017" s="3">
        <v>1.3562000000000001</v>
      </c>
      <c r="M2017" s="3">
        <v>3</v>
      </c>
      <c r="N2017" s="3">
        <v>-3.8100000000004002</v>
      </c>
      <c r="O2017" s="3"/>
      <c r="P2017" s="3"/>
    </row>
    <row r="2018" spans="1:16">
      <c r="A2018" s="9">
        <v>42802</v>
      </c>
      <c r="B2018" s="32">
        <v>6088.8</v>
      </c>
      <c r="C2018" s="3">
        <v>3501.92</v>
      </c>
      <c r="D2018" s="3">
        <v>875.55939699999999</v>
      </c>
      <c r="E2018" s="3">
        <v>18.516279000000001</v>
      </c>
      <c r="F2018" s="3">
        <v>2673.7920998</v>
      </c>
      <c r="G2018" s="3">
        <v>216</v>
      </c>
      <c r="H2018" s="37">
        <v>222.471114</v>
      </c>
      <c r="I2018" s="3">
        <v>158.84195</v>
      </c>
      <c r="J2018" s="3">
        <v>63.629164000000003</v>
      </c>
      <c r="K2018" s="3">
        <v>11.9184</v>
      </c>
      <c r="L2018" s="3">
        <v>1.357</v>
      </c>
      <c r="M2018" s="3">
        <v>3</v>
      </c>
      <c r="N2018" s="3">
        <v>-6.2699999999995271</v>
      </c>
      <c r="O2018" s="3"/>
      <c r="P2018" s="3"/>
    </row>
    <row r="2019" spans="1:16">
      <c r="A2019" s="9">
        <v>42801</v>
      </c>
      <c r="B2019" s="10">
        <v>6095.07</v>
      </c>
      <c r="C2019" s="3">
        <v>3507.77</v>
      </c>
      <c r="D2019" s="3">
        <v>1063.842926</v>
      </c>
      <c r="E2019" s="3">
        <v>22.304701999999999</v>
      </c>
      <c r="F2019" s="3">
        <v>2676.5447263209999</v>
      </c>
      <c r="G2019" s="3">
        <v>211</v>
      </c>
      <c r="H2019" s="37">
        <v>682.85886800000003</v>
      </c>
      <c r="I2019" s="3">
        <v>528.07990299999994</v>
      </c>
      <c r="J2019" s="3">
        <v>154.77896500000008</v>
      </c>
      <c r="K2019" s="3">
        <v>11.9306</v>
      </c>
      <c r="L2019" s="3">
        <v>1.3584000000000001</v>
      </c>
      <c r="M2019" s="3">
        <v>3</v>
      </c>
      <c r="N2019" s="3">
        <v>-13.039999999999964</v>
      </c>
      <c r="O2019" s="3">
        <v>6976</v>
      </c>
      <c r="P2019" s="3"/>
    </row>
    <row r="2020" spans="1:16">
      <c r="A2020" s="9">
        <v>42800</v>
      </c>
      <c r="B2020" s="32">
        <v>6108.11</v>
      </c>
      <c r="C2020" s="3">
        <v>3529.16</v>
      </c>
      <c r="D2020" s="3">
        <v>538.99666400000001</v>
      </c>
      <c r="E2020" s="3">
        <v>22.658681000000001</v>
      </c>
      <c r="F2020" s="3">
        <v>2682.2721341709998</v>
      </c>
      <c r="G2020" s="3">
        <v>208</v>
      </c>
      <c r="H2020" s="37">
        <v>412.16081800000001</v>
      </c>
      <c r="I2020" s="3">
        <v>32.577381000000003</v>
      </c>
      <c r="J2020" s="3">
        <v>379.583437</v>
      </c>
      <c r="K2020" s="3">
        <v>11.956200000000001</v>
      </c>
      <c r="L2020" s="3">
        <v>1.3613</v>
      </c>
      <c r="M2020" s="3">
        <v>3</v>
      </c>
      <c r="N2020" s="3">
        <v>-9.0799999999999272</v>
      </c>
      <c r="O2020" s="3"/>
      <c r="P2020" s="3"/>
    </row>
    <row r="2021" spans="1:16">
      <c r="A2021" s="9">
        <v>42797</v>
      </c>
      <c r="B2021" s="32">
        <v>6117.19</v>
      </c>
      <c r="C2021" s="3">
        <v>3534.37</v>
      </c>
      <c r="D2021" s="3">
        <v>711.86839499999996</v>
      </c>
      <c r="E2021" s="3">
        <v>17.710179</v>
      </c>
      <c r="F2021" s="3">
        <v>2686.2529031570002</v>
      </c>
      <c r="G2021" s="3">
        <v>205</v>
      </c>
      <c r="H2021" s="37">
        <v>593.77351699999997</v>
      </c>
      <c r="I2021" s="3">
        <v>209.08268200000001</v>
      </c>
      <c r="J2021" s="3">
        <v>384.69083499999999</v>
      </c>
      <c r="K2021" s="3">
        <v>11.9739</v>
      </c>
      <c r="L2021" s="3">
        <v>1.3633999999999999</v>
      </c>
      <c r="M2021" s="3">
        <v>3</v>
      </c>
      <c r="N2021" s="3">
        <v>15.679999999999382</v>
      </c>
      <c r="O2021" s="3"/>
      <c r="P2021" s="3"/>
    </row>
    <row r="2022" spans="1:16">
      <c r="A2022" s="9">
        <v>42796</v>
      </c>
      <c r="B2022" s="32">
        <v>6101.51</v>
      </c>
      <c r="C2022" s="3">
        <v>3524.77</v>
      </c>
      <c r="D2022" s="3">
        <v>1205.4544189999999</v>
      </c>
      <c r="E2022" s="3">
        <v>17.042204000000002</v>
      </c>
      <c r="F2022" s="3">
        <v>2679.36714553</v>
      </c>
      <c r="G2022" s="3">
        <v>247</v>
      </c>
      <c r="H2022" s="10">
        <v>999.33956000000001</v>
      </c>
      <c r="I2022" s="32">
        <v>928.51372000000003</v>
      </c>
      <c r="J2022" s="3">
        <v>70.825839999999971</v>
      </c>
      <c r="K2022" s="3">
        <v>11.943199999999999</v>
      </c>
      <c r="L2022" s="3">
        <v>1.3599000000000001</v>
      </c>
      <c r="M2022" s="3">
        <v>3</v>
      </c>
      <c r="N2022" s="3">
        <v>-25.599999999999454</v>
      </c>
      <c r="O2022" s="3"/>
      <c r="P2022" s="3"/>
    </row>
    <row r="2023" spans="1:16">
      <c r="A2023" s="9">
        <v>42795</v>
      </c>
      <c r="B2023" s="10">
        <v>6127.11</v>
      </c>
      <c r="C2023" s="3">
        <v>3533.14</v>
      </c>
      <c r="D2023" s="3">
        <v>783.92587200000003</v>
      </c>
      <c r="E2023" s="3">
        <v>73.091005999999993</v>
      </c>
      <c r="F2023" s="3">
        <v>2690.6076110660001</v>
      </c>
      <c r="G2023" s="3">
        <v>204</v>
      </c>
      <c r="H2023" s="37">
        <v>344.35841099999999</v>
      </c>
      <c r="I2023" s="3">
        <v>51.736331999999997</v>
      </c>
      <c r="J2023" s="3">
        <v>292.62207899999999</v>
      </c>
      <c r="K2023" s="3">
        <v>11.9933</v>
      </c>
      <c r="L2023" s="3">
        <v>1.3655999999999999</v>
      </c>
      <c r="M2023" s="3">
        <v>2.9</v>
      </c>
      <c r="N2023" s="3">
        <v>5.6799999999993815</v>
      </c>
      <c r="O2023" s="3"/>
      <c r="P2023" s="3"/>
    </row>
    <row r="2024" spans="1:16">
      <c r="A2024" s="9">
        <v>42794</v>
      </c>
      <c r="B2024" s="10">
        <v>6121.43</v>
      </c>
      <c r="C2024" s="3">
        <v>3538.55</v>
      </c>
      <c r="D2024" s="3">
        <v>382.15753000000001</v>
      </c>
      <c r="E2024" s="3">
        <v>12.878147999999999</v>
      </c>
      <c r="F2024" s="3">
        <v>2692.7417370419998</v>
      </c>
      <c r="G2024" s="3">
        <v>230</v>
      </c>
      <c r="H2024" s="37">
        <v>240.860004</v>
      </c>
      <c r="I2024" s="3">
        <v>128.927851</v>
      </c>
      <c r="J2024" s="3">
        <v>111.932153</v>
      </c>
      <c r="K2024" s="3">
        <v>12.002800000000001</v>
      </c>
      <c r="L2024" s="3">
        <v>1.3667</v>
      </c>
      <c r="M2024" s="3">
        <v>3</v>
      </c>
      <c r="N2024" s="3">
        <v>-12.849999999999454</v>
      </c>
      <c r="O2024" s="3"/>
      <c r="P2024" s="3"/>
    </row>
    <row r="2025" spans="1:16">
      <c r="A2025" s="9">
        <v>42793</v>
      </c>
      <c r="B2025" s="10">
        <v>6134.28</v>
      </c>
      <c r="C2025" s="3">
        <v>3543.82</v>
      </c>
      <c r="D2025" s="3">
        <v>2406.7757120000001</v>
      </c>
      <c r="E2025" s="3">
        <v>46.258301000000003</v>
      </c>
      <c r="F2025" s="3">
        <v>2698.397341844</v>
      </c>
      <c r="G2025" s="3">
        <v>240</v>
      </c>
      <c r="H2025" s="37">
        <v>106.25322799999999</v>
      </c>
      <c r="I2025" s="3">
        <v>199.281417</v>
      </c>
      <c r="J2025" s="3">
        <v>-93.028189000000012</v>
      </c>
      <c r="K2025" s="3">
        <v>12.028</v>
      </c>
      <c r="L2025" s="3">
        <v>1.3694999999999999</v>
      </c>
      <c r="M2025" s="3">
        <v>2.9</v>
      </c>
      <c r="N2025" s="3">
        <v>12.239999999999782</v>
      </c>
      <c r="O2025" s="3"/>
      <c r="P2025" s="3"/>
    </row>
    <row r="2026" spans="1:16">
      <c r="A2026" s="9">
        <v>42789</v>
      </c>
      <c r="B2026" s="10">
        <v>6122.04</v>
      </c>
      <c r="C2026" s="3">
        <v>3534.85</v>
      </c>
      <c r="D2026" s="3">
        <v>1350.559033</v>
      </c>
      <c r="E2026" s="3">
        <v>122.58847</v>
      </c>
      <c r="F2026" s="3">
        <v>2692.9681083320002</v>
      </c>
      <c r="G2026" s="3">
        <v>207</v>
      </c>
      <c r="H2026" s="37">
        <v>1173.5184810000001</v>
      </c>
      <c r="I2026" s="3">
        <v>457.34462100000002</v>
      </c>
      <c r="J2026" s="3">
        <v>716.1738600000001</v>
      </c>
      <c r="K2026" s="3">
        <v>12.0038</v>
      </c>
      <c r="L2026" s="3">
        <v>1.3668</v>
      </c>
      <c r="M2026" s="3">
        <v>2.9</v>
      </c>
      <c r="N2026" s="3">
        <v>-16.100000000000364</v>
      </c>
      <c r="O2026" s="3"/>
      <c r="P2026" s="3"/>
    </row>
    <row r="2027" spans="1:16">
      <c r="A2027" s="9">
        <v>42788</v>
      </c>
      <c r="B2027" s="32">
        <v>6138.14</v>
      </c>
      <c r="C2027" s="3">
        <v>3553.11</v>
      </c>
      <c r="D2027" s="3">
        <v>356.38613700000002</v>
      </c>
      <c r="E2027" s="3">
        <v>22.051597000000001</v>
      </c>
      <c r="F2027" s="3">
        <v>2700.0486562850001</v>
      </c>
      <c r="G2027" s="3">
        <v>193</v>
      </c>
      <c r="H2027" s="37">
        <v>141.09131500000001</v>
      </c>
      <c r="I2027" s="3">
        <v>61.578899999999997</v>
      </c>
      <c r="J2027" s="3">
        <v>79.512415000000004</v>
      </c>
      <c r="K2027" s="3">
        <v>12.035399999999999</v>
      </c>
      <c r="L2027" s="3">
        <v>1.3704000000000001</v>
      </c>
      <c r="M2027" s="3">
        <v>2.9</v>
      </c>
      <c r="N2027" s="3">
        <v>8.4500000000007276</v>
      </c>
      <c r="O2027" s="3"/>
      <c r="P2027" s="3"/>
    </row>
    <row r="2028" spans="1:16">
      <c r="A2028" s="9">
        <v>42787</v>
      </c>
      <c r="B2028" s="32">
        <v>6129.69</v>
      </c>
      <c r="C2028" s="3">
        <v>3538.85</v>
      </c>
      <c r="D2028" s="3">
        <v>482.66726499999999</v>
      </c>
      <c r="E2028" s="3">
        <v>12.788485</v>
      </c>
      <c r="F2028" s="3">
        <v>2695.6818560950001</v>
      </c>
      <c r="G2028" s="3">
        <v>212</v>
      </c>
      <c r="H2028" s="37">
        <v>307.72514999999999</v>
      </c>
      <c r="I2028" s="3">
        <v>269.87927300000001</v>
      </c>
      <c r="J2028" s="3">
        <v>37.845876999999973</v>
      </c>
      <c r="K2028" s="3">
        <v>12.0159</v>
      </c>
      <c r="L2028" s="3">
        <v>1.3682000000000001</v>
      </c>
      <c r="M2028" s="3">
        <v>2.9</v>
      </c>
      <c r="N2028" s="3">
        <v>2.1999999999998181</v>
      </c>
      <c r="O2028" s="3"/>
      <c r="P2028" s="3"/>
    </row>
    <row r="2029" spans="1:16">
      <c r="A2029" s="9">
        <v>42786</v>
      </c>
      <c r="B2029" s="10">
        <v>6127.49</v>
      </c>
      <c r="C2029" s="3">
        <v>3544.72</v>
      </c>
      <c r="D2029" s="3">
        <v>300.40921400000002</v>
      </c>
      <c r="E2029" s="3">
        <v>19.107368000000001</v>
      </c>
      <c r="F2029" s="3">
        <v>2701.3864040869998</v>
      </c>
      <c r="G2029" s="3">
        <v>202</v>
      </c>
      <c r="H2029" s="37">
        <v>151.35701599999999</v>
      </c>
      <c r="I2029" s="3">
        <v>131.48178899999999</v>
      </c>
      <c r="J2029" s="3">
        <v>19.875226999999995</v>
      </c>
      <c r="K2029" s="3">
        <v>12.041399999999999</v>
      </c>
      <c r="L2029" s="3">
        <v>1.3711</v>
      </c>
      <c r="M2029" s="3">
        <v>2.9</v>
      </c>
      <c r="N2029" s="3">
        <v>-12.020000000000437</v>
      </c>
      <c r="O2029" s="3"/>
      <c r="P2029" s="3"/>
    </row>
    <row r="2030" spans="1:16">
      <c r="A2030" s="9">
        <v>42783</v>
      </c>
      <c r="B2030" s="10">
        <v>6139.51</v>
      </c>
      <c r="C2030" s="3">
        <v>3538.07</v>
      </c>
      <c r="D2030" s="3">
        <v>728.872793</v>
      </c>
      <c r="E2030" s="3">
        <v>21.945042000000001</v>
      </c>
      <c r="F2030" s="3">
        <v>2706.6831584430001</v>
      </c>
      <c r="G2030" s="3">
        <v>201</v>
      </c>
      <c r="H2030" s="37">
        <v>229.83749299999999</v>
      </c>
      <c r="I2030" s="3">
        <v>264.71355299999999</v>
      </c>
      <c r="J2030" s="3">
        <v>-34.876059999999995</v>
      </c>
      <c r="K2030" s="3">
        <v>12.065</v>
      </c>
      <c r="L2030" s="3">
        <v>1.3736999999999999</v>
      </c>
      <c r="M2030" s="3">
        <v>2.9</v>
      </c>
      <c r="N2030" s="3">
        <v>-20.359999999999673</v>
      </c>
      <c r="O2030" s="3"/>
      <c r="P2030" s="3"/>
    </row>
    <row r="2031" spans="1:16">
      <c r="A2031" s="9">
        <v>42782</v>
      </c>
      <c r="B2031" s="10">
        <v>6159.87</v>
      </c>
      <c r="C2031" s="3">
        <v>3543.63</v>
      </c>
      <c r="D2031" s="3">
        <v>329.399404</v>
      </c>
      <c r="E2031" s="3">
        <v>19.025344</v>
      </c>
      <c r="F2031" s="3">
        <v>2715.661051517</v>
      </c>
      <c r="G2031" s="3">
        <v>166</v>
      </c>
      <c r="H2031" s="37">
        <v>208.449105</v>
      </c>
      <c r="I2031" s="3">
        <v>223.092849</v>
      </c>
      <c r="J2031" s="3">
        <v>-14.643743999999998</v>
      </c>
      <c r="K2031" s="3">
        <v>12.105</v>
      </c>
      <c r="L2031" s="3">
        <v>1.3783000000000001</v>
      </c>
      <c r="M2031" s="3">
        <v>2.9</v>
      </c>
      <c r="N2031" s="3">
        <v>-13.850000000000364</v>
      </c>
      <c r="O2031" s="3"/>
      <c r="P2031" s="3"/>
    </row>
    <row r="2032" spans="1:16">
      <c r="A2032" s="9">
        <v>42781</v>
      </c>
      <c r="B2032" s="32">
        <v>6173.72</v>
      </c>
      <c r="C2032" s="3">
        <v>3547.86</v>
      </c>
      <c r="D2032" s="3">
        <v>633.11730999999997</v>
      </c>
      <c r="E2032" s="3">
        <v>37.239687000000004</v>
      </c>
      <c r="F2032" s="3">
        <v>2721.7681607680001</v>
      </c>
      <c r="G2032" s="3">
        <v>200</v>
      </c>
      <c r="H2032" s="37">
        <v>325.59693099999998</v>
      </c>
      <c r="I2032" s="3">
        <v>258.06192099999998</v>
      </c>
      <c r="J2032" s="3">
        <v>67.53501</v>
      </c>
      <c r="K2032" s="3">
        <v>12.132199999999999</v>
      </c>
      <c r="L2032" s="3">
        <v>1.3814</v>
      </c>
      <c r="M2032" s="3">
        <v>2.9</v>
      </c>
      <c r="N2032" s="3">
        <v>-1.7799999999997453</v>
      </c>
      <c r="O2032" s="3">
        <v>8682</v>
      </c>
      <c r="P2032" s="3"/>
    </row>
    <row r="2033" spans="1:16">
      <c r="A2033" s="9">
        <v>42780</v>
      </c>
      <c r="B2033" s="32">
        <v>6175.5</v>
      </c>
      <c r="C2033" s="3">
        <v>3545.91</v>
      </c>
      <c r="D2033" s="3">
        <v>876.29078200000004</v>
      </c>
      <c r="E2033" s="3">
        <v>14.06814</v>
      </c>
      <c r="F2033" s="3">
        <v>2722.5486725760002</v>
      </c>
      <c r="G2033" s="3">
        <v>221</v>
      </c>
      <c r="H2033" s="37">
        <v>709.11083599999995</v>
      </c>
      <c r="I2033" s="3">
        <v>686.79797499999995</v>
      </c>
      <c r="J2033" s="3">
        <v>22.312860999999998</v>
      </c>
      <c r="K2033" s="3">
        <v>12.1357</v>
      </c>
      <c r="L2033" s="3">
        <v>1.3817999999999999</v>
      </c>
      <c r="M2033" s="3">
        <v>2.9</v>
      </c>
      <c r="N2033" s="3">
        <v>26.5600000000004</v>
      </c>
      <c r="O2033" s="3"/>
      <c r="P2033" s="3"/>
    </row>
    <row r="2034" spans="1:16">
      <c r="A2034" s="9">
        <v>42779</v>
      </c>
      <c r="B2034" s="10">
        <v>6148.94</v>
      </c>
      <c r="C2034" s="3">
        <v>3532.93</v>
      </c>
      <c r="D2034" s="3">
        <v>548.93320700000004</v>
      </c>
      <c r="E2034" s="3">
        <v>20.247495000000001</v>
      </c>
      <c r="F2034" s="3">
        <v>2710.8405652010001</v>
      </c>
      <c r="G2034" s="3">
        <v>188</v>
      </c>
      <c r="H2034" s="37">
        <v>348.15709800000002</v>
      </c>
      <c r="I2034" s="3">
        <v>289.991174</v>
      </c>
      <c r="J2034" s="3">
        <v>58.165924000000018</v>
      </c>
      <c r="K2034" s="3">
        <v>12.083500000000001</v>
      </c>
      <c r="L2034" s="3">
        <v>1.3757999999999999</v>
      </c>
      <c r="M2034" s="3">
        <v>3</v>
      </c>
      <c r="N2034" s="3">
        <v>10.210000000000036</v>
      </c>
      <c r="O2034" s="3"/>
      <c r="P2034" s="3"/>
    </row>
    <row r="2035" spans="1:16">
      <c r="A2035" s="9">
        <v>42775</v>
      </c>
      <c r="B2035" s="32">
        <v>6138.73</v>
      </c>
      <c r="C2035" s="3">
        <v>3521.24</v>
      </c>
      <c r="D2035" s="3">
        <v>785.06786399999999</v>
      </c>
      <c r="E2035" s="3">
        <v>11.058422</v>
      </c>
      <c r="F2035" s="3">
        <v>2706.3382723139998</v>
      </c>
      <c r="G2035" s="3">
        <v>201</v>
      </c>
      <c r="H2035" s="37">
        <v>647.281656</v>
      </c>
      <c r="I2035" s="3">
        <v>314.65226000000001</v>
      </c>
      <c r="J2035" s="3">
        <v>332.62939599999999</v>
      </c>
      <c r="K2035" s="3">
        <v>12.0634</v>
      </c>
      <c r="L2035" s="3">
        <v>1.3735999999999999</v>
      </c>
      <c r="M2035" s="3">
        <v>3</v>
      </c>
      <c r="N2035" s="3">
        <v>44.579999999999927</v>
      </c>
      <c r="O2035" s="3"/>
      <c r="P2035" s="3"/>
    </row>
    <row r="2036" spans="1:16">
      <c r="A2036" s="9">
        <v>42774</v>
      </c>
      <c r="B2036" s="32">
        <v>6094.15</v>
      </c>
      <c r="C2036" s="3">
        <v>3488.5</v>
      </c>
      <c r="D2036" s="3">
        <v>719.31352000000004</v>
      </c>
      <c r="E2036" s="3">
        <v>11.908021</v>
      </c>
      <c r="F2036" s="3">
        <v>2686.6864396159999</v>
      </c>
      <c r="G2036" s="3">
        <v>191</v>
      </c>
      <c r="H2036" s="37">
        <v>532.84341700000004</v>
      </c>
      <c r="I2036" s="3">
        <v>210.678192</v>
      </c>
      <c r="J2036" s="3">
        <v>322.16522500000008</v>
      </c>
      <c r="K2036" s="3">
        <v>11.9758</v>
      </c>
      <c r="L2036" s="3">
        <v>1.3635999999999999</v>
      </c>
      <c r="M2036" s="3">
        <v>3</v>
      </c>
      <c r="N2036" s="3">
        <v>-2.2400000000006912</v>
      </c>
      <c r="O2036" s="3"/>
      <c r="P2036" s="3"/>
    </row>
    <row r="2037" spans="1:16">
      <c r="A2037" s="9">
        <v>42773</v>
      </c>
      <c r="B2037" s="32">
        <v>6096.39</v>
      </c>
      <c r="C2037" s="3">
        <v>3485.2</v>
      </c>
      <c r="D2037" s="3">
        <v>506.83528699999999</v>
      </c>
      <c r="E2037" s="3">
        <v>9.3902920000000005</v>
      </c>
      <c r="F2037" s="3">
        <v>2687.6741002690001</v>
      </c>
      <c r="G2037" s="3">
        <v>200</v>
      </c>
      <c r="H2037" s="37">
        <v>244.73549499999999</v>
      </c>
      <c r="I2037" s="3">
        <v>92.386083999999997</v>
      </c>
      <c r="J2037" s="3">
        <v>152.34941099999998</v>
      </c>
      <c r="K2037" s="3">
        <v>11.9802</v>
      </c>
      <c r="L2037" s="3">
        <v>1.3641000000000001</v>
      </c>
      <c r="M2037" s="3">
        <v>3</v>
      </c>
      <c r="N2037" s="3">
        <v>3.3500000000003638</v>
      </c>
      <c r="O2037" s="3"/>
      <c r="P2037" s="3"/>
    </row>
    <row r="2038" spans="1:16">
      <c r="A2038" s="9">
        <v>42772</v>
      </c>
      <c r="B2038" s="10">
        <v>6093.04</v>
      </c>
      <c r="C2038" s="3">
        <v>3478.08</v>
      </c>
      <c r="D2038" s="3">
        <v>500.38514199999997</v>
      </c>
      <c r="E2038" s="3">
        <v>10.856731</v>
      </c>
      <c r="F2038" s="3">
        <v>2686.195738939</v>
      </c>
      <c r="G2038" s="3">
        <v>200</v>
      </c>
      <c r="H2038" s="37">
        <v>314.74472800000001</v>
      </c>
      <c r="I2038" s="3">
        <v>204.183919</v>
      </c>
      <c r="J2038" s="3">
        <v>110.56080900000001</v>
      </c>
      <c r="K2038" s="3">
        <v>11.973599999999999</v>
      </c>
      <c r="L2038" s="3">
        <v>1.3633</v>
      </c>
      <c r="M2038" s="3">
        <v>2.9</v>
      </c>
      <c r="N2038" s="3">
        <v>24.729999999999563</v>
      </c>
      <c r="O2038" s="3"/>
      <c r="P2038" s="3"/>
    </row>
    <row r="2039" spans="1:16">
      <c r="A2039" s="9">
        <v>42769</v>
      </c>
      <c r="B2039" s="10">
        <v>6068.31</v>
      </c>
      <c r="C2039" s="3">
        <v>3466.32</v>
      </c>
      <c r="D2039" s="3">
        <v>393.83035100000001</v>
      </c>
      <c r="E2039" s="3">
        <v>22.040365000000001</v>
      </c>
      <c r="F2039" s="3">
        <v>2675.2874635930002</v>
      </c>
      <c r="G2039" s="3">
        <v>217</v>
      </c>
      <c r="H2039" s="37">
        <v>305.62195600000001</v>
      </c>
      <c r="I2039" s="3">
        <v>64.325637999999998</v>
      </c>
      <c r="J2039" s="3">
        <v>241.29631800000001</v>
      </c>
      <c r="K2039" s="3">
        <v>11.925000000000001</v>
      </c>
      <c r="L2039" s="3">
        <v>1.3577999999999999</v>
      </c>
      <c r="M2039" s="3">
        <v>2.9</v>
      </c>
      <c r="N2039" s="3">
        <v>-51.679999999999382</v>
      </c>
      <c r="O2039" s="3"/>
      <c r="P2039" s="3"/>
    </row>
    <row r="2040" spans="1:16">
      <c r="A2040" s="9">
        <v>42768</v>
      </c>
      <c r="B2040" s="10">
        <v>6119.99</v>
      </c>
      <c r="C2040" s="3">
        <v>3506.13</v>
      </c>
      <c r="D2040" s="3">
        <v>409.45647400000001</v>
      </c>
      <c r="E2040" s="3">
        <v>8.1712860000000003</v>
      </c>
      <c r="F2040" s="3">
        <v>2698.067756076</v>
      </c>
      <c r="G2040" s="3">
        <v>199</v>
      </c>
      <c r="H2040" s="37">
        <v>315.69719800000001</v>
      </c>
      <c r="I2040" s="3">
        <v>225.90575100000001</v>
      </c>
      <c r="J2040" s="3">
        <v>89.791447000000005</v>
      </c>
      <c r="K2040" s="3">
        <v>12.0266</v>
      </c>
      <c r="L2040" s="3">
        <v>1.3694</v>
      </c>
      <c r="M2040" s="3">
        <v>2.9</v>
      </c>
      <c r="N2040" s="3">
        <v>-19.570000000000618</v>
      </c>
      <c r="O2040" s="3"/>
      <c r="P2040" s="3"/>
    </row>
    <row r="2041" spans="1:16">
      <c r="A2041" s="9">
        <v>42767</v>
      </c>
      <c r="B2041" s="32">
        <v>6139.56</v>
      </c>
      <c r="C2041" s="3">
        <v>3504.35</v>
      </c>
      <c r="D2041" s="3">
        <v>1093.4479719999999</v>
      </c>
      <c r="E2041" s="3">
        <v>17.340439</v>
      </c>
      <c r="F2041" s="3">
        <v>2706.6985208040001</v>
      </c>
      <c r="G2041" s="3">
        <v>190</v>
      </c>
      <c r="H2041" s="10">
        <v>937.84052199999996</v>
      </c>
      <c r="I2041" s="32">
        <v>910.72552499999995</v>
      </c>
      <c r="J2041" s="3">
        <v>27.114997000000017</v>
      </c>
      <c r="K2041" s="3">
        <v>12.065</v>
      </c>
      <c r="L2041" s="3">
        <v>1.3736999999999999</v>
      </c>
      <c r="M2041" s="3">
        <v>2.9</v>
      </c>
      <c r="N2041" s="3">
        <v>9.4900000000006912</v>
      </c>
      <c r="O2041" s="3"/>
      <c r="P2041" s="3"/>
    </row>
    <row r="2042" spans="1:16">
      <c r="A2042" s="9">
        <v>42766</v>
      </c>
      <c r="B2042" s="32">
        <v>6130.07</v>
      </c>
      <c r="C2042" s="3">
        <v>3490.91</v>
      </c>
      <c r="D2042" s="3">
        <v>132.408083</v>
      </c>
      <c r="E2042" s="3">
        <v>4.7539480000000003</v>
      </c>
      <c r="F2042" s="3">
        <v>2702.5140578529999</v>
      </c>
      <c r="G2042" s="3">
        <v>190</v>
      </c>
      <c r="H2042" s="37">
        <v>43.747875999999998</v>
      </c>
      <c r="I2042" s="3">
        <v>37.208635999999998</v>
      </c>
      <c r="J2042" s="3">
        <v>6.5392399999999995</v>
      </c>
      <c r="K2042" s="3">
        <v>12.0464</v>
      </c>
      <c r="L2042" s="3">
        <v>1.3715999999999999</v>
      </c>
      <c r="M2042" s="3">
        <v>2.9</v>
      </c>
      <c r="N2042" s="3">
        <v>-2.6100000000005821</v>
      </c>
      <c r="O2042" s="3"/>
      <c r="P2042" s="3"/>
    </row>
    <row r="2043" spans="1:16">
      <c r="A2043" s="9">
        <v>42765</v>
      </c>
      <c r="B2043" s="32">
        <v>6132.68</v>
      </c>
      <c r="C2043" s="3">
        <v>3489.61</v>
      </c>
      <c r="D2043" s="3">
        <v>1648.118048</v>
      </c>
      <c r="E2043" s="3">
        <v>54.398072999999997</v>
      </c>
      <c r="F2043" s="3">
        <v>2701.597475386</v>
      </c>
      <c r="G2043" s="3">
        <v>209</v>
      </c>
      <c r="H2043" s="156">
        <v>1082.656246</v>
      </c>
      <c r="I2043" s="3">
        <v>1103.4238270000001</v>
      </c>
      <c r="J2043" s="3">
        <v>-20.767581000000064</v>
      </c>
      <c r="K2043" s="3">
        <v>12.0718</v>
      </c>
      <c r="L2043" s="3">
        <v>1.3876999999999999</v>
      </c>
      <c r="M2043" s="3">
        <v>2.9</v>
      </c>
      <c r="N2043" s="3">
        <v>-7.8599999999996726</v>
      </c>
      <c r="O2043" s="3">
        <v>7415</v>
      </c>
      <c r="P2043" s="3"/>
    </row>
    <row r="2044" spans="1:16">
      <c r="A2044" s="9">
        <v>42762</v>
      </c>
      <c r="B2044" s="32">
        <v>6140.54</v>
      </c>
      <c r="C2044" s="3">
        <v>3492.92</v>
      </c>
      <c r="D2044" s="3">
        <v>179.31889799999999</v>
      </c>
      <c r="E2044" s="3">
        <v>6.3741960000000004</v>
      </c>
      <c r="F2044" s="3">
        <v>2705.0587159219999</v>
      </c>
      <c r="G2044" s="3">
        <v>206</v>
      </c>
      <c r="H2044" s="10">
        <v>68.147496000000004</v>
      </c>
      <c r="I2044" s="32">
        <v>62.192790000000002</v>
      </c>
      <c r="J2044" s="3">
        <v>5.9547060000000016</v>
      </c>
      <c r="K2044" s="3">
        <v>12.087300000000001</v>
      </c>
      <c r="L2044" s="3">
        <v>1.3894</v>
      </c>
      <c r="M2044" s="3">
        <v>2.9</v>
      </c>
      <c r="N2044" s="3">
        <v>2.8400000000001455</v>
      </c>
      <c r="O2044" s="3"/>
      <c r="P2044" s="3"/>
    </row>
    <row r="2045" spans="1:16">
      <c r="A2045" s="9">
        <v>42761</v>
      </c>
      <c r="B2045" s="10">
        <v>6137.7</v>
      </c>
      <c r="C2045" s="3">
        <v>3483.67</v>
      </c>
      <c r="D2045" s="3">
        <v>554.24000100000001</v>
      </c>
      <c r="E2045" s="3">
        <v>50.002192000000001</v>
      </c>
      <c r="F2045" s="3">
        <v>2705.512242109</v>
      </c>
      <c r="G2045" s="3">
        <v>195</v>
      </c>
      <c r="H2045" s="37">
        <v>337.94482199999999</v>
      </c>
      <c r="I2045" s="3">
        <v>330.669354</v>
      </c>
      <c r="J2045" s="3">
        <v>7.2754679999999894</v>
      </c>
      <c r="K2045" s="3">
        <v>12.0893</v>
      </c>
      <c r="L2045" s="3">
        <v>1.3896999999999999</v>
      </c>
      <c r="M2045" s="3">
        <v>2.8</v>
      </c>
      <c r="N2045" s="3">
        <v>7.6499999999996362</v>
      </c>
      <c r="O2045" s="3"/>
      <c r="P2045" s="3"/>
    </row>
    <row r="2046" spans="1:16">
      <c r="A2046" s="9">
        <v>42760</v>
      </c>
      <c r="B2046" s="10">
        <v>6130.05</v>
      </c>
      <c r="C2046" s="3">
        <v>3479.39</v>
      </c>
      <c r="D2046" s="3">
        <v>287.71924300000001</v>
      </c>
      <c r="E2046" s="3">
        <v>8.8630630000000004</v>
      </c>
      <c r="F2046" s="3">
        <v>2702.1418406719999</v>
      </c>
      <c r="G2046" s="3">
        <v>238</v>
      </c>
      <c r="H2046" s="37">
        <v>179.258814</v>
      </c>
      <c r="I2046" s="3">
        <v>72.413166000000004</v>
      </c>
      <c r="J2046" s="3">
        <v>106.845648</v>
      </c>
      <c r="K2046" s="3">
        <v>12.0853</v>
      </c>
      <c r="L2046" s="3">
        <v>1.3878999999999999</v>
      </c>
      <c r="M2046" s="3">
        <v>2.8</v>
      </c>
      <c r="N2046" s="3">
        <v>2.9700000000002547</v>
      </c>
      <c r="O2046" s="3"/>
      <c r="P2046" s="3"/>
    </row>
    <row r="2047" spans="1:16">
      <c r="A2047" s="9">
        <v>42759</v>
      </c>
      <c r="B2047" s="10">
        <v>6127.08</v>
      </c>
      <c r="C2047" s="37">
        <v>3474.41</v>
      </c>
      <c r="D2047" s="37">
        <v>690.002295</v>
      </c>
      <c r="E2047" s="37">
        <v>13.601751999999999</v>
      </c>
      <c r="F2047" s="37">
        <v>2700.8295354060001</v>
      </c>
      <c r="G2047" s="37">
        <v>203</v>
      </c>
      <c r="H2047" s="37">
        <v>109.082695</v>
      </c>
      <c r="I2047" s="37">
        <v>494.05835999999999</v>
      </c>
      <c r="J2047" s="37">
        <v>-384.97566499999999</v>
      </c>
      <c r="K2047" s="37">
        <v>12.1076</v>
      </c>
      <c r="L2047" s="37">
        <v>1.3884000000000001</v>
      </c>
      <c r="M2047" s="3">
        <v>2.7</v>
      </c>
      <c r="N2047" s="3">
        <v>-7.3299999999999272</v>
      </c>
      <c r="O2047" s="3"/>
      <c r="P2047" s="3"/>
    </row>
    <row r="2048" spans="1:16">
      <c r="A2048" s="9">
        <v>42758</v>
      </c>
      <c r="B2048" s="32">
        <v>6134.41</v>
      </c>
      <c r="C2048" s="3">
        <v>3479.48</v>
      </c>
      <c r="D2048" s="3">
        <v>207.48700700000001</v>
      </c>
      <c r="E2048" s="3">
        <v>8.4872750000000003</v>
      </c>
      <c r="F2048" s="3">
        <v>2704.0637621649998</v>
      </c>
      <c r="G2048" s="3">
        <v>186</v>
      </c>
      <c r="H2048" s="10">
        <v>70.358144999999993</v>
      </c>
      <c r="I2048" s="32">
        <v>62.301583999999998</v>
      </c>
      <c r="J2048" s="3">
        <v>8.056560999999995</v>
      </c>
      <c r="K2048" s="3">
        <v>12.1248</v>
      </c>
      <c r="L2048" s="3">
        <v>1.3900999999999999</v>
      </c>
      <c r="M2048" s="3">
        <v>2.8</v>
      </c>
      <c r="N2048" s="3">
        <v>-27.640000000000327</v>
      </c>
      <c r="O2048" s="3"/>
      <c r="P2048" s="3"/>
    </row>
    <row r="2049" spans="1:16">
      <c r="A2049" s="9">
        <v>42755</v>
      </c>
      <c r="B2049" s="10">
        <v>6162.05</v>
      </c>
      <c r="C2049" s="3">
        <v>3500.44</v>
      </c>
      <c r="D2049" s="3">
        <v>661.79426000000001</v>
      </c>
      <c r="E2049" s="3">
        <v>20.579765999999999</v>
      </c>
      <c r="F2049" s="3">
        <v>2716.2317975010001</v>
      </c>
      <c r="G2049" s="3">
        <v>192</v>
      </c>
      <c r="H2049" s="37">
        <v>374.32378299999999</v>
      </c>
      <c r="I2049" s="3">
        <v>396.58029099999999</v>
      </c>
      <c r="J2049" s="3">
        <v>-22.256507999999997</v>
      </c>
      <c r="K2049" s="3">
        <v>12.202500000000001</v>
      </c>
      <c r="L2049" s="3">
        <v>1.3963000000000001</v>
      </c>
      <c r="M2049" s="3">
        <v>2.7</v>
      </c>
      <c r="N2049" s="3">
        <v>-7.5199999999995271</v>
      </c>
      <c r="O2049" s="3"/>
      <c r="P2049" s="3"/>
    </row>
    <row r="2050" spans="1:16">
      <c r="A2050" s="9">
        <v>42754</v>
      </c>
      <c r="B2050" s="32">
        <v>6169.57</v>
      </c>
      <c r="C2050" s="3">
        <v>3508.4</v>
      </c>
      <c r="D2050" s="3">
        <v>731.29976099999999</v>
      </c>
      <c r="E2050" s="3">
        <v>9.0130979999999994</v>
      </c>
      <c r="F2050" s="3">
        <v>2719.5472258029999</v>
      </c>
      <c r="G2050" s="3">
        <v>167</v>
      </c>
      <c r="H2050" s="37">
        <v>495.821888</v>
      </c>
      <c r="I2050" s="3">
        <v>62.425476000000003</v>
      </c>
      <c r="J2050" s="3">
        <v>433.396412</v>
      </c>
      <c r="K2050" s="3">
        <v>12.1289</v>
      </c>
      <c r="L2050" s="3">
        <v>1.405</v>
      </c>
      <c r="M2050" s="3">
        <v>2.7</v>
      </c>
      <c r="N2050" s="3">
        <v>4.6700000000000728</v>
      </c>
      <c r="O2050" s="3"/>
      <c r="P2050" s="3"/>
    </row>
    <row r="2051" spans="1:16">
      <c r="A2051" s="9">
        <v>42753</v>
      </c>
      <c r="B2051" s="10">
        <v>6164.9</v>
      </c>
      <c r="C2051" s="3">
        <v>3492.61</v>
      </c>
      <c r="D2051" s="3">
        <v>1548.6608329999999</v>
      </c>
      <c r="E2051" s="3">
        <v>19.977820999999999</v>
      </c>
      <c r="F2051" s="3">
        <v>2717.4884054600002</v>
      </c>
      <c r="G2051" s="3">
        <v>203</v>
      </c>
      <c r="H2051" s="37">
        <v>580.64553100000001</v>
      </c>
      <c r="I2051" s="3">
        <v>736.92071799999997</v>
      </c>
      <c r="J2051" s="3">
        <v>-156.27518699999996</v>
      </c>
      <c r="K2051" s="3">
        <v>12.1341</v>
      </c>
      <c r="L2051" s="3">
        <v>1.4038999999999999</v>
      </c>
      <c r="M2051" s="3">
        <v>2.7</v>
      </c>
      <c r="N2051" s="3">
        <v>-20.110000000000582</v>
      </c>
      <c r="O2051" s="3"/>
      <c r="P2051" s="3"/>
    </row>
    <row r="2052" spans="1:16">
      <c r="A2052" s="9">
        <v>42752</v>
      </c>
      <c r="B2052" s="10">
        <v>6185.01</v>
      </c>
      <c r="C2052" s="37">
        <v>3497.27</v>
      </c>
      <c r="D2052" s="37">
        <v>171.401659</v>
      </c>
      <c r="E2052" s="37">
        <v>6.5221650000000002</v>
      </c>
      <c r="F2052" s="37">
        <v>2726.3528325339998</v>
      </c>
      <c r="G2052" s="37">
        <v>183</v>
      </c>
      <c r="H2052" s="37">
        <v>14.169707000000001</v>
      </c>
      <c r="I2052" s="37">
        <v>84.744445999999996</v>
      </c>
      <c r="J2052" s="37">
        <v>-70.574738999999994</v>
      </c>
      <c r="K2052" s="37">
        <v>12.1807</v>
      </c>
      <c r="L2052" s="37">
        <v>1.4085000000000001</v>
      </c>
      <c r="M2052" s="3">
        <v>2.7</v>
      </c>
      <c r="N2052" s="3">
        <v>-1.5100000000002183</v>
      </c>
      <c r="O2052" s="3"/>
      <c r="P2052" s="3"/>
    </row>
    <row r="2053" spans="1:16">
      <c r="A2053" s="9">
        <v>42751</v>
      </c>
      <c r="B2053" s="10">
        <v>6186.52</v>
      </c>
      <c r="C2053" s="3">
        <v>3491.34</v>
      </c>
      <c r="D2053" s="3">
        <v>510.737032</v>
      </c>
      <c r="E2053" s="3">
        <v>9.9930800000000009</v>
      </c>
      <c r="F2053" s="3">
        <v>2727.0158461890001</v>
      </c>
      <c r="G2053" s="3">
        <v>203</v>
      </c>
      <c r="H2053" s="37">
        <v>250.92181299999999</v>
      </c>
      <c r="I2053" s="3">
        <v>190.52092200000001</v>
      </c>
      <c r="J2053" s="3">
        <v>60.400890999999973</v>
      </c>
      <c r="K2053" s="3">
        <v>12.3004</v>
      </c>
      <c r="L2053" s="3">
        <v>1.4088000000000001</v>
      </c>
      <c r="M2053" s="3">
        <v>2.7</v>
      </c>
      <c r="N2053" s="3">
        <v>-15.1299999999992</v>
      </c>
      <c r="O2053" s="3"/>
      <c r="P2053" s="3"/>
    </row>
    <row r="2054" spans="1:16">
      <c r="A2054" s="9">
        <v>42748</v>
      </c>
      <c r="B2054" s="10">
        <v>6201.65</v>
      </c>
      <c r="C2054" s="3">
        <v>3508.79</v>
      </c>
      <c r="D2054" s="3">
        <v>911.94486400000005</v>
      </c>
      <c r="E2054" s="3">
        <v>30.618020999999999</v>
      </c>
      <c r="F2054" s="3">
        <v>2733.687727045</v>
      </c>
      <c r="G2054" s="3">
        <v>187</v>
      </c>
      <c r="H2054" s="37">
        <v>245.93775400000001</v>
      </c>
      <c r="I2054" s="3">
        <v>167.28559000000001</v>
      </c>
      <c r="J2054" s="3">
        <v>78.652163999999999</v>
      </c>
      <c r="K2054" s="3">
        <v>12.311299999999999</v>
      </c>
      <c r="L2054" s="3">
        <v>1.4154</v>
      </c>
      <c r="M2054" s="3">
        <v>2.7</v>
      </c>
      <c r="N2054" s="3">
        <v>-16.070000000000618</v>
      </c>
      <c r="O2054" s="3"/>
      <c r="P2054" s="3"/>
    </row>
    <row r="2055" spans="1:16">
      <c r="A2055" s="9">
        <v>42746</v>
      </c>
      <c r="B2055" s="32">
        <v>6217.72</v>
      </c>
      <c r="C2055" s="3">
        <v>3524.4</v>
      </c>
      <c r="D2055" s="3">
        <v>519.92314799999997</v>
      </c>
      <c r="E2055" s="3">
        <v>17.258716</v>
      </c>
      <c r="F2055" s="3">
        <v>2740.7699002459999</v>
      </c>
      <c r="G2055" s="3">
        <v>203</v>
      </c>
      <c r="H2055" s="10">
        <v>250.32709800000001</v>
      </c>
      <c r="I2055" s="32">
        <v>247.76300599999999</v>
      </c>
      <c r="J2055" s="3">
        <v>2.5640920000000165</v>
      </c>
      <c r="K2055" s="3">
        <v>12.4068</v>
      </c>
      <c r="L2055" s="3">
        <v>1.4258</v>
      </c>
      <c r="M2055" s="3">
        <v>2.7</v>
      </c>
      <c r="N2055" s="3">
        <v>33.180000000000291</v>
      </c>
      <c r="O2055" s="3"/>
      <c r="P2055" s="3"/>
    </row>
    <row r="2056" spans="1:16">
      <c r="A2056" s="9">
        <v>42745</v>
      </c>
      <c r="B2056" s="32">
        <v>6184.54</v>
      </c>
      <c r="C2056" s="3">
        <v>3503.07</v>
      </c>
      <c r="D2056" s="3">
        <v>1116.354075</v>
      </c>
      <c r="E2056" s="3">
        <v>19.622232</v>
      </c>
      <c r="F2056" s="3">
        <v>2726.1440177190002</v>
      </c>
      <c r="G2056" s="3">
        <v>213</v>
      </c>
      <c r="H2056" s="10">
        <v>38.297108000000001</v>
      </c>
      <c r="I2056" s="32">
        <v>941.72134200000005</v>
      </c>
      <c r="J2056" s="3">
        <v>-903.42423400000007</v>
      </c>
      <c r="K2056" s="3">
        <v>12.407</v>
      </c>
      <c r="L2056" s="3">
        <v>1.3967000000000001</v>
      </c>
      <c r="M2056" s="3">
        <v>2.8</v>
      </c>
      <c r="N2056" s="3">
        <v>31.949999999999818</v>
      </c>
      <c r="O2056" s="3"/>
      <c r="P2056" s="3"/>
    </row>
    <row r="2057" spans="1:16">
      <c r="A2057" s="9">
        <v>42744</v>
      </c>
      <c r="B2057" s="10">
        <v>6152.59</v>
      </c>
      <c r="C2057" s="3">
        <v>3462.31</v>
      </c>
      <c r="D2057" s="3">
        <v>344.463528</v>
      </c>
      <c r="E2057" s="3">
        <v>20.753478000000001</v>
      </c>
      <c r="F2057" s="3">
        <v>2712.0569581640002</v>
      </c>
      <c r="G2057" s="3">
        <v>181</v>
      </c>
      <c r="H2057" s="37">
        <v>226.54599400000001</v>
      </c>
      <c r="I2057" s="3">
        <v>208.04952399999999</v>
      </c>
      <c r="J2057" s="3">
        <v>18.496470000000016</v>
      </c>
      <c r="K2057" s="3">
        <v>12.358599999999999</v>
      </c>
      <c r="L2057" s="3">
        <v>1.3928</v>
      </c>
      <c r="M2057" s="3">
        <v>2.8</v>
      </c>
      <c r="N2057" s="3">
        <v>-2.930000000000291</v>
      </c>
      <c r="O2057" s="3"/>
      <c r="P2057" s="3"/>
    </row>
    <row r="2058" spans="1:16">
      <c r="A2058" s="9">
        <v>42741</v>
      </c>
      <c r="B2058" s="32">
        <v>6155.52</v>
      </c>
      <c r="C2058" s="3">
        <v>3471.28</v>
      </c>
      <c r="D2058" s="3">
        <v>843.609328</v>
      </c>
      <c r="E2058" s="3">
        <v>317.88275199999998</v>
      </c>
      <c r="F2058" s="3">
        <v>2713.3498927669998</v>
      </c>
      <c r="G2058" s="3">
        <v>188</v>
      </c>
      <c r="H2058" s="37">
        <v>586.43105400000002</v>
      </c>
      <c r="I2058" s="3">
        <v>433.77727499999997</v>
      </c>
      <c r="J2058" s="3">
        <v>152.65377900000004</v>
      </c>
      <c r="K2058" s="3">
        <v>12.3431</v>
      </c>
      <c r="L2058" s="3">
        <v>1.4009</v>
      </c>
      <c r="M2058" s="3">
        <v>2.8</v>
      </c>
      <c r="N2058" s="3">
        <v>2.5</v>
      </c>
      <c r="O2058" s="3"/>
      <c r="P2058" s="3"/>
    </row>
    <row r="2059" spans="1:16">
      <c r="A2059" s="9">
        <v>42740</v>
      </c>
      <c r="B2059" s="32">
        <v>6153.02</v>
      </c>
      <c r="C2059" s="3">
        <v>3462.25</v>
      </c>
      <c r="D2059" s="3">
        <v>237.71422100000001</v>
      </c>
      <c r="E2059" s="3">
        <v>7.4060180000000004</v>
      </c>
      <c r="F2059" s="3">
        <v>2712.2473484659999</v>
      </c>
      <c r="G2059" s="3">
        <v>187</v>
      </c>
      <c r="H2059" s="10">
        <v>91.989508999999998</v>
      </c>
      <c r="I2059" s="32">
        <v>65.034603000000004</v>
      </c>
      <c r="J2059" s="3">
        <v>26.954905999999994</v>
      </c>
      <c r="K2059" s="3">
        <v>12.2179</v>
      </c>
      <c r="L2059" s="3">
        <v>1.3998999999999999</v>
      </c>
      <c r="M2059" s="3">
        <v>2.8</v>
      </c>
      <c r="N2059" s="3">
        <v>5.5</v>
      </c>
      <c r="O2059" s="3"/>
      <c r="P2059" s="3"/>
    </row>
    <row r="2060" spans="1:16">
      <c r="A2060" s="9">
        <v>42739</v>
      </c>
      <c r="B2060" s="10">
        <v>6147.52</v>
      </c>
      <c r="C2060" s="3">
        <v>3446.98</v>
      </c>
      <c r="D2060" s="3">
        <v>802.37172299999997</v>
      </c>
      <c r="E2060" s="3">
        <v>11.857146999999999</v>
      </c>
      <c r="F2060" s="3">
        <v>2709.822909427</v>
      </c>
      <c r="G2060" s="3">
        <v>192</v>
      </c>
      <c r="H2060" s="37">
        <v>320.31283200000001</v>
      </c>
      <c r="I2060" s="3">
        <v>501.99191100000002</v>
      </c>
      <c r="J2060" s="3">
        <v>-181.679079</v>
      </c>
      <c r="K2060" s="3">
        <v>12.207000000000001</v>
      </c>
      <c r="L2060" s="3">
        <v>1.3987000000000001</v>
      </c>
      <c r="M2060" s="3">
        <v>2.8</v>
      </c>
      <c r="N2060" s="3">
        <v>-5.6099999999996726</v>
      </c>
      <c r="O2060" s="3"/>
      <c r="P2060" s="3"/>
    </row>
    <row r="2061" spans="1:16">
      <c r="A2061" s="9">
        <v>42738</v>
      </c>
      <c r="B2061" s="32">
        <v>6153.13</v>
      </c>
      <c r="C2061" s="3">
        <v>3447.75</v>
      </c>
      <c r="D2061" s="3">
        <v>958.29375700000003</v>
      </c>
      <c r="E2061" s="3">
        <v>20.927126000000001</v>
      </c>
      <c r="F2061" s="3">
        <v>2712.2952393820001</v>
      </c>
      <c r="G2061" s="3">
        <v>198</v>
      </c>
      <c r="H2061" s="37">
        <v>64.024263000000005</v>
      </c>
      <c r="I2061" s="3">
        <v>809.05178100000001</v>
      </c>
      <c r="J2061" s="3">
        <v>-745.02751799999999</v>
      </c>
      <c r="K2061" s="3">
        <v>12.2182</v>
      </c>
      <c r="L2061" s="3">
        <v>1.3998999999999999</v>
      </c>
      <c r="M2061" s="3">
        <v>2.8</v>
      </c>
      <c r="N2061" s="3">
        <v>-5.9899999999997817</v>
      </c>
      <c r="O2061" s="3"/>
      <c r="P2061" s="3"/>
    </row>
    <row r="2062" spans="1:16">
      <c r="A2062" s="9">
        <v>42737</v>
      </c>
      <c r="B2062" s="32">
        <v>6159.12</v>
      </c>
      <c r="C2062" s="3">
        <v>3438.4</v>
      </c>
      <c r="D2062" s="3">
        <v>353.90051699999998</v>
      </c>
      <c r="E2062" s="3">
        <v>8.4309539999999998</v>
      </c>
      <c r="F2062" s="3">
        <v>2714.9360414329999</v>
      </c>
      <c r="G2062" s="3">
        <v>194</v>
      </c>
      <c r="H2062" s="10">
        <v>62.171422999999997</v>
      </c>
      <c r="I2062" s="32">
        <v>105.680697</v>
      </c>
      <c r="J2062" s="3">
        <v>-43.509273999999998</v>
      </c>
      <c r="K2062" s="3">
        <v>12.2301</v>
      </c>
      <c r="L2062" s="3">
        <v>1.4013</v>
      </c>
      <c r="M2062" s="3">
        <v>2.8</v>
      </c>
      <c r="N2062" s="3">
        <v>-33.75</v>
      </c>
      <c r="O2062" s="3">
        <v>11517</v>
      </c>
      <c r="P2062" s="3"/>
    </row>
    <row r="2063" spans="1:16">
      <c r="A2063" s="9">
        <v>42734</v>
      </c>
      <c r="B2063" s="10">
        <v>6192.87</v>
      </c>
      <c r="C2063" s="3">
        <v>3472.5</v>
      </c>
      <c r="D2063" s="3">
        <v>329.17752300000001</v>
      </c>
      <c r="E2063" s="3">
        <v>6.981744</v>
      </c>
      <c r="F2063" s="3">
        <v>2729.8078932439998</v>
      </c>
      <c r="G2063" s="3">
        <v>178</v>
      </c>
      <c r="H2063" s="37">
        <v>61.601108000000004</v>
      </c>
      <c r="I2063" s="3">
        <v>88.028261000000001</v>
      </c>
      <c r="J2063" s="3">
        <v>-26.427152999999997</v>
      </c>
      <c r="K2063" s="3">
        <v>12.2971</v>
      </c>
      <c r="L2063" s="3">
        <v>1.409</v>
      </c>
      <c r="M2063" s="3">
        <v>2.8</v>
      </c>
      <c r="N2063" s="3">
        <v>-35.390000000000327</v>
      </c>
      <c r="O2063" s="3"/>
      <c r="P2063" s="3"/>
    </row>
    <row r="2064" spans="1:16">
      <c r="A2064" s="9">
        <v>42733</v>
      </c>
      <c r="B2064" s="10">
        <v>6228.26</v>
      </c>
      <c r="C2064" s="3">
        <v>3496.44</v>
      </c>
      <c r="D2064" s="3">
        <v>202.01189400000001</v>
      </c>
      <c r="E2064" s="3">
        <v>7.2091940000000001</v>
      </c>
      <c r="F2064" s="3">
        <v>2745.4061842830001</v>
      </c>
      <c r="G2064" s="3">
        <v>198</v>
      </c>
      <c r="H2064" s="37">
        <v>63.047553000000001</v>
      </c>
      <c r="I2064" s="3">
        <v>69.398332999999994</v>
      </c>
      <c r="J2064" s="3">
        <v>-6.3507799999999932</v>
      </c>
      <c r="K2064" s="3">
        <v>12.3673</v>
      </c>
      <c r="L2064" s="3">
        <v>1.417</v>
      </c>
      <c r="M2064" s="3">
        <v>2.8</v>
      </c>
      <c r="N2064" s="3">
        <v>-17.449999999999818</v>
      </c>
      <c r="O2064" s="3"/>
      <c r="P2064" s="3"/>
    </row>
    <row r="2065" spans="1:16">
      <c r="A2065" s="9">
        <v>42732</v>
      </c>
      <c r="B2065" s="32">
        <v>6245.71</v>
      </c>
      <c r="C2065" s="3">
        <v>3503.13</v>
      </c>
      <c r="D2065" s="3">
        <v>720.79995199999996</v>
      </c>
      <c r="E2065" s="3">
        <v>33.064284999999998</v>
      </c>
      <c r="F2065" s="3">
        <v>2672.6855716320001</v>
      </c>
      <c r="G2065" s="3">
        <v>190</v>
      </c>
      <c r="H2065" s="10">
        <v>33.801130000000001</v>
      </c>
      <c r="I2065" s="32">
        <v>21.479652000000002</v>
      </c>
      <c r="J2065" s="3">
        <v>12.321477999999999</v>
      </c>
      <c r="K2065" s="3">
        <v>12.0397</v>
      </c>
      <c r="L2065" s="3">
        <v>1.3794999999999999</v>
      </c>
      <c r="M2065" s="3">
        <v>2.8</v>
      </c>
      <c r="N2065" s="3">
        <v>17.199999999999818</v>
      </c>
      <c r="O2065" s="3"/>
      <c r="P2065" s="3"/>
    </row>
    <row r="2066" spans="1:16">
      <c r="A2066" s="9">
        <v>42731</v>
      </c>
      <c r="B2066" s="10">
        <v>6228.51</v>
      </c>
      <c r="C2066" s="3">
        <v>3505.78</v>
      </c>
      <c r="D2066" s="3">
        <v>1727.6877400000001</v>
      </c>
      <c r="E2066" s="3">
        <v>25.589317000000001</v>
      </c>
      <c r="F2066" s="3">
        <v>2665.3255482260001</v>
      </c>
      <c r="G2066" s="3">
        <v>181</v>
      </c>
      <c r="H2066" s="37">
        <v>884.82242900000006</v>
      </c>
      <c r="I2066" s="3">
        <v>868.606854</v>
      </c>
      <c r="J2066" s="3">
        <v>16.215575000000058</v>
      </c>
      <c r="K2066" s="3">
        <v>12.006600000000001</v>
      </c>
      <c r="L2066" s="3">
        <v>1.3756999999999999</v>
      </c>
      <c r="M2066" s="3">
        <v>2.8</v>
      </c>
      <c r="N2066" s="3">
        <v>25.680000000000291</v>
      </c>
      <c r="O2066" s="3"/>
      <c r="P2066" s="3"/>
    </row>
    <row r="2067" spans="1:16">
      <c r="A2067" s="9">
        <v>42727</v>
      </c>
      <c r="B2067" s="10">
        <v>6202.83</v>
      </c>
      <c r="C2067" s="3">
        <v>3477.02</v>
      </c>
      <c r="D2067" s="3">
        <v>111.217567</v>
      </c>
      <c r="E2067" s="3">
        <v>3.428874</v>
      </c>
      <c r="F2067" s="3">
        <v>2654.3356337219998</v>
      </c>
      <c r="G2067" s="3">
        <v>171</v>
      </c>
      <c r="H2067" s="37">
        <v>15.968569</v>
      </c>
      <c r="I2067" s="3">
        <v>26.170197999999999</v>
      </c>
      <c r="J2067" s="3">
        <v>-10.201628999999999</v>
      </c>
      <c r="K2067" s="3">
        <v>11.957100000000001</v>
      </c>
      <c r="L2067" s="3">
        <v>1.37</v>
      </c>
      <c r="M2067" s="3">
        <v>2.8</v>
      </c>
      <c r="N2067" s="3">
        <v>-13.730000000000473</v>
      </c>
      <c r="O2067" s="3"/>
      <c r="P2067" s="3"/>
    </row>
    <row r="2068" spans="1:16">
      <c r="A2068" s="9">
        <v>42726</v>
      </c>
      <c r="B2068" s="32">
        <v>6216.56</v>
      </c>
      <c r="C2068" s="3">
        <v>3482.21</v>
      </c>
      <c r="D2068" s="3">
        <v>124.858698</v>
      </c>
      <c r="E2068" s="3">
        <v>6.2371819999999998</v>
      </c>
      <c r="F2068" s="3">
        <v>2652.9335720519998</v>
      </c>
      <c r="G2068" s="3">
        <v>173</v>
      </c>
      <c r="H2068" s="10">
        <v>30.557355000000001</v>
      </c>
      <c r="I2068" s="32">
        <v>34.767822000000002</v>
      </c>
      <c r="J2068" s="3">
        <v>-4.2104670000000013</v>
      </c>
      <c r="K2068" s="3">
        <v>11.950799999999999</v>
      </c>
      <c r="L2068" s="3">
        <v>1.3693</v>
      </c>
      <c r="M2068" s="3">
        <v>2.8</v>
      </c>
      <c r="N2068" s="3">
        <v>6.910000000000764</v>
      </c>
      <c r="O2068" s="3"/>
      <c r="P2068" s="3"/>
    </row>
    <row r="2069" spans="1:16">
      <c r="A2069" s="9">
        <v>42725</v>
      </c>
      <c r="B2069" s="32">
        <v>6209.65</v>
      </c>
      <c r="C2069" s="3">
        <v>3478.15</v>
      </c>
      <c r="D2069" s="3">
        <v>114.51244</v>
      </c>
      <c r="E2069" s="3">
        <v>6.2219889999999998</v>
      </c>
      <c r="F2069" s="3">
        <v>2649.982313123</v>
      </c>
      <c r="G2069" s="3">
        <v>186</v>
      </c>
      <c r="H2069" s="10">
        <v>36.796906</v>
      </c>
      <c r="I2069" s="32">
        <v>11.486331</v>
      </c>
      <c r="J2069" s="3">
        <v>25.310575</v>
      </c>
      <c r="K2069" s="3">
        <v>11.9375</v>
      </c>
      <c r="L2069" s="3">
        <v>1.3677999999999999</v>
      </c>
      <c r="M2069" s="3">
        <v>2.8</v>
      </c>
      <c r="N2069" s="3">
        <v>-17.690000000000509</v>
      </c>
      <c r="O2069" s="3"/>
      <c r="P2069" s="3"/>
    </row>
    <row r="2070" spans="1:16">
      <c r="A2070" s="9">
        <v>42724</v>
      </c>
      <c r="B2070" s="32">
        <v>6227.34</v>
      </c>
      <c r="C2070" s="3">
        <v>3490.35</v>
      </c>
      <c r="D2070" s="3">
        <v>426.59769699999998</v>
      </c>
      <c r="E2070" s="3">
        <v>4.7695129999999999</v>
      </c>
      <c r="F2070" s="3">
        <v>2657.4910730659999</v>
      </c>
      <c r="G2070" s="3">
        <v>175</v>
      </c>
      <c r="H2070" s="10">
        <v>230.87384900000001</v>
      </c>
      <c r="I2070" s="32">
        <v>327.967961</v>
      </c>
      <c r="J2070" s="3">
        <v>-97.094111999999996</v>
      </c>
      <c r="K2070" s="3">
        <v>11.971299999999999</v>
      </c>
      <c r="L2070" s="3">
        <v>1.3716999999999999</v>
      </c>
      <c r="M2070" s="3">
        <v>2.8</v>
      </c>
      <c r="N2070" s="3">
        <v>-7.4099999999998545</v>
      </c>
      <c r="O2070" s="3"/>
      <c r="P2070" s="3"/>
    </row>
    <row r="2071" spans="1:16">
      <c r="A2071" s="9">
        <v>42723</v>
      </c>
      <c r="B2071" s="32">
        <v>6234.75</v>
      </c>
      <c r="C2071" s="3">
        <v>3496.06</v>
      </c>
      <c r="D2071" s="3">
        <v>537.61517600000002</v>
      </c>
      <c r="E2071" s="3">
        <v>10.889846</v>
      </c>
      <c r="F2071" s="3">
        <v>2660.6539771510002</v>
      </c>
      <c r="G2071" s="3">
        <v>198</v>
      </c>
      <c r="H2071" s="10">
        <v>381.586635</v>
      </c>
      <c r="I2071" s="32">
        <v>301.24506000000002</v>
      </c>
      <c r="J2071" s="3">
        <v>80.341574999999978</v>
      </c>
      <c r="K2071" s="3">
        <v>11.9855</v>
      </c>
      <c r="L2071" s="3">
        <v>1.3733</v>
      </c>
      <c r="M2071" s="3">
        <v>2.8</v>
      </c>
      <c r="N2071" s="3">
        <v>-15.819999999999709</v>
      </c>
      <c r="O2071" s="3"/>
      <c r="P2071" s="3"/>
    </row>
    <row r="2072" spans="1:16">
      <c r="A2072" s="9">
        <v>42720</v>
      </c>
      <c r="B2072" s="32">
        <v>6250.57</v>
      </c>
      <c r="C2072" s="3">
        <v>3512.29</v>
      </c>
      <c r="D2072" s="3">
        <v>260.67793399999999</v>
      </c>
      <c r="E2072" s="3">
        <v>9.9644010000000005</v>
      </c>
      <c r="F2072" s="3">
        <v>2667.4056439219999</v>
      </c>
      <c r="G2072" s="3">
        <v>170</v>
      </c>
      <c r="H2072" s="37">
        <v>175.73312799999999</v>
      </c>
      <c r="I2072" s="3">
        <v>109.630928</v>
      </c>
      <c r="J2072" s="3">
        <v>66.102199999999996</v>
      </c>
      <c r="K2072" s="3">
        <v>12.0159</v>
      </c>
      <c r="L2072" s="3">
        <v>1.3768</v>
      </c>
      <c r="M2072" s="3">
        <v>2.8</v>
      </c>
      <c r="N2072" s="3">
        <v>-18.039999999999964</v>
      </c>
      <c r="O2072" s="3"/>
      <c r="P2072" s="3"/>
    </row>
    <row r="2073" spans="1:16">
      <c r="A2073" s="9">
        <v>42719</v>
      </c>
      <c r="B2073" s="10">
        <v>6268.61</v>
      </c>
      <c r="C2073" s="3">
        <v>3521.67</v>
      </c>
      <c r="D2073" s="3">
        <v>1858.4832039999999</v>
      </c>
      <c r="E2073" s="3">
        <v>20.155805000000001</v>
      </c>
      <c r="F2073" s="3">
        <v>2675.104503948</v>
      </c>
      <c r="G2073" s="3">
        <v>186</v>
      </c>
      <c r="H2073" s="37">
        <v>415.99838299999988</v>
      </c>
      <c r="I2073" s="3">
        <v>379.63422600000001</v>
      </c>
      <c r="J2073" s="3">
        <v>36.364156999999977</v>
      </c>
      <c r="K2073" s="3">
        <v>12.050599999999999</v>
      </c>
      <c r="L2073" s="3">
        <v>1.3808</v>
      </c>
      <c r="M2073" s="3">
        <v>2.8</v>
      </c>
      <c r="N2073" s="3">
        <v>-16.920000000000073</v>
      </c>
      <c r="O2073" s="3"/>
      <c r="P2073" s="3"/>
    </row>
    <row r="2074" spans="1:16">
      <c r="A2074" s="9">
        <v>42718</v>
      </c>
      <c r="B2074" s="10">
        <v>6285.53</v>
      </c>
      <c r="C2074" s="3">
        <v>3529.61</v>
      </c>
      <c r="D2074" s="3">
        <v>361.840621</v>
      </c>
      <c r="E2074" s="3">
        <v>12.667967000000001</v>
      </c>
      <c r="F2074" s="3">
        <v>2682.3266227489999</v>
      </c>
      <c r="G2074" s="3">
        <v>201</v>
      </c>
      <c r="H2074" s="37">
        <v>160.39526799999999</v>
      </c>
      <c r="I2074" s="3">
        <v>115.65163699999999</v>
      </c>
      <c r="J2074" s="3">
        <v>44.743630999999993</v>
      </c>
      <c r="K2074" s="3">
        <v>12.0832</v>
      </c>
      <c r="L2074" s="3">
        <v>1.3845000000000001</v>
      </c>
      <c r="M2074" s="3">
        <v>2.8</v>
      </c>
      <c r="N2074" s="3">
        <v>-13.480000000000473</v>
      </c>
      <c r="O2074" s="3"/>
      <c r="P2074" s="3"/>
    </row>
    <row r="2075" spans="1:16">
      <c r="A2075" s="9">
        <v>42713</v>
      </c>
      <c r="B2075" s="10">
        <v>6299.01</v>
      </c>
      <c r="C2075" s="3">
        <v>3540.62</v>
      </c>
      <c r="D2075" s="3">
        <v>1192.1866540000001</v>
      </c>
      <c r="E2075" s="3">
        <v>24.680506999999999</v>
      </c>
      <c r="F2075" s="3">
        <v>2688.0606540210001</v>
      </c>
      <c r="G2075" s="3">
        <v>192</v>
      </c>
      <c r="H2075" s="37">
        <v>393.49553800000001</v>
      </c>
      <c r="I2075" s="3">
        <v>949.56293200000005</v>
      </c>
      <c r="J2075" s="3">
        <v>-556.06739400000004</v>
      </c>
      <c r="K2075" s="3">
        <v>12.109</v>
      </c>
      <c r="L2075" s="3">
        <v>1.3874</v>
      </c>
      <c r="M2075" s="37">
        <v>2.8</v>
      </c>
      <c r="N2075" s="3">
        <v>-25.090000000000146</v>
      </c>
      <c r="O2075" s="3"/>
      <c r="P2075" s="3"/>
    </row>
    <row r="2076" spans="1:16">
      <c r="A2076" s="9">
        <v>42712</v>
      </c>
      <c r="B2076" s="10">
        <v>6324.1</v>
      </c>
      <c r="C2076" s="3">
        <v>3555.02</v>
      </c>
      <c r="D2076" s="3">
        <v>622.07812799999999</v>
      </c>
      <c r="E2076" s="3">
        <v>11.948478</v>
      </c>
      <c r="F2076" s="3">
        <v>2698.7657421039999</v>
      </c>
      <c r="G2076" s="3">
        <v>172</v>
      </c>
      <c r="H2076" s="37">
        <v>354.33647200000001</v>
      </c>
      <c r="I2076" s="3">
        <v>325.02635700000002</v>
      </c>
      <c r="J2076" s="3">
        <v>29.310114999999996</v>
      </c>
      <c r="K2076" s="3">
        <v>12.1572</v>
      </c>
      <c r="L2076" s="3">
        <v>1.393</v>
      </c>
      <c r="M2076" s="3">
        <v>2.8</v>
      </c>
      <c r="N2076" s="3">
        <v>-13.719999999999345</v>
      </c>
      <c r="O2076" s="3"/>
      <c r="P2076" s="3"/>
    </row>
    <row r="2077" spans="1:16">
      <c r="A2077" s="9">
        <v>42711</v>
      </c>
      <c r="B2077" s="10">
        <v>6337.82</v>
      </c>
      <c r="C2077" s="3">
        <v>3555.91</v>
      </c>
      <c r="D2077" s="3">
        <v>12013.349134</v>
      </c>
      <c r="E2077" s="3">
        <v>160.753322</v>
      </c>
      <c r="F2077" s="3">
        <v>2704.6217332340002</v>
      </c>
      <c r="G2077" s="3">
        <v>194</v>
      </c>
      <c r="H2077" s="37">
        <v>11698.640168</v>
      </c>
      <c r="I2077" s="3">
        <v>8805.8436610000008</v>
      </c>
      <c r="J2077" s="3">
        <v>2892.7965069999991</v>
      </c>
      <c r="K2077" s="3">
        <v>12.1836</v>
      </c>
      <c r="L2077" s="3">
        <v>1.3959999999999999</v>
      </c>
      <c r="M2077" s="3">
        <v>2.8</v>
      </c>
      <c r="N2077" s="3">
        <v>10.519999999999527</v>
      </c>
      <c r="O2077" s="3"/>
      <c r="P2077" s="3"/>
    </row>
    <row r="2078" spans="1:16">
      <c r="A2078" s="9">
        <v>42710</v>
      </c>
      <c r="B2078" s="10">
        <v>6327.3</v>
      </c>
      <c r="C2078" s="3">
        <v>3533.84</v>
      </c>
      <c r="D2078" s="3">
        <v>830.14525800000001</v>
      </c>
      <c r="E2078" s="3">
        <v>27.355070000000001</v>
      </c>
      <c r="F2078" s="3">
        <v>2700.1341097280001</v>
      </c>
      <c r="G2078" s="3">
        <v>187</v>
      </c>
      <c r="H2078" s="37">
        <v>441.04207200000002</v>
      </c>
      <c r="I2078" s="3">
        <v>546.663815</v>
      </c>
      <c r="J2078" s="3">
        <v>-105.62174299999998</v>
      </c>
      <c r="K2078" s="3">
        <v>12.2118</v>
      </c>
      <c r="L2078" s="3">
        <v>1.3938999999999999</v>
      </c>
      <c r="M2078" s="3">
        <v>2.9</v>
      </c>
      <c r="N2078" s="3">
        <v>-23.099999999999454</v>
      </c>
      <c r="O2078" s="3"/>
      <c r="P2078" s="3"/>
    </row>
    <row r="2079" spans="1:16">
      <c r="A2079" s="9">
        <v>42709</v>
      </c>
      <c r="B2079" s="32">
        <v>6350.4</v>
      </c>
      <c r="C2079" s="3">
        <v>3540.05</v>
      </c>
      <c r="D2079" s="3">
        <v>492.97175499999997</v>
      </c>
      <c r="E2079" s="3">
        <v>8.1890750000000008</v>
      </c>
      <c r="F2079" s="3">
        <v>2709.9896294139999</v>
      </c>
      <c r="G2079" s="3">
        <v>192</v>
      </c>
      <c r="H2079" s="10">
        <v>310.33404999999999</v>
      </c>
      <c r="I2079" s="32">
        <v>273.46286099999998</v>
      </c>
      <c r="J2079" s="3">
        <v>36.871189000000015</v>
      </c>
      <c r="K2079" s="3">
        <v>12.2964</v>
      </c>
      <c r="L2079" s="3">
        <v>1.4018999999999999</v>
      </c>
      <c r="M2079" s="3">
        <v>3.1</v>
      </c>
      <c r="N2079" s="3">
        <v>-17.720000000000255</v>
      </c>
      <c r="O2079" s="3">
        <v>23859</v>
      </c>
      <c r="P2079" s="3"/>
    </row>
    <row r="2080" spans="1:16">
      <c r="A2080" s="9">
        <v>42706</v>
      </c>
      <c r="B2080" s="32">
        <v>6368.12</v>
      </c>
      <c r="C2080" s="3">
        <v>3555.85</v>
      </c>
      <c r="D2080" s="3">
        <v>1023.118342</v>
      </c>
      <c r="E2080" s="3">
        <v>13.876288000000001</v>
      </c>
      <c r="F2080" s="3">
        <v>2716.8619679879998</v>
      </c>
      <c r="G2080" s="3">
        <v>216</v>
      </c>
      <c r="H2080" s="10">
        <v>581.896614</v>
      </c>
      <c r="I2080" s="32">
        <v>568.36182899999994</v>
      </c>
      <c r="J2080" s="3">
        <v>13.534785000000056</v>
      </c>
      <c r="K2080" s="3">
        <v>12.445600000000001</v>
      </c>
      <c r="L2080" s="3">
        <v>1.4159999999999999</v>
      </c>
      <c r="M2080" s="3">
        <v>3.1</v>
      </c>
      <c r="N2080" s="3">
        <v>42.550000000000182</v>
      </c>
      <c r="O2080" s="3"/>
      <c r="P2080" s="3"/>
    </row>
    <row r="2081" spans="1:16">
      <c r="A2081" s="9">
        <v>42705</v>
      </c>
      <c r="B2081" s="10">
        <v>6325.57</v>
      </c>
      <c r="C2081" s="3">
        <v>3521.76</v>
      </c>
      <c r="D2081" s="3">
        <v>947.90039000000002</v>
      </c>
      <c r="E2081" s="3">
        <v>9.7894299999999994</v>
      </c>
      <c r="F2081" s="3">
        <v>2698.7082390850001</v>
      </c>
      <c r="G2081" s="3">
        <v>181</v>
      </c>
      <c r="H2081" s="37">
        <v>478.73324600000001</v>
      </c>
      <c r="I2081" s="3">
        <v>728.99458800000002</v>
      </c>
      <c r="J2081" s="3">
        <v>-250.26134200000001</v>
      </c>
      <c r="K2081" s="3">
        <v>12.534800000000001</v>
      </c>
      <c r="L2081" s="3">
        <v>1.4180999999999999</v>
      </c>
      <c r="M2081" s="3">
        <v>3.1</v>
      </c>
      <c r="N2081" s="3">
        <v>16.529999999999745</v>
      </c>
      <c r="O2081" s="3"/>
      <c r="P2081" s="3"/>
    </row>
    <row r="2082" spans="1:16">
      <c r="A2082" s="9">
        <v>42704</v>
      </c>
      <c r="B2082" s="32">
        <v>6309.04</v>
      </c>
      <c r="C2082" s="3">
        <v>3508.44</v>
      </c>
      <c r="D2082" s="3">
        <v>1181.5614820000001</v>
      </c>
      <c r="E2082" s="3">
        <v>16.369705</v>
      </c>
      <c r="F2082" s="3">
        <v>2691.656053143</v>
      </c>
      <c r="G2082" s="3">
        <v>189</v>
      </c>
      <c r="H2082" s="10">
        <v>851.53759600000001</v>
      </c>
      <c r="I2082" s="32">
        <v>806.09182199999998</v>
      </c>
      <c r="J2082" s="3">
        <v>45.445774000000029</v>
      </c>
      <c r="K2082" s="3">
        <v>12.752000000000001</v>
      </c>
      <c r="L2082" s="3">
        <v>1.4165000000000001</v>
      </c>
      <c r="M2082" s="3">
        <v>3.1</v>
      </c>
      <c r="N2082" s="3">
        <v>67.9399999999996</v>
      </c>
      <c r="O2082" s="3"/>
      <c r="P2082" s="3"/>
    </row>
    <row r="2083" spans="1:16">
      <c r="A2083" s="9">
        <v>42703</v>
      </c>
      <c r="B2083" s="32">
        <v>6241.1</v>
      </c>
      <c r="C2083" s="3">
        <v>3467.1</v>
      </c>
      <c r="D2083" s="3">
        <v>579.61657400000001</v>
      </c>
      <c r="E2083" s="3">
        <v>17.139928000000001</v>
      </c>
      <c r="F2083" s="3">
        <v>2659.5153880610001</v>
      </c>
      <c r="G2083" s="3">
        <v>205</v>
      </c>
      <c r="H2083" s="37">
        <v>286.49886400000003</v>
      </c>
      <c r="I2083" s="3">
        <v>238.36318199999999</v>
      </c>
      <c r="J2083" s="3">
        <v>48.135682000000031</v>
      </c>
      <c r="K2083" s="3">
        <v>12.953200000000001</v>
      </c>
      <c r="L2083" s="3">
        <v>1.4286000000000001</v>
      </c>
      <c r="M2083" s="3">
        <v>3.1</v>
      </c>
      <c r="N2083" s="3">
        <v>9.2300000000004729</v>
      </c>
      <c r="O2083" s="3"/>
      <c r="P2083" s="3"/>
    </row>
    <row r="2084" spans="1:16">
      <c r="A2084" s="9">
        <v>42702</v>
      </c>
      <c r="B2084" s="10">
        <v>6231.87</v>
      </c>
      <c r="C2084" s="3">
        <v>3456.9</v>
      </c>
      <c r="D2084" s="3">
        <v>1008.9113599999999</v>
      </c>
      <c r="E2084" s="3">
        <v>20.047208000000001</v>
      </c>
      <c r="F2084" s="3">
        <v>2655.467804635</v>
      </c>
      <c r="G2084" s="3">
        <v>220</v>
      </c>
      <c r="H2084" s="37">
        <v>431.90963299999999</v>
      </c>
      <c r="I2084" s="3">
        <v>727.68822999999998</v>
      </c>
      <c r="J2084" s="3">
        <v>-295.77859699999999</v>
      </c>
      <c r="K2084" s="3">
        <v>12.9335</v>
      </c>
      <c r="L2084" s="3">
        <v>1.4265000000000001</v>
      </c>
      <c r="M2084" s="3">
        <v>3.1</v>
      </c>
      <c r="N2084" s="3">
        <v>-7</v>
      </c>
      <c r="O2084" s="3">
        <v>6251</v>
      </c>
      <c r="P2084" s="3"/>
    </row>
    <row r="2085" spans="1:16">
      <c r="A2085" s="9">
        <v>42699</v>
      </c>
      <c r="B2085" s="32">
        <v>6238.87</v>
      </c>
      <c r="C2085" s="3">
        <v>3459.86</v>
      </c>
      <c r="D2085" s="3">
        <v>386.34753499999999</v>
      </c>
      <c r="E2085" s="3">
        <v>9.3418759999999992</v>
      </c>
      <c r="F2085" s="3">
        <v>2658.4018756979999</v>
      </c>
      <c r="G2085" s="3">
        <v>189</v>
      </c>
      <c r="H2085" s="10">
        <v>48.448720999999999</v>
      </c>
      <c r="I2085" s="32">
        <v>185.67724000000001</v>
      </c>
      <c r="J2085" s="3">
        <v>-137.22851900000001</v>
      </c>
      <c r="K2085" s="3">
        <v>12.947800000000001</v>
      </c>
      <c r="L2085" s="3">
        <v>1.4279999999999999</v>
      </c>
      <c r="M2085" s="3">
        <v>3.1</v>
      </c>
      <c r="N2085" s="3">
        <v>-13.25</v>
      </c>
      <c r="O2085" s="3"/>
      <c r="P2085" s="3"/>
    </row>
    <row r="2086" spans="1:16">
      <c r="A2086" s="9">
        <v>42698</v>
      </c>
      <c r="B2086" s="32">
        <v>6252.12</v>
      </c>
      <c r="C2086" s="3">
        <v>3476.54</v>
      </c>
      <c r="D2086" s="3">
        <v>110.506002</v>
      </c>
      <c r="E2086" s="3">
        <v>5.3947269999999996</v>
      </c>
      <c r="F2086" s="3">
        <v>2664.0472651750001</v>
      </c>
      <c r="G2086" s="3">
        <v>205</v>
      </c>
      <c r="H2086" s="10">
        <v>28.940629999999999</v>
      </c>
      <c r="I2086" s="32">
        <v>9.3459769999999995</v>
      </c>
      <c r="J2086" s="3">
        <v>19.594653000000001</v>
      </c>
      <c r="K2086" s="3">
        <v>12.975300000000001</v>
      </c>
      <c r="L2086" s="3">
        <v>1.4311</v>
      </c>
      <c r="M2086" s="3">
        <v>3.1</v>
      </c>
      <c r="N2086" s="3">
        <v>-1.1599999999998545</v>
      </c>
      <c r="O2086" s="3"/>
      <c r="P2086" s="3"/>
    </row>
    <row r="2087" spans="1:16">
      <c r="A2087" s="9">
        <v>42697</v>
      </c>
      <c r="B2087" s="32">
        <v>6253.28</v>
      </c>
      <c r="C2087" s="3">
        <v>3478.53</v>
      </c>
      <c r="D2087" s="3">
        <v>516.86267599999996</v>
      </c>
      <c r="E2087" s="3">
        <v>12.186544</v>
      </c>
      <c r="F2087" s="3">
        <v>2664.5433324559999</v>
      </c>
      <c r="G2087" s="3">
        <v>193</v>
      </c>
      <c r="H2087" s="10">
        <v>148.53157200000001</v>
      </c>
      <c r="I2087" s="32">
        <v>154.142821</v>
      </c>
      <c r="J2087" s="3">
        <v>-5.6112489999999866</v>
      </c>
      <c r="K2087" s="3">
        <v>12.9777</v>
      </c>
      <c r="L2087" s="3">
        <v>1.4313</v>
      </c>
      <c r="M2087" s="3">
        <v>3.1</v>
      </c>
      <c r="N2087" s="3">
        <v>10.599999999999454</v>
      </c>
      <c r="O2087" s="3"/>
      <c r="P2087" s="3"/>
    </row>
    <row r="2088" spans="1:16">
      <c r="A2088" s="9">
        <v>42696</v>
      </c>
      <c r="B2088" s="32">
        <v>6242.68</v>
      </c>
      <c r="C2088" s="3">
        <v>3468.05</v>
      </c>
      <c r="D2088" s="3">
        <v>284.86</v>
      </c>
      <c r="E2088" s="3">
        <v>10.613886000000001</v>
      </c>
      <c r="F2088" s="3">
        <v>2660.0230542170002</v>
      </c>
      <c r="G2088" s="3">
        <v>204</v>
      </c>
      <c r="H2088" s="37">
        <v>33.601069000000003</v>
      </c>
      <c r="I2088" s="3">
        <v>134.298194</v>
      </c>
      <c r="J2088" s="3">
        <v>-100.697125</v>
      </c>
      <c r="K2088" s="3">
        <v>12.9557</v>
      </c>
      <c r="L2088" s="3">
        <v>1.4289000000000001</v>
      </c>
      <c r="M2088" s="3">
        <v>3.1</v>
      </c>
      <c r="N2088" s="3">
        <v>-13.299999999999272</v>
      </c>
      <c r="O2088" s="3"/>
      <c r="P2088" s="3"/>
    </row>
    <row r="2089" spans="1:16">
      <c r="A2089" s="9">
        <v>42695</v>
      </c>
      <c r="B2089" s="32">
        <v>6255.98</v>
      </c>
      <c r="C2089" s="3">
        <v>3473.65</v>
      </c>
      <c r="D2089" s="3">
        <v>648.99552900000003</v>
      </c>
      <c r="E2089" s="3">
        <v>16.579428</v>
      </c>
      <c r="F2089" s="3">
        <v>2665.6430619550001</v>
      </c>
      <c r="G2089" s="3">
        <v>207</v>
      </c>
      <c r="H2089" s="37">
        <v>295.168744</v>
      </c>
      <c r="I2089" s="3">
        <v>303.92402499999997</v>
      </c>
      <c r="J2089" s="3">
        <v>-8.7552809999999681</v>
      </c>
      <c r="K2089" s="3">
        <v>12.9831</v>
      </c>
      <c r="L2089" s="3">
        <v>1.4319</v>
      </c>
      <c r="M2089" s="3">
        <v>3.1</v>
      </c>
      <c r="N2089" s="3">
        <v>-19.280000000000655</v>
      </c>
      <c r="O2089" s="3"/>
      <c r="P2089" s="3"/>
    </row>
    <row r="2090" spans="1:16">
      <c r="A2090" s="9">
        <v>42692</v>
      </c>
      <c r="B2090" s="32">
        <v>6275.26</v>
      </c>
      <c r="C2090" s="3">
        <v>3486.3</v>
      </c>
      <c r="D2090" s="3">
        <v>395.42556200000001</v>
      </c>
      <c r="E2090" s="3">
        <v>12.323594999999999</v>
      </c>
      <c r="F2090" s="3">
        <v>2673.8563037939998</v>
      </c>
      <c r="G2090" s="3">
        <v>207</v>
      </c>
      <c r="H2090" s="156">
        <v>118.943274</v>
      </c>
      <c r="I2090" s="3">
        <v>166.92262099999999</v>
      </c>
      <c r="J2090" s="3">
        <v>-47.97934699999999</v>
      </c>
      <c r="K2090" s="3">
        <v>13.023099999999999</v>
      </c>
      <c r="L2090" s="3">
        <v>1.4362999999999999</v>
      </c>
      <c r="M2090" s="3">
        <v>3.1</v>
      </c>
      <c r="N2090" s="3">
        <v>-50.849999999999454</v>
      </c>
      <c r="O2090" s="3"/>
      <c r="P2090" s="3"/>
    </row>
    <row r="2091" spans="1:16">
      <c r="A2091" s="9">
        <v>42691</v>
      </c>
      <c r="B2091" s="32">
        <v>6326.11</v>
      </c>
      <c r="C2091" s="3">
        <v>3514.98</v>
      </c>
      <c r="D2091" s="3">
        <v>272.73328500000002</v>
      </c>
      <c r="E2091" s="3">
        <v>13.593054</v>
      </c>
      <c r="F2091" s="3">
        <v>2695.5206434830002</v>
      </c>
      <c r="G2091" s="3">
        <v>184</v>
      </c>
      <c r="H2091" s="10">
        <v>62.660366000000003</v>
      </c>
      <c r="I2091" s="32">
        <v>94.608540000000005</v>
      </c>
      <c r="J2091" s="3">
        <v>-31.948174000000002</v>
      </c>
      <c r="K2091" s="3">
        <v>13.1286</v>
      </c>
      <c r="L2091" s="3">
        <v>1.448</v>
      </c>
      <c r="M2091" s="3">
        <v>3.1</v>
      </c>
      <c r="N2091" s="3">
        <v>-18.170000000000073</v>
      </c>
      <c r="O2091" s="3"/>
      <c r="P2091" s="3"/>
    </row>
    <row r="2092" spans="1:16">
      <c r="A2092" s="9">
        <v>42690</v>
      </c>
      <c r="B2092" s="10">
        <v>6344.28</v>
      </c>
      <c r="C2092" s="3">
        <v>3527.1</v>
      </c>
      <c r="D2092" s="3">
        <v>248.471103</v>
      </c>
      <c r="E2092" s="3">
        <v>6.8994470000000003</v>
      </c>
      <c r="F2092" s="3">
        <v>2702.804629798</v>
      </c>
      <c r="G2092" s="3">
        <v>187</v>
      </c>
      <c r="H2092" s="37">
        <v>86.602868999999998</v>
      </c>
      <c r="I2092" s="3">
        <v>74.454999000000001</v>
      </c>
      <c r="J2092" s="3">
        <v>12.147869999999998</v>
      </c>
      <c r="K2092" s="3">
        <v>13.164099999999999</v>
      </c>
      <c r="L2092" s="3">
        <v>1.4519</v>
      </c>
      <c r="M2092" s="3">
        <v>3</v>
      </c>
      <c r="N2092" s="3">
        <v>-4.75</v>
      </c>
      <c r="O2092" s="3"/>
      <c r="P2092" s="3"/>
    </row>
    <row r="2093" spans="1:16">
      <c r="A2093" s="9">
        <v>42689</v>
      </c>
      <c r="B2093" s="32">
        <v>6349.03</v>
      </c>
      <c r="C2093" s="3">
        <v>3531.92</v>
      </c>
      <c r="D2093" s="3">
        <v>514.07618100000002</v>
      </c>
      <c r="E2093" s="3">
        <v>39.290720999999998</v>
      </c>
      <c r="F2093" s="3">
        <v>2704.8273819249998</v>
      </c>
      <c r="G2093" s="3">
        <v>223</v>
      </c>
      <c r="H2093" s="37">
        <v>126.889745</v>
      </c>
      <c r="I2093" s="3">
        <v>206.45972399999999</v>
      </c>
      <c r="J2093" s="3">
        <v>-79.569978999999989</v>
      </c>
      <c r="K2093" s="3">
        <v>13.1739</v>
      </c>
      <c r="L2093" s="3">
        <v>1.4530000000000001</v>
      </c>
      <c r="M2093" s="3">
        <v>3</v>
      </c>
      <c r="N2093" s="3">
        <v>-57.130000000000109</v>
      </c>
      <c r="O2093" s="3">
        <v>14591</v>
      </c>
      <c r="P2093" s="3"/>
    </row>
    <row r="2094" spans="1:16">
      <c r="A2094" s="9">
        <v>42685</v>
      </c>
      <c r="B2094" s="33">
        <v>6406.16</v>
      </c>
      <c r="C2094" s="35">
        <v>3583.79</v>
      </c>
      <c r="D2094" s="35">
        <v>470.275282</v>
      </c>
      <c r="E2094" s="35">
        <v>6.2366099999999998</v>
      </c>
      <c r="F2094" s="3">
        <v>2729.1692891799999</v>
      </c>
      <c r="G2094" s="3">
        <v>193</v>
      </c>
      <c r="H2094" s="37">
        <v>224.540505</v>
      </c>
      <c r="I2094" s="3">
        <v>349.98669999999998</v>
      </c>
      <c r="J2094" s="3">
        <v>-125.44619499999999</v>
      </c>
      <c r="K2094" s="3">
        <v>13.2925</v>
      </c>
      <c r="L2094" s="3">
        <v>1.466</v>
      </c>
      <c r="M2094" s="3">
        <v>3</v>
      </c>
      <c r="N2094" s="3">
        <v>-9.430000000000291</v>
      </c>
      <c r="O2094" s="3"/>
      <c r="P2094" s="3"/>
    </row>
    <row r="2095" spans="1:16">
      <c r="A2095" s="9">
        <v>42684</v>
      </c>
      <c r="B2095" s="10">
        <v>6415.59</v>
      </c>
      <c r="C2095" s="3">
        <v>3589.97</v>
      </c>
      <c r="D2095" s="3">
        <v>112.41345099999999</v>
      </c>
      <c r="E2095" s="3">
        <v>3.9016839999999999</v>
      </c>
      <c r="F2095" s="3">
        <v>2733.1753297810001</v>
      </c>
      <c r="G2095" s="3">
        <v>186</v>
      </c>
      <c r="H2095" s="37">
        <v>5.227436</v>
      </c>
      <c r="I2095" s="3">
        <v>3.6625899999999998</v>
      </c>
      <c r="J2095" s="3">
        <v>1.5648460000000002</v>
      </c>
      <c r="K2095" s="3">
        <v>13.311999999999999</v>
      </c>
      <c r="L2095" s="3">
        <v>1.4681999999999999</v>
      </c>
      <c r="M2095" s="3">
        <v>3</v>
      </c>
      <c r="N2095" s="3">
        <v>-5.1899999999995998</v>
      </c>
      <c r="O2095" s="3"/>
      <c r="P2095" s="3"/>
    </row>
    <row r="2096" spans="1:16">
      <c r="A2096" s="9">
        <v>42683</v>
      </c>
      <c r="B2096" s="32">
        <v>6420.78</v>
      </c>
      <c r="C2096" s="3">
        <v>3593.65</v>
      </c>
      <c r="D2096" s="3">
        <v>294.31253900000002</v>
      </c>
      <c r="E2096" s="3">
        <v>12.90868</v>
      </c>
      <c r="F2096" s="3">
        <v>2735.387061848</v>
      </c>
      <c r="G2096" s="3">
        <v>191</v>
      </c>
      <c r="H2096" s="10">
        <v>65.054275000000004</v>
      </c>
      <c r="I2096" s="32">
        <v>50.232748999999998</v>
      </c>
      <c r="J2096" s="3">
        <v>14.821526000000006</v>
      </c>
      <c r="K2096" s="3">
        <v>13.322800000000001</v>
      </c>
      <c r="L2096" s="3">
        <v>1.4694</v>
      </c>
      <c r="M2096" s="3">
        <v>3</v>
      </c>
      <c r="N2096" s="3">
        <v>3.2299999999995634</v>
      </c>
      <c r="O2096" s="3"/>
      <c r="P2096" s="3"/>
    </row>
    <row r="2097" spans="1:16">
      <c r="A2097" s="9">
        <v>42682</v>
      </c>
      <c r="B2097" s="32">
        <v>6417.55</v>
      </c>
      <c r="C2097" s="3">
        <v>3588.45</v>
      </c>
      <c r="D2097" s="3">
        <v>437.22511900000001</v>
      </c>
      <c r="E2097" s="3">
        <v>63.432732999999999</v>
      </c>
      <c r="F2097" s="3">
        <v>2733.995699091</v>
      </c>
      <c r="G2097" s="3">
        <v>200</v>
      </c>
      <c r="H2097" s="10">
        <v>123.465461</v>
      </c>
      <c r="I2097" s="32">
        <v>17.436845000000002</v>
      </c>
      <c r="J2097" s="3">
        <v>106.028616</v>
      </c>
      <c r="K2097" s="3">
        <v>13.316000000000001</v>
      </c>
      <c r="L2097" s="3">
        <v>1.4685999999999999</v>
      </c>
      <c r="M2097" s="3">
        <v>3</v>
      </c>
      <c r="N2097" s="3">
        <v>-21.510000000000218</v>
      </c>
      <c r="O2097" s="3"/>
      <c r="P2097" s="3"/>
    </row>
    <row r="2098" spans="1:16">
      <c r="A2098" s="9">
        <v>42681</v>
      </c>
      <c r="B2098" s="10">
        <v>6439.06</v>
      </c>
      <c r="C2098" s="3">
        <v>3614.58</v>
      </c>
      <c r="D2098" s="3">
        <v>161.753984</v>
      </c>
      <c r="E2098" s="3">
        <v>6.4340359999999999</v>
      </c>
      <c r="F2098" s="3">
        <v>2743.155560488</v>
      </c>
      <c r="G2098" s="3">
        <v>190</v>
      </c>
      <c r="H2098" s="37">
        <v>24.567709000000001</v>
      </c>
      <c r="I2098" s="3">
        <v>12.220729</v>
      </c>
      <c r="J2098" s="3">
        <v>12.34698</v>
      </c>
      <c r="K2098" s="3">
        <v>13.3606</v>
      </c>
      <c r="L2098" s="3">
        <v>1.4736</v>
      </c>
      <c r="M2098" s="3">
        <v>3</v>
      </c>
      <c r="N2098" s="3">
        <v>-5.9099999999998545</v>
      </c>
      <c r="O2098" s="3"/>
      <c r="P2098" s="3"/>
    </row>
    <row r="2099" spans="1:16">
      <c r="A2099" s="9">
        <v>42678</v>
      </c>
      <c r="B2099" s="32">
        <v>6444.97</v>
      </c>
      <c r="C2099" s="3">
        <v>3619.9</v>
      </c>
      <c r="D2099" s="3">
        <v>406.081864</v>
      </c>
      <c r="E2099" s="3">
        <v>7.97187</v>
      </c>
      <c r="F2099" s="3">
        <v>2745.6605046119998</v>
      </c>
      <c r="G2099" s="3">
        <v>198</v>
      </c>
      <c r="H2099" s="10">
        <v>253.89694700000001</v>
      </c>
      <c r="I2099" s="32">
        <v>65.009119999999996</v>
      </c>
      <c r="J2099" s="3">
        <v>188.88782700000002</v>
      </c>
      <c r="K2099" s="3">
        <v>13.380699999999999</v>
      </c>
      <c r="L2099" s="3">
        <v>1.4774</v>
      </c>
      <c r="M2099" s="3">
        <v>3</v>
      </c>
      <c r="N2099" s="3">
        <v>9.8000000000001819</v>
      </c>
      <c r="O2099" s="3"/>
      <c r="P2099" s="3"/>
    </row>
    <row r="2100" spans="1:16">
      <c r="A2100" s="9">
        <v>42677</v>
      </c>
      <c r="B2100" s="10">
        <v>6435.17</v>
      </c>
      <c r="C2100" s="3">
        <v>3608.55</v>
      </c>
      <c r="D2100" s="3">
        <v>275.70903099999998</v>
      </c>
      <c r="E2100" s="3">
        <v>7.322864</v>
      </c>
      <c r="F2100" s="3">
        <v>2741.4871304009998</v>
      </c>
      <c r="G2100" s="3">
        <v>191</v>
      </c>
      <c r="H2100" s="37">
        <v>166.63232099999999</v>
      </c>
      <c r="I2100" s="3">
        <v>76.070537000000002</v>
      </c>
      <c r="J2100" s="3">
        <v>90.561783999999989</v>
      </c>
      <c r="K2100" s="3">
        <v>13.3604</v>
      </c>
      <c r="L2100" s="3">
        <v>1.4751000000000001</v>
      </c>
      <c r="M2100" s="3">
        <v>3</v>
      </c>
      <c r="N2100" s="3">
        <v>-6.9200000000000728</v>
      </c>
      <c r="O2100" s="3"/>
      <c r="P2100" s="3"/>
    </row>
    <row r="2101" spans="1:16">
      <c r="A2101" s="9">
        <v>42676</v>
      </c>
      <c r="B2101" s="10">
        <v>6442.09</v>
      </c>
      <c r="C2101" s="3">
        <v>3610.4</v>
      </c>
      <c r="D2101" s="3">
        <v>217.65963300000001</v>
      </c>
      <c r="E2101" s="3">
        <v>9.0405750000000005</v>
      </c>
      <c r="F2101" s="3">
        <v>2744.4340218960001</v>
      </c>
      <c r="G2101" s="3">
        <v>175</v>
      </c>
      <c r="H2101" s="37">
        <v>76.537867000000006</v>
      </c>
      <c r="I2101" s="3">
        <v>15.04687</v>
      </c>
      <c r="J2101" s="3">
        <v>61.490997000000007</v>
      </c>
      <c r="K2101" s="3">
        <v>13.374700000000001</v>
      </c>
      <c r="L2101" s="3">
        <v>1.4766999999999999</v>
      </c>
      <c r="M2101" s="3">
        <v>3.1</v>
      </c>
      <c r="N2101" s="3">
        <v>13.050000000000182</v>
      </c>
      <c r="O2101" s="3"/>
      <c r="P2101" s="3"/>
    </row>
    <row r="2102" spans="1:16">
      <c r="A2102" s="9">
        <v>42675</v>
      </c>
      <c r="B2102" s="32">
        <v>6429.04</v>
      </c>
      <c r="C2102" s="3">
        <v>3598.73</v>
      </c>
      <c r="D2102" s="3">
        <v>605.87567799999999</v>
      </c>
      <c r="E2102" s="3">
        <v>8.7022849999999998</v>
      </c>
      <c r="F2102" s="3">
        <v>2740.8374639220001</v>
      </c>
      <c r="G2102" s="3">
        <v>201</v>
      </c>
      <c r="H2102" s="10">
        <v>486.246486</v>
      </c>
      <c r="I2102" s="32">
        <v>93.037424000000001</v>
      </c>
      <c r="J2102" s="3">
        <v>393.20906200000002</v>
      </c>
      <c r="K2102" s="3">
        <v>13.317600000000001</v>
      </c>
      <c r="L2102" s="3">
        <v>1.4730000000000001</v>
      </c>
      <c r="M2102" s="3">
        <v>3.1</v>
      </c>
      <c r="N2102" s="3">
        <v>28.869999999999891</v>
      </c>
      <c r="O2102" s="3"/>
      <c r="P2102" s="3"/>
    </row>
    <row r="2103" spans="1:16">
      <c r="A2103" s="9">
        <v>42674</v>
      </c>
      <c r="B2103" s="32">
        <v>6400.17</v>
      </c>
      <c r="C2103" s="3">
        <v>3570.87</v>
      </c>
      <c r="D2103" s="3">
        <v>321.34497399999998</v>
      </c>
      <c r="E2103" s="3">
        <v>7.327007</v>
      </c>
      <c r="F2103" s="3">
        <v>2728.5264788889999</v>
      </c>
      <c r="G2103" s="3">
        <v>188</v>
      </c>
      <c r="H2103" s="10">
        <v>25.938231999999999</v>
      </c>
      <c r="I2103" s="32">
        <v>42.726081999999998</v>
      </c>
      <c r="J2103" s="3">
        <v>-16.787849999999999</v>
      </c>
      <c r="K2103" s="3">
        <v>13.2578</v>
      </c>
      <c r="L2103" s="3">
        <v>1.4663999999999999</v>
      </c>
      <c r="M2103" s="3">
        <v>3</v>
      </c>
      <c r="N2103" s="3">
        <v>-9.0599999999994907</v>
      </c>
      <c r="O2103" s="3"/>
      <c r="P2103" s="3"/>
    </row>
    <row r="2104" spans="1:16">
      <c r="A2104" s="9">
        <v>42671</v>
      </c>
      <c r="B2104" s="32">
        <v>6409.23</v>
      </c>
      <c r="C2104" s="3">
        <v>3559.92</v>
      </c>
      <c r="D2104" s="3">
        <v>142.43602000000001</v>
      </c>
      <c r="E2104" s="3">
        <v>17.965786000000001</v>
      </c>
      <c r="F2104" s="3">
        <v>2732.379880508</v>
      </c>
      <c r="G2104" s="3">
        <v>208</v>
      </c>
      <c r="H2104" s="37">
        <v>11.851362</v>
      </c>
      <c r="I2104" s="3">
        <v>6.1303720000000004</v>
      </c>
      <c r="J2104" s="3">
        <v>5.7209899999999996</v>
      </c>
      <c r="K2104" s="3">
        <v>13.2765</v>
      </c>
      <c r="L2104" s="3">
        <v>1.4683999999999999</v>
      </c>
      <c r="M2104" s="3">
        <v>3</v>
      </c>
      <c r="N2104" s="3">
        <v>-15.6200000000008</v>
      </c>
      <c r="O2104" s="3"/>
      <c r="P2104" s="3"/>
    </row>
    <row r="2105" spans="1:16">
      <c r="A2105" s="9">
        <v>42670</v>
      </c>
      <c r="B2105" s="32">
        <v>6424.85</v>
      </c>
      <c r="C2105" s="3">
        <v>3572.36</v>
      </c>
      <c r="D2105" s="3">
        <v>288.64540599999998</v>
      </c>
      <c r="E2105" s="3">
        <v>10.783111999999999</v>
      </c>
      <c r="F2105" s="3">
        <v>2739.0380409590002</v>
      </c>
      <c r="G2105" s="3">
        <v>204</v>
      </c>
      <c r="H2105" s="10">
        <v>97.139619999999994</v>
      </c>
      <c r="I2105" s="32">
        <v>24.808104</v>
      </c>
      <c r="J2105" s="3">
        <v>72.331515999999993</v>
      </c>
      <c r="K2105" s="3">
        <v>13.3088</v>
      </c>
      <c r="L2105" s="3">
        <v>1.472</v>
      </c>
      <c r="M2105" s="3">
        <v>3</v>
      </c>
      <c r="N2105" s="3">
        <v>-13.649999999999636</v>
      </c>
      <c r="O2105" s="3"/>
      <c r="P2105" s="3"/>
    </row>
    <row r="2106" spans="1:16">
      <c r="A2106" s="9">
        <v>42669</v>
      </c>
      <c r="B2106" s="32">
        <v>6438.5</v>
      </c>
      <c r="C2106" s="3">
        <v>3584.06</v>
      </c>
      <c r="D2106" s="3">
        <v>204.663196</v>
      </c>
      <c r="E2106" s="3">
        <v>8.7593209999999999</v>
      </c>
      <c r="F2106" s="3">
        <v>2744.8578132940002</v>
      </c>
      <c r="G2106" s="3">
        <v>196</v>
      </c>
      <c r="H2106" s="37">
        <v>34.355248000000003</v>
      </c>
      <c r="I2106" s="3">
        <v>52.795611999999998</v>
      </c>
      <c r="J2106" s="3">
        <v>-18.440363999999995</v>
      </c>
      <c r="K2106" s="3">
        <v>13.3371</v>
      </c>
      <c r="L2106" s="3">
        <v>1.4751000000000001</v>
      </c>
      <c r="M2106" s="3">
        <v>3</v>
      </c>
      <c r="N2106" s="3">
        <v>3.6099999999996726</v>
      </c>
      <c r="O2106" s="3"/>
      <c r="P2106" s="3"/>
    </row>
    <row r="2107" spans="1:16">
      <c r="A2107" s="9">
        <v>42668</v>
      </c>
      <c r="B2107" s="32">
        <v>6434.89</v>
      </c>
      <c r="C2107" s="3">
        <v>3585.82</v>
      </c>
      <c r="D2107" s="3">
        <v>311.62373300000002</v>
      </c>
      <c r="E2107" s="3">
        <v>10.358774</v>
      </c>
      <c r="F2107" s="3">
        <v>2743.3212280839998</v>
      </c>
      <c r="G2107" s="3">
        <v>200</v>
      </c>
      <c r="H2107" s="10">
        <v>64.280962000000002</v>
      </c>
      <c r="I2107" s="32">
        <v>114.005121</v>
      </c>
      <c r="J2107" s="3">
        <v>-49.724159</v>
      </c>
      <c r="K2107" s="3">
        <v>13.3247</v>
      </c>
      <c r="L2107" s="3">
        <v>1.4742999999999999</v>
      </c>
      <c r="M2107" s="3">
        <v>3</v>
      </c>
      <c r="N2107" s="3">
        <v>-2.0799999999999272</v>
      </c>
      <c r="O2107" s="3"/>
      <c r="P2107" s="3"/>
    </row>
    <row r="2108" spans="1:16">
      <c r="A2108" s="9">
        <v>42667</v>
      </c>
      <c r="B2108" s="32">
        <v>6436.97</v>
      </c>
      <c r="C2108" s="3">
        <v>3587.47</v>
      </c>
      <c r="D2108" s="3">
        <v>135.907669</v>
      </c>
      <c r="E2108" s="3">
        <v>14.007113</v>
      </c>
      <c r="F2108" s="3">
        <v>2744.1351044190001</v>
      </c>
      <c r="G2108" s="3">
        <v>207</v>
      </c>
      <c r="H2108" s="10">
        <v>26.517856999999999</v>
      </c>
      <c r="I2108" s="32">
        <v>8.9238149999999994</v>
      </c>
      <c r="J2108" s="3">
        <v>17.594042000000002</v>
      </c>
      <c r="K2108" s="3">
        <v>13.3287</v>
      </c>
      <c r="L2108" s="3">
        <v>1.4746999999999999</v>
      </c>
      <c r="M2108" s="3">
        <v>3</v>
      </c>
      <c r="N2108" s="3">
        <v>18.630000000000109</v>
      </c>
      <c r="O2108" s="3"/>
      <c r="P2108" s="3"/>
    </row>
    <row r="2109" spans="1:16">
      <c r="A2109" s="9">
        <v>42664</v>
      </c>
      <c r="B2109" s="10">
        <v>6418.34</v>
      </c>
      <c r="C2109" s="3">
        <v>3586.96</v>
      </c>
      <c r="D2109" s="3">
        <v>301.29331300000001</v>
      </c>
      <c r="E2109" s="3">
        <v>10.946806</v>
      </c>
      <c r="F2109" s="3">
        <v>2736.187902145</v>
      </c>
      <c r="G2109" s="3">
        <v>197</v>
      </c>
      <c r="H2109" s="37">
        <v>98.241716999999994</v>
      </c>
      <c r="I2109" s="3">
        <v>35.714224000000002</v>
      </c>
      <c r="J2109" s="3">
        <v>62.527492999999993</v>
      </c>
      <c r="K2109" s="3">
        <v>13.290100000000001</v>
      </c>
      <c r="L2109" s="3">
        <v>1.4703999999999999</v>
      </c>
      <c r="M2109" s="3">
        <v>3</v>
      </c>
      <c r="N2109" s="3">
        <v>-29.1899999999996</v>
      </c>
      <c r="O2109" s="3"/>
      <c r="P2109" s="3"/>
    </row>
    <row r="2110" spans="1:16">
      <c r="A2110" s="9">
        <v>42663</v>
      </c>
      <c r="B2110" s="10">
        <v>6447.53</v>
      </c>
      <c r="C2110" s="3">
        <v>3594.59</v>
      </c>
      <c r="D2110" s="3">
        <v>1151.322721</v>
      </c>
      <c r="E2110" s="3">
        <v>112.826425</v>
      </c>
      <c r="F2110" s="3">
        <v>2748.632133865</v>
      </c>
      <c r="G2110" s="3">
        <v>196</v>
      </c>
      <c r="H2110" s="37">
        <v>680.89887999999996</v>
      </c>
      <c r="I2110" s="3">
        <v>447.11479400000002</v>
      </c>
      <c r="J2110" s="3">
        <v>233.78408599999995</v>
      </c>
      <c r="K2110" s="3">
        <v>13.301600000000001</v>
      </c>
      <c r="L2110" s="3">
        <v>1.4777</v>
      </c>
      <c r="M2110" s="3">
        <v>3</v>
      </c>
      <c r="N2110" s="3">
        <v>5.1700000000000728</v>
      </c>
      <c r="O2110" s="3"/>
      <c r="P2110" s="3"/>
    </row>
    <row r="2111" spans="1:16">
      <c r="A2111" s="9">
        <v>42662</v>
      </c>
      <c r="B2111" s="32">
        <v>6442.36</v>
      </c>
      <c r="C2111" s="3">
        <v>3593.17</v>
      </c>
      <c r="D2111" s="3">
        <v>365.03321199999999</v>
      </c>
      <c r="E2111" s="3">
        <v>9.4274450000000005</v>
      </c>
      <c r="F2111" s="3">
        <v>2746.4280605869999</v>
      </c>
      <c r="G2111" s="3">
        <v>201</v>
      </c>
      <c r="H2111" s="10">
        <v>135.61199999999999</v>
      </c>
      <c r="I2111" s="32">
        <v>96.471885999999998</v>
      </c>
      <c r="J2111" s="3">
        <v>39.140113999999997</v>
      </c>
      <c r="K2111" s="3">
        <v>13.290900000000001</v>
      </c>
      <c r="L2111" s="3">
        <v>1.4764999999999999</v>
      </c>
      <c r="M2111" s="3">
        <v>3</v>
      </c>
      <c r="N2111" s="3">
        <v>-2.0300000000006548</v>
      </c>
      <c r="O2111" s="3">
        <v>23874</v>
      </c>
      <c r="P2111" s="3"/>
    </row>
    <row r="2112" spans="1:16">
      <c r="A2112" s="9">
        <v>42661</v>
      </c>
      <c r="B2112" s="32">
        <v>6444.39</v>
      </c>
      <c r="C2112" s="3">
        <v>3597.05</v>
      </c>
      <c r="D2112" s="3">
        <v>483.43373400000002</v>
      </c>
      <c r="E2112" s="3">
        <v>16.002551</v>
      </c>
      <c r="F2112" s="3">
        <v>2747.2968687739999</v>
      </c>
      <c r="G2112" s="3">
        <v>200</v>
      </c>
      <c r="H2112" s="10">
        <v>247.97196099999999</v>
      </c>
      <c r="I2112" s="32">
        <v>100.96165000000001</v>
      </c>
      <c r="J2112" s="3">
        <v>147.010311</v>
      </c>
      <c r="K2112" s="3">
        <v>13.2951</v>
      </c>
      <c r="L2112" s="3">
        <v>1.4770000000000001</v>
      </c>
      <c r="M2112" s="3">
        <v>3</v>
      </c>
      <c r="N2112" s="3">
        <v>1.5200000000004366</v>
      </c>
      <c r="O2112" s="3"/>
      <c r="P2112" s="3"/>
    </row>
    <row r="2113" spans="1:16">
      <c r="A2113" s="9">
        <v>42660</v>
      </c>
      <c r="B2113" s="10">
        <v>6442.87</v>
      </c>
      <c r="C2113" s="3">
        <v>3591.74</v>
      </c>
      <c r="D2113" s="3">
        <v>389.62799899999999</v>
      </c>
      <c r="E2113" s="3">
        <v>11.485574</v>
      </c>
      <c r="F2113" s="3">
        <v>2746.6489519480001</v>
      </c>
      <c r="G2113" s="3">
        <v>208</v>
      </c>
      <c r="H2113" s="37">
        <v>195.64921000000001</v>
      </c>
      <c r="I2113" s="3">
        <v>97.485078000000001</v>
      </c>
      <c r="J2113" s="3">
        <v>98.164132000000009</v>
      </c>
      <c r="K2113" s="3">
        <v>13.292</v>
      </c>
      <c r="L2113" s="3">
        <v>1.4765999999999999</v>
      </c>
      <c r="M2113" s="3">
        <v>3</v>
      </c>
      <c r="N2113" s="3">
        <v>-9.819999999999709</v>
      </c>
      <c r="O2113" s="3"/>
      <c r="P2113" s="3"/>
    </row>
    <row r="2114" spans="1:16">
      <c r="A2114" s="9">
        <v>42657</v>
      </c>
      <c r="B2114" s="10">
        <v>6452.69</v>
      </c>
      <c r="C2114" s="3">
        <v>3598.44</v>
      </c>
      <c r="D2114" s="3">
        <v>291.25490300000001</v>
      </c>
      <c r="E2114" s="3">
        <v>23.690812999999999</v>
      </c>
      <c r="F2114" s="3">
        <v>2750.7371743869999</v>
      </c>
      <c r="G2114" s="3">
        <v>200</v>
      </c>
      <c r="H2114" s="37">
        <v>37.221823000000001</v>
      </c>
      <c r="I2114" s="3">
        <v>36.579526999999999</v>
      </c>
      <c r="J2114" s="3">
        <v>0.64229600000000175</v>
      </c>
      <c r="K2114" s="3">
        <v>13.3118</v>
      </c>
      <c r="L2114" s="3">
        <v>1.4787999999999999</v>
      </c>
      <c r="M2114" s="3">
        <v>3.1</v>
      </c>
      <c r="N2114" s="3">
        <v>-29.850000000000364</v>
      </c>
      <c r="O2114" s="3"/>
      <c r="P2114" s="3"/>
    </row>
    <row r="2115" spans="1:16">
      <c r="A2115" s="9">
        <v>42656</v>
      </c>
      <c r="B2115" s="10">
        <v>6482.54</v>
      </c>
      <c r="C2115" s="3">
        <v>3615.12</v>
      </c>
      <c r="D2115" s="3">
        <v>568.59775200000001</v>
      </c>
      <c r="E2115" s="3">
        <v>11.618669000000001</v>
      </c>
      <c r="F2115" s="3">
        <v>2763.459224144</v>
      </c>
      <c r="G2115" s="3">
        <v>209</v>
      </c>
      <c r="H2115" s="37">
        <v>400.44668000000001</v>
      </c>
      <c r="I2115" s="3">
        <v>374.62200300000001</v>
      </c>
      <c r="J2115" s="3">
        <v>25.824677000000008</v>
      </c>
      <c r="K2115" s="3">
        <v>13.3733</v>
      </c>
      <c r="L2115" s="3">
        <v>1.4857</v>
      </c>
      <c r="M2115" s="3">
        <v>3</v>
      </c>
      <c r="N2115" s="3">
        <v>-4.5900000000001455</v>
      </c>
      <c r="O2115" s="3"/>
      <c r="P2115" s="3"/>
    </row>
    <row r="2116" spans="1:16">
      <c r="A2116" s="9">
        <v>42655</v>
      </c>
      <c r="B2116" s="32">
        <v>6487.13</v>
      </c>
      <c r="C2116" s="3">
        <v>3615.48</v>
      </c>
      <c r="D2116" s="3">
        <v>372.15383600000001</v>
      </c>
      <c r="E2116" s="3">
        <v>11.666100999999999</v>
      </c>
      <c r="F2116" s="3">
        <v>2765.4174020260002</v>
      </c>
      <c r="G2116" s="3">
        <v>206</v>
      </c>
      <c r="H2116" s="10">
        <v>147.01231799999999</v>
      </c>
      <c r="I2116" s="32">
        <v>58.303052999999998</v>
      </c>
      <c r="J2116" s="3">
        <v>88.709264999999988</v>
      </c>
      <c r="K2116" s="3">
        <v>13.318300000000001</v>
      </c>
      <c r="L2116" s="3">
        <v>1.4877</v>
      </c>
      <c r="M2116" s="3">
        <v>3</v>
      </c>
      <c r="N2116" s="3">
        <v>-23.050000000000182</v>
      </c>
      <c r="O2116" s="3"/>
      <c r="P2116" s="3"/>
    </row>
    <row r="2117" spans="1:16">
      <c r="A2117" s="9">
        <v>42654</v>
      </c>
      <c r="B2117" s="10">
        <v>6510.18</v>
      </c>
      <c r="C2117" s="3">
        <v>3638.08</v>
      </c>
      <c r="D2117" s="3">
        <v>609.33144500000003</v>
      </c>
      <c r="E2117" s="3">
        <v>16.220835999999998</v>
      </c>
      <c r="F2117" s="3">
        <v>2775.2442429859998</v>
      </c>
      <c r="G2117" s="3">
        <v>217</v>
      </c>
      <c r="H2117" s="37">
        <v>339.890829</v>
      </c>
      <c r="I2117" s="3">
        <v>69.888551000000007</v>
      </c>
      <c r="J2117" s="3">
        <v>270.00227799999999</v>
      </c>
      <c r="K2117" s="3">
        <v>13.3657</v>
      </c>
      <c r="L2117" s="3">
        <v>1.4930000000000001</v>
      </c>
      <c r="M2117" s="3">
        <v>3</v>
      </c>
      <c r="N2117" s="3">
        <v>-28.099999999999454</v>
      </c>
      <c r="O2117" s="3"/>
      <c r="P2117" s="3"/>
    </row>
    <row r="2118" spans="1:16">
      <c r="A2118" s="9">
        <v>42653</v>
      </c>
      <c r="B2118" s="32">
        <v>6538.28</v>
      </c>
      <c r="C2118" s="3">
        <v>3650.09</v>
      </c>
      <c r="D2118" s="3">
        <v>603.74297000000001</v>
      </c>
      <c r="E2118" s="3">
        <v>17.011603999999998</v>
      </c>
      <c r="F2118" s="3">
        <v>2787.2234492880002</v>
      </c>
      <c r="G2118" s="3">
        <v>209</v>
      </c>
      <c r="H2118" s="10">
        <v>278.03289000000001</v>
      </c>
      <c r="I2118" s="32">
        <v>31.735541999999999</v>
      </c>
      <c r="J2118" s="3">
        <v>246.297348</v>
      </c>
      <c r="K2118" s="3">
        <v>13.423400000000001</v>
      </c>
      <c r="L2118" s="3">
        <v>1.4995000000000001</v>
      </c>
      <c r="M2118" s="3">
        <v>3</v>
      </c>
      <c r="N2118" s="3">
        <v>-24.220000000000255</v>
      </c>
      <c r="O2118" s="3"/>
      <c r="P2118" s="3"/>
    </row>
    <row r="2119" spans="1:16">
      <c r="A2119" s="9">
        <v>42650</v>
      </c>
      <c r="B2119" s="32">
        <v>6562.5</v>
      </c>
      <c r="C2119" s="3">
        <v>3661.23</v>
      </c>
      <c r="D2119" s="3">
        <v>336.32304299999998</v>
      </c>
      <c r="E2119" s="3">
        <v>21.634736</v>
      </c>
      <c r="F2119" s="3">
        <v>2797.5099517889998</v>
      </c>
      <c r="G2119" s="3">
        <v>215</v>
      </c>
      <c r="H2119" s="10">
        <v>92.027237</v>
      </c>
      <c r="I2119" s="32">
        <v>99.729731999999998</v>
      </c>
      <c r="J2119" s="3">
        <v>-7.702494999999999</v>
      </c>
      <c r="K2119" s="3">
        <v>13.472899999999999</v>
      </c>
      <c r="L2119" s="3">
        <v>1.5049999999999999</v>
      </c>
      <c r="M2119" s="3">
        <v>3</v>
      </c>
      <c r="N2119" s="3">
        <v>-19.840000000000146</v>
      </c>
      <c r="O2119" s="3"/>
      <c r="P2119" s="3"/>
    </row>
    <row r="2120" spans="1:16">
      <c r="A2120" s="9">
        <v>42649</v>
      </c>
      <c r="B2120" s="10">
        <v>6582.34</v>
      </c>
      <c r="C2120" s="3">
        <v>3664.48</v>
      </c>
      <c r="D2120" s="3">
        <v>387.337582</v>
      </c>
      <c r="E2120" s="3">
        <v>13.907411</v>
      </c>
      <c r="F2120" s="3">
        <v>2805.9672515950001</v>
      </c>
      <c r="G2120" s="3">
        <v>208</v>
      </c>
      <c r="H2120" s="37">
        <v>44.149695999999999</v>
      </c>
      <c r="I2120" s="3">
        <v>99.990600000000001</v>
      </c>
      <c r="J2120" s="3">
        <v>-55.840904000000002</v>
      </c>
      <c r="K2120" s="3">
        <v>13.5136</v>
      </c>
      <c r="L2120" s="3">
        <v>1.5096000000000001</v>
      </c>
      <c r="M2120" s="3">
        <v>3</v>
      </c>
      <c r="N2120" s="3">
        <v>15.380000000000109</v>
      </c>
      <c r="O2120" s="3"/>
      <c r="P2120" s="3"/>
    </row>
    <row r="2121" spans="1:16">
      <c r="A2121" s="9">
        <v>42648</v>
      </c>
      <c r="B2121" s="10">
        <v>6566.96</v>
      </c>
      <c r="C2121" s="3">
        <v>3646.13</v>
      </c>
      <c r="D2121" s="3">
        <v>468.54901999999998</v>
      </c>
      <c r="E2121" s="3">
        <v>16.964600999999998</v>
      </c>
      <c r="F2121" s="3">
        <v>2799.412500725</v>
      </c>
      <c r="G2121" s="3">
        <v>219</v>
      </c>
      <c r="H2121" s="37">
        <v>196.262135</v>
      </c>
      <c r="I2121" s="3">
        <v>174.541394</v>
      </c>
      <c r="J2121" s="3">
        <v>21.720741000000004</v>
      </c>
      <c r="K2121" s="3">
        <v>13.4924</v>
      </c>
      <c r="L2121" s="3">
        <v>1.5057</v>
      </c>
      <c r="M2121" s="3">
        <v>3</v>
      </c>
      <c r="N2121" s="3">
        <v>-12.819999999999709</v>
      </c>
      <c r="O2121" s="3"/>
      <c r="P2121" s="3"/>
    </row>
    <row r="2122" spans="1:16">
      <c r="A2122" s="9">
        <v>42647</v>
      </c>
      <c r="B2122" s="32">
        <v>6579.78</v>
      </c>
      <c r="C2122" s="3">
        <v>3643.58</v>
      </c>
      <c r="D2122" s="3">
        <v>503.26683600000001</v>
      </c>
      <c r="E2122" s="3">
        <v>43.523139999999998</v>
      </c>
      <c r="F2122" s="3">
        <v>2804.8777986499999</v>
      </c>
      <c r="G2122" s="3">
        <v>216</v>
      </c>
      <c r="H2122" s="10">
        <v>39.957712000000001</v>
      </c>
      <c r="I2122" s="32">
        <v>118.622728</v>
      </c>
      <c r="J2122" s="3">
        <v>-78.665015999999994</v>
      </c>
      <c r="K2122" s="3">
        <v>13.518800000000001</v>
      </c>
      <c r="L2122" s="3">
        <v>1.5086999999999999</v>
      </c>
      <c r="M2122" s="3">
        <v>3</v>
      </c>
      <c r="N2122" s="3">
        <v>-11.630000000000109</v>
      </c>
      <c r="O2122" s="3"/>
      <c r="P2122" s="3"/>
    </row>
    <row r="2123" spans="1:16">
      <c r="A2123" s="9">
        <v>42646</v>
      </c>
      <c r="B2123" s="32">
        <v>6591.41</v>
      </c>
      <c r="C2123" s="3">
        <v>3641.94</v>
      </c>
      <c r="D2123" s="3">
        <v>621.67637400000001</v>
      </c>
      <c r="E2123" s="3">
        <v>42.186658000000001</v>
      </c>
      <c r="F2123" s="3">
        <v>2809.8340919699999</v>
      </c>
      <c r="G2123" s="3">
        <v>220</v>
      </c>
      <c r="H2123" s="10">
        <v>95.498232000000002</v>
      </c>
      <c r="I2123" s="32">
        <v>85.445410999999993</v>
      </c>
      <c r="J2123" s="3">
        <v>10.052821000000009</v>
      </c>
      <c r="K2123" s="3">
        <v>13.5427</v>
      </c>
      <c r="L2123" s="3">
        <v>1.5113000000000001</v>
      </c>
      <c r="M2123" s="3">
        <v>3</v>
      </c>
      <c r="N2123" s="3">
        <v>17.019999999999527</v>
      </c>
      <c r="O2123" s="3"/>
      <c r="P2123" s="3"/>
    </row>
    <row r="2124" spans="1:16">
      <c r="A2124" s="9">
        <v>42643</v>
      </c>
      <c r="B2124" s="32">
        <v>6574.39</v>
      </c>
      <c r="C2124" s="3">
        <v>3652.6</v>
      </c>
      <c r="D2124" s="3">
        <v>1315.3471750000001</v>
      </c>
      <c r="E2124" s="3">
        <v>37.911273999999999</v>
      </c>
      <c r="F2124" s="3">
        <v>2802.572454956</v>
      </c>
      <c r="G2124" s="3">
        <v>214</v>
      </c>
      <c r="H2124" s="10">
        <v>967.98652100000004</v>
      </c>
      <c r="I2124" s="32">
        <v>883.18629699999997</v>
      </c>
      <c r="J2124" s="3">
        <v>84.800224000000071</v>
      </c>
      <c r="K2124" s="3">
        <v>13.5077</v>
      </c>
      <c r="L2124" s="3">
        <v>1.5074000000000001</v>
      </c>
      <c r="M2124" s="3">
        <v>3</v>
      </c>
      <c r="N2124" s="3">
        <v>39.619999999999891</v>
      </c>
      <c r="O2124" s="3"/>
      <c r="P2124" s="3"/>
    </row>
    <row r="2125" spans="1:16">
      <c r="A2125" s="9">
        <v>42642</v>
      </c>
      <c r="B2125" s="10">
        <v>6534.77</v>
      </c>
      <c r="C2125" s="3">
        <v>3617.32</v>
      </c>
      <c r="D2125" s="3">
        <v>1320.5954750000001</v>
      </c>
      <c r="E2125" s="3">
        <v>70.083128000000002</v>
      </c>
      <c r="F2125" s="3">
        <v>2785.6810420890001</v>
      </c>
      <c r="G2125" s="3">
        <v>229</v>
      </c>
      <c r="H2125" s="37">
        <v>411.43325900000002</v>
      </c>
      <c r="I2125" s="3">
        <v>406.94772999999998</v>
      </c>
      <c r="J2125" s="3">
        <v>4.4855290000000423</v>
      </c>
      <c r="K2125" s="3">
        <v>13.426299999999999</v>
      </c>
      <c r="L2125" s="3">
        <v>1.4983</v>
      </c>
      <c r="M2125" s="3">
        <v>3</v>
      </c>
      <c r="N2125" s="3">
        <v>6.4700000000002547</v>
      </c>
      <c r="O2125" s="3">
        <v>37326</v>
      </c>
      <c r="P2125" s="3"/>
    </row>
    <row r="2126" spans="1:16">
      <c r="A2126" s="9">
        <v>42641</v>
      </c>
      <c r="B2126" s="32">
        <v>6528.3</v>
      </c>
      <c r="C2126" s="3">
        <v>3622.93</v>
      </c>
      <c r="D2126" s="3">
        <v>479.36660000000001</v>
      </c>
      <c r="E2126" s="3">
        <v>25.880050000000001</v>
      </c>
      <c r="F2126" s="3">
        <v>2782.9223493330001</v>
      </c>
      <c r="G2126" s="3">
        <v>219</v>
      </c>
      <c r="H2126" s="37">
        <v>54.534892999999997</v>
      </c>
      <c r="I2126" s="3">
        <v>47.595331999999999</v>
      </c>
      <c r="J2126" s="3">
        <v>6.9395609999999976</v>
      </c>
      <c r="K2126" s="3">
        <v>13.413</v>
      </c>
      <c r="L2126" s="3">
        <v>1.4967999999999999</v>
      </c>
      <c r="M2126" s="3">
        <v>3.1</v>
      </c>
      <c r="N2126" s="3">
        <v>15.980000000000473</v>
      </c>
      <c r="O2126" s="3"/>
      <c r="P2126" s="3"/>
    </row>
    <row r="2127" spans="1:16">
      <c r="A2127" s="9">
        <v>42640</v>
      </c>
      <c r="B2127" s="10">
        <v>6512.32</v>
      </c>
      <c r="C2127" s="3">
        <v>3614.51</v>
      </c>
      <c r="D2127" s="3">
        <v>1046.265308</v>
      </c>
      <c r="E2127" s="3">
        <v>24.847587000000001</v>
      </c>
      <c r="F2127" s="3">
        <v>2776.108701181</v>
      </c>
      <c r="G2127" s="3">
        <v>217</v>
      </c>
      <c r="H2127" s="37">
        <v>461.49651599999999</v>
      </c>
      <c r="I2127" s="3">
        <v>388.34120799999999</v>
      </c>
      <c r="J2127" s="3">
        <v>73.155307999999991</v>
      </c>
      <c r="K2127" s="3">
        <v>13.380100000000001</v>
      </c>
      <c r="L2127" s="3">
        <v>1.4932000000000001</v>
      </c>
      <c r="M2127" s="3">
        <v>3.1</v>
      </c>
      <c r="N2127" s="3">
        <v>29.029999999999745</v>
      </c>
      <c r="O2127" s="3"/>
      <c r="P2127" s="3"/>
    </row>
    <row r="2128" spans="1:16">
      <c r="A2128" s="9">
        <v>42639</v>
      </c>
      <c r="B2128" s="10">
        <v>6483.29</v>
      </c>
      <c r="C2128" s="3">
        <v>3588.7</v>
      </c>
      <c r="D2128" s="3">
        <v>895.82384000000002</v>
      </c>
      <c r="E2128" s="3">
        <v>47.262875000000001</v>
      </c>
      <c r="F2128" s="3">
        <v>2763.7342237140001</v>
      </c>
      <c r="G2128" s="3">
        <v>230</v>
      </c>
      <c r="H2128" s="37">
        <v>384.064166</v>
      </c>
      <c r="I2128" s="3">
        <v>406.31773900000002</v>
      </c>
      <c r="J2128" s="3">
        <v>-22.253573000000017</v>
      </c>
      <c r="K2128" s="3">
        <v>13.320499999999999</v>
      </c>
      <c r="L2128" s="3">
        <v>1.4864999999999999</v>
      </c>
      <c r="M2128" s="3">
        <v>3.1</v>
      </c>
      <c r="N2128" s="3">
        <v>4.3500000000003638</v>
      </c>
      <c r="O2128" s="3"/>
      <c r="P2128" s="3"/>
    </row>
    <row r="2129" spans="1:16">
      <c r="A2129" s="9">
        <v>42636</v>
      </c>
      <c r="B2129" s="10">
        <v>6478.94</v>
      </c>
      <c r="C2129" s="3">
        <v>3589.17</v>
      </c>
      <c r="D2129" s="3">
        <v>614.06633299999999</v>
      </c>
      <c r="E2129" s="3">
        <v>40.007162999999998</v>
      </c>
      <c r="F2129" s="3">
        <v>2761.861546182</v>
      </c>
      <c r="G2129" s="3">
        <v>217</v>
      </c>
      <c r="H2129" s="37">
        <v>105.780136</v>
      </c>
      <c r="I2129" s="3">
        <v>288.808379</v>
      </c>
      <c r="J2129" s="3">
        <v>-183.028243</v>
      </c>
      <c r="K2129" s="3">
        <v>13.311500000000001</v>
      </c>
      <c r="L2129" s="3">
        <v>1.4855</v>
      </c>
      <c r="M2129" s="3">
        <v>3.1</v>
      </c>
      <c r="N2129" s="3">
        <v>-0.27000000000043656</v>
      </c>
      <c r="O2129" s="3"/>
      <c r="P2129" s="3"/>
    </row>
    <row r="2130" spans="1:16">
      <c r="A2130" s="9">
        <v>42635</v>
      </c>
      <c r="B2130" s="10">
        <v>6479.21</v>
      </c>
      <c r="C2130" s="3">
        <v>3587.35</v>
      </c>
      <c r="D2130" s="3">
        <v>886.26406899999995</v>
      </c>
      <c r="E2130" s="3">
        <v>79.073336999999995</v>
      </c>
      <c r="F2130" s="3">
        <v>2761.980181634</v>
      </c>
      <c r="G2130" s="3">
        <v>205</v>
      </c>
      <c r="H2130" s="37">
        <v>283.66302300000001</v>
      </c>
      <c r="I2130" s="3">
        <v>171.07614699999999</v>
      </c>
      <c r="J2130" s="3">
        <v>112.58687600000002</v>
      </c>
      <c r="K2130" s="3">
        <v>13.310499999999999</v>
      </c>
      <c r="L2130" s="3">
        <v>1.4856</v>
      </c>
      <c r="M2130" s="3">
        <v>3.1</v>
      </c>
      <c r="N2130" s="3">
        <v>14.270000000000437</v>
      </c>
      <c r="O2130" s="3"/>
      <c r="P2130" s="3"/>
    </row>
    <row r="2131" spans="1:16">
      <c r="A2131" s="9">
        <v>42634</v>
      </c>
      <c r="B2131" s="32">
        <v>6464.94</v>
      </c>
      <c r="C2131" s="3">
        <v>3579.21</v>
      </c>
      <c r="D2131" s="3">
        <v>2092.8591019999999</v>
      </c>
      <c r="E2131" s="3">
        <v>41.763168</v>
      </c>
      <c r="F2131" s="3">
        <v>2755.8943460400001</v>
      </c>
      <c r="G2131" s="3">
        <v>222</v>
      </c>
      <c r="H2131" s="10">
        <v>396.18973899999997</v>
      </c>
      <c r="I2131" s="32">
        <v>1263.97336</v>
      </c>
      <c r="J2131" s="3">
        <v>-867.78362100000004</v>
      </c>
      <c r="K2131" s="3">
        <v>13.2811</v>
      </c>
      <c r="L2131" s="3">
        <v>1.4823</v>
      </c>
      <c r="M2131" s="3">
        <v>3.1</v>
      </c>
      <c r="N2131" s="3">
        <v>13.329999999999927</v>
      </c>
      <c r="O2131" s="3"/>
      <c r="P2131" s="3"/>
    </row>
    <row r="2132" spans="1:16">
      <c r="A2132" s="9">
        <v>42633</v>
      </c>
      <c r="B2132" s="10">
        <v>6451.61</v>
      </c>
      <c r="C2132" s="3">
        <v>3565.88</v>
      </c>
      <c r="D2132" s="3">
        <v>1432.9372269999999</v>
      </c>
      <c r="E2132" s="3">
        <v>34.172144000000003</v>
      </c>
      <c r="F2132" s="3">
        <v>2750.214962043</v>
      </c>
      <c r="G2132" s="3">
        <v>210</v>
      </c>
      <c r="H2132" s="37">
        <v>667.65908300000001</v>
      </c>
      <c r="I2132" s="3">
        <v>638.76535899999999</v>
      </c>
      <c r="J2132" s="3">
        <v>28.89372400000002</v>
      </c>
      <c r="K2132" s="3">
        <v>13.2538</v>
      </c>
      <c r="L2132" s="3">
        <v>1.4793000000000001</v>
      </c>
      <c r="M2132" s="3">
        <v>3.1</v>
      </c>
      <c r="N2132" s="3">
        <v>21.670000000000073</v>
      </c>
      <c r="O2132" s="3"/>
      <c r="P2132" s="3"/>
    </row>
    <row r="2133" spans="1:16">
      <c r="A2133" s="9">
        <v>42632</v>
      </c>
      <c r="B2133" s="10">
        <v>6429.94</v>
      </c>
      <c r="C2133" s="3">
        <v>3552.03</v>
      </c>
      <c r="D2133" s="3">
        <v>458.61938700000002</v>
      </c>
      <c r="E2133" s="3">
        <v>34.200485999999998</v>
      </c>
      <c r="F2133" s="3">
        <v>2740.961012104</v>
      </c>
      <c r="G2133" s="3">
        <v>226</v>
      </c>
      <c r="H2133" s="37">
        <v>240.63283799999999</v>
      </c>
      <c r="I2133" s="3">
        <v>95.275834000000003</v>
      </c>
      <c r="J2133" s="3">
        <v>145.35700399999999</v>
      </c>
      <c r="K2133" s="3">
        <v>13.209199999999999</v>
      </c>
      <c r="L2133" s="3">
        <v>1.4742999999999999</v>
      </c>
      <c r="M2133" s="3">
        <v>3.1</v>
      </c>
      <c r="N2133" s="3">
        <v>-20.5</v>
      </c>
      <c r="O2133" s="3"/>
      <c r="P2133" s="3"/>
    </row>
    <row r="2134" spans="1:16">
      <c r="A2134" s="9">
        <v>42628</v>
      </c>
      <c r="B2134" s="10">
        <v>6450.44</v>
      </c>
      <c r="C2134" s="3">
        <v>3563</v>
      </c>
      <c r="D2134" s="3">
        <v>328.52815299999997</v>
      </c>
      <c r="E2134" s="3">
        <v>50.190432999999999</v>
      </c>
      <c r="F2134" s="3">
        <v>2749.678656783</v>
      </c>
      <c r="G2134" s="3">
        <v>220</v>
      </c>
      <c r="H2134" s="37">
        <v>87.299097000000003</v>
      </c>
      <c r="I2134" s="3">
        <v>23.395278000000001</v>
      </c>
      <c r="J2134" s="3">
        <v>63.903818999999999</v>
      </c>
      <c r="K2134" s="3">
        <v>13.246600000000001</v>
      </c>
      <c r="L2134" s="3">
        <v>1.4834000000000001</v>
      </c>
      <c r="M2134" s="3">
        <v>3</v>
      </c>
      <c r="N2134" s="3">
        <v>-22.030000000000655</v>
      </c>
      <c r="O2134" s="3"/>
      <c r="P2134" s="3"/>
    </row>
    <row r="2135" spans="1:16">
      <c r="A2135" s="9">
        <v>42627</v>
      </c>
      <c r="B2135" s="10">
        <v>6472.47</v>
      </c>
      <c r="C2135" s="3">
        <v>3577.95</v>
      </c>
      <c r="D2135" s="3">
        <v>301.24346100000002</v>
      </c>
      <c r="E2135" s="3">
        <v>23.705137000000001</v>
      </c>
      <c r="F2135" s="3">
        <v>2759.0710712629998</v>
      </c>
      <c r="G2135" s="3">
        <v>211</v>
      </c>
      <c r="H2135" s="37">
        <v>26.914861999999999</v>
      </c>
      <c r="I2135" s="3">
        <v>46.822406000000001</v>
      </c>
      <c r="J2135" s="3">
        <v>-19.907544000000001</v>
      </c>
      <c r="K2135" s="3">
        <v>13.2918</v>
      </c>
      <c r="L2135" s="3">
        <v>1.4884999999999999</v>
      </c>
      <c r="M2135" s="3">
        <v>3</v>
      </c>
      <c r="N2135" s="3">
        <v>-20.269999999999527</v>
      </c>
      <c r="O2135" s="3"/>
      <c r="P2135" s="3"/>
    </row>
    <row r="2136" spans="1:16">
      <c r="A2136" s="9">
        <v>42626</v>
      </c>
      <c r="B2136" s="32">
        <v>6492.74</v>
      </c>
      <c r="C2136" s="3">
        <v>3582.75</v>
      </c>
      <c r="D2136" s="3">
        <v>749.89735399999995</v>
      </c>
      <c r="E2136" s="3">
        <v>29.493048999999999</v>
      </c>
      <c r="F2136" s="3">
        <v>2767.7097385699999</v>
      </c>
      <c r="G2136" s="3">
        <v>212</v>
      </c>
      <c r="H2136" s="10">
        <v>449.09803599999998</v>
      </c>
      <c r="I2136" s="32">
        <v>41.798825999999998</v>
      </c>
      <c r="J2136" s="3">
        <v>407.29920999999996</v>
      </c>
      <c r="K2136" s="3">
        <v>13.333500000000001</v>
      </c>
      <c r="L2136" s="3">
        <v>1.4931000000000001</v>
      </c>
      <c r="M2136" s="3">
        <v>3</v>
      </c>
      <c r="N2136" s="3">
        <v>-15.350000000000364</v>
      </c>
      <c r="O2136" s="3"/>
      <c r="P2136" s="3"/>
    </row>
    <row r="2137" spans="1:16">
      <c r="A2137" s="9">
        <v>42622</v>
      </c>
      <c r="B2137" s="10">
        <v>6508.09</v>
      </c>
      <c r="C2137" s="3">
        <v>3590.24</v>
      </c>
      <c r="D2137" s="3">
        <v>323.75022300000001</v>
      </c>
      <c r="E2137" s="3">
        <v>20.331700000000001</v>
      </c>
      <c r="F2137" s="3">
        <v>2774.230020343</v>
      </c>
      <c r="G2137" s="3">
        <v>206</v>
      </c>
      <c r="H2137" s="37">
        <v>141.10756699999999</v>
      </c>
      <c r="I2137" s="3">
        <v>44.301827000000003</v>
      </c>
      <c r="J2137" s="3">
        <v>96.805739999999986</v>
      </c>
      <c r="K2137" s="3">
        <v>13.3649</v>
      </c>
      <c r="L2137" s="3">
        <v>1.4965999999999999</v>
      </c>
      <c r="M2137" s="3">
        <v>3</v>
      </c>
      <c r="N2137" s="3">
        <v>13.230000000000473</v>
      </c>
      <c r="O2137" s="3"/>
      <c r="P2137" s="3"/>
    </row>
    <row r="2138" spans="1:16">
      <c r="A2138" s="9">
        <v>42621</v>
      </c>
      <c r="B2138" s="32">
        <v>6494.86</v>
      </c>
      <c r="C2138" s="3">
        <v>3581.38</v>
      </c>
      <c r="D2138" s="3">
        <v>303.19970799999999</v>
      </c>
      <c r="E2138" s="3">
        <v>20.080838</v>
      </c>
      <c r="F2138" s="3">
        <v>2768.5881955119999</v>
      </c>
      <c r="G2138" s="3">
        <v>216</v>
      </c>
      <c r="H2138" s="37">
        <v>40.810403000000001</v>
      </c>
      <c r="I2138" s="3">
        <v>69.064482999999996</v>
      </c>
      <c r="J2138" s="3">
        <v>-28.254079999999995</v>
      </c>
      <c r="K2138" s="3">
        <v>13.3741</v>
      </c>
      <c r="L2138" s="3">
        <v>1.4954000000000001</v>
      </c>
      <c r="M2138" s="3">
        <v>3</v>
      </c>
      <c r="N2138" s="3">
        <v>-7.0300000000006548</v>
      </c>
      <c r="O2138" s="3"/>
      <c r="P2138" s="3"/>
    </row>
    <row r="2139" spans="1:16">
      <c r="A2139" s="9">
        <v>42620</v>
      </c>
      <c r="B2139" s="32">
        <v>6501.89</v>
      </c>
      <c r="C2139" s="3">
        <v>3579.28</v>
      </c>
      <c r="D2139" s="3">
        <v>758.44963099999995</v>
      </c>
      <c r="E2139" s="3">
        <v>20.762612000000001</v>
      </c>
      <c r="F2139" s="3">
        <v>2771.5837198600002</v>
      </c>
      <c r="G2139" s="3">
        <v>224</v>
      </c>
      <c r="H2139" s="10">
        <v>273.10808100000003</v>
      </c>
      <c r="I2139" s="32">
        <v>295.84404599999999</v>
      </c>
      <c r="J2139" s="3">
        <v>-22.735964999999965</v>
      </c>
      <c r="K2139" s="3">
        <v>13.3886</v>
      </c>
      <c r="L2139" s="3">
        <v>1.4970000000000001</v>
      </c>
      <c r="M2139" s="3">
        <v>3</v>
      </c>
      <c r="N2139" s="3">
        <v>-6.089999999999236</v>
      </c>
      <c r="O2139" s="3"/>
      <c r="P2139" s="3"/>
    </row>
    <row r="2140" spans="1:16">
      <c r="A2140" s="9">
        <v>42619</v>
      </c>
      <c r="B2140" s="10">
        <v>6507.98</v>
      </c>
      <c r="C2140" s="3">
        <v>3583.48</v>
      </c>
      <c r="D2140" s="3">
        <v>500.40729599999997</v>
      </c>
      <c r="E2140" s="3">
        <v>26.262347999999999</v>
      </c>
      <c r="F2140" s="3">
        <v>2774.180658493</v>
      </c>
      <c r="G2140" s="3">
        <v>221</v>
      </c>
      <c r="H2140" s="37">
        <v>130.38873599999999</v>
      </c>
      <c r="I2140" s="3">
        <v>97.504535000000004</v>
      </c>
      <c r="J2140" s="3">
        <v>32.88420099999999</v>
      </c>
      <c r="K2140" s="3">
        <v>13.4011</v>
      </c>
      <c r="L2140" s="3">
        <v>1.4984</v>
      </c>
      <c r="M2140" s="3">
        <v>3</v>
      </c>
      <c r="N2140" s="3">
        <v>-16.480000000000473</v>
      </c>
      <c r="O2140" s="3"/>
      <c r="P2140" s="3"/>
    </row>
    <row r="2141" spans="1:16">
      <c r="A2141" s="9">
        <v>42618</v>
      </c>
      <c r="B2141" s="10">
        <v>6524.46</v>
      </c>
      <c r="C2141" s="3">
        <v>3593.2</v>
      </c>
      <c r="D2141" s="3">
        <v>449.287195</v>
      </c>
      <c r="E2141" s="3">
        <v>18.265215000000001</v>
      </c>
      <c r="F2141" s="3">
        <v>2781.204483425</v>
      </c>
      <c r="G2141" s="3">
        <v>215</v>
      </c>
      <c r="H2141" s="37">
        <v>223.460703</v>
      </c>
      <c r="I2141" s="3">
        <v>65.987013000000005</v>
      </c>
      <c r="J2141" s="3">
        <v>157.47368999999998</v>
      </c>
      <c r="K2141" s="3">
        <v>13.4354</v>
      </c>
      <c r="L2141" s="3">
        <v>1.5021</v>
      </c>
      <c r="M2141" s="3">
        <v>3</v>
      </c>
      <c r="N2141" s="3">
        <v>0.98999999999978172</v>
      </c>
      <c r="O2141" s="3"/>
      <c r="P2141" s="3"/>
    </row>
    <row r="2142" spans="1:16">
      <c r="A2142" s="9">
        <v>42615</v>
      </c>
      <c r="B2142" s="32">
        <v>6523.47</v>
      </c>
      <c r="C2142" s="3">
        <v>3591.95</v>
      </c>
      <c r="D2142" s="3">
        <v>280.716947</v>
      </c>
      <c r="E2142" s="3">
        <v>17.734062999999999</v>
      </c>
      <c r="F2142" s="3">
        <v>2780.7662399149999</v>
      </c>
      <c r="G2142" s="3">
        <v>220</v>
      </c>
      <c r="H2142" s="10">
        <v>85.069363999999993</v>
      </c>
      <c r="I2142" s="32">
        <v>38.025581000000003</v>
      </c>
      <c r="J2142" s="3">
        <v>47.043782999999991</v>
      </c>
      <c r="K2142" s="3">
        <v>13.433299999999999</v>
      </c>
      <c r="L2142" s="3">
        <v>1.5019</v>
      </c>
      <c r="M2142" s="3">
        <v>3</v>
      </c>
      <c r="N2142" s="3">
        <v>-15.619999999999891</v>
      </c>
      <c r="O2142" s="3"/>
      <c r="P2142" s="3"/>
    </row>
    <row r="2143" spans="1:16">
      <c r="A2143" s="9">
        <v>42614</v>
      </c>
      <c r="B2143" s="10">
        <v>6539.09</v>
      </c>
      <c r="C2143" s="3">
        <v>3599.94</v>
      </c>
      <c r="D2143" s="3">
        <v>1471.3781140000001</v>
      </c>
      <c r="E2143" s="3">
        <v>88.695492000000002</v>
      </c>
      <c r="F2143" s="3">
        <v>2787.425567066</v>
      </c>
      <c r="G2143" s="3">
        <v>214</v>
      </c>
      <c r="H2143" s="37">
        <v>1091.7905459999999</v>
      </c>
      <c r="I2143" s="3">
        <v>478.81342999999998</v>
      </c>
      <c r="J2143" s="3">
        <v>612.97711600000002</v>
      </c>
      <c r="K2143" s="3">
        <v>13.4655</v>
      </c>
      <c r="L2143" s="3">
        <v>1.5055000000000001</v>
      </c>
      <c r="M2143" s="3">
        <v>3</v>
      </c>
      <c r="N2143" s="3">
        <v>-1.1999999999998181</v>
      </c>
      <c r="O2143" s="3"/>
      <c r="P2143" s="3"/>
    </row>
    <row r="2144" spans="1:16">
      <c r="A2144" s="9">
        <v>42613</v>
      </c>
      <c r="B2144" s="32">
        <v>6540.29</v>
      </c>
      <c r="C2144" s="3">
        <v>3597.65</v>
      </c>
      <c r="D2144" s="3">
        <v>588.09810900000002</v>
      </c>
      <c r="E2144" s="3">
        <v>20.224557000000001</v>
      </c>
      <c r="F2144" s="3">
        <v>2787.9366876230001</v>
      </c>
      <c r="G2144" s="3">
        <v>210</v>
      </c>
      <c r="H2144" s="10">
        <v>168.696834</v>
      </c>
      <c r="I2144" s="32">
        <v>89.832858000000002</v>
      </c>
      <c r="J2144" s="3">
        <v>78.863975999999994</v>
      </c>
      <c r="K2144" s="3">
        <v>13.479100000000001</v>
      </c>
      <c r="L2144" s="3">
        <v>1.5065</v>
      </c>
      <c r="M2144" s="3">
        <v>3</v>
      </c>
      <c r="N2144" s="3">
        <v>12.079999999999927</v>
      </c>
      <c r="O2144" s="3"/>
      <c r="P2144" s="3"/>
    </row>
    <row r="2145" spans="1:16">
      <c r="A2145" s="9">
        <v>42612</v>
      </c>
      <c r="B2145" s="10">
        <v>6528.21</v>
      </c>
      <c r="C2145" s="3">
        <v>3585.14</v>
      </c>
      <c r="D2145" s="3">
        <v>1098.199441</v>
      </c>
      <c r="E2145" s="3">
        <v>29.951430999999999</v>
      </c>
      <c r="F2145" s="3">
        <v>2782.7877041820002</v>
      </c>
      <c r="G2145" s="3">
        <v>229</v>
      </c>
      <c r="H2145" s="37">
        <v>527.80482099999995</v>
      </c>
      <c r="I2145" s="3">
        <v>261.45157899999998</v>
      </c>
      <c r="J2145" s="3">
        <v>266.35324199999997</v>
      </c>
      <c r="K2145" s="3">
        <v>13.4542</v>
      </c>
      <c r="L2145" s="3">
        <v>1.5037</v>
      </c>
      <c r="M2145" s="3">
        <v>3</v>
      </c>
      <c r="N2145" s="3">
        <v>-13.590000000000146</v>
      </c>
      <c r="O2145" s="3"/>
      <c r="P2145" s="3"/>
    </row>
    <row r="2146" spans="1:16">
      <c r="A2146" s="9">
        <v>42611</v>
      </c>
      <c r="B2146" s="32">
        <v>6541.8</v>
      </c>
      <c r="C2146" s="3">
        <v>3579.59</v>
      </c>
      <c r="D2146" s="3">
        <v>727.30112799999995</v>
      </c>
      <c r="E2146" s="3">
        <v>21.595641000000001</v>
      </c>
      <c r="F2146" s="3">
        <v>2788.5805771939999</v>
      </c>
      <c r="G2146" s="3">
        <v>214</v>
      </c>
      <c r="H2146" s="10">
        <v>119.156971</v>
      </c>
      <c r="I2146" s="32">
        <v>344.93466799999999</v>
      </c>
      <c r="J2146" s="3">
        <v>-225.77769699999999</v>
      </c>
      <c r="K2146" s="3">
        <v>13.482200000000001</v>
      </c>
      <c r="L2146" s="3">
        <v>1.5068999999999999</v>
      </c>
      <c r="M2146" s="3">
        <v>3</v>
      </c>
      <c r="N2146" s="3">
        <v>1.6100000000005821</v>
      </c>
      <c r="O2146" s="3"/>
      <c r="P2146" s="3"/>
    </row>
    <row r="2147" spans="1:16">
      <c r="A2147" s="9">
        <v>42608</v>
      </c>
      <c r="B2147" s="32">
        <v>6540.19</v>
      </c>
      <c r="C2147" s="3">
        <v>3585.73</v>
      </c>
      <c r="D2147" s="3">
        <v>889.86515099999997</v>
      </c>
      <c r="E2147" s="3">
        <v>38.822153999999998</v>
      </c>
      <c r="F2147" s="3">
        <v>2787.8733797370001</v>
      </c>
      <c r="G2147" s="3">
        <v>217</v>
      </c>
      <c r="H2147" s="10">
        <v>599.36060399999997</v>
      </c>
      <c r="I2147" s="32">
        <v>386.59289999999999</v>
      </c>
      <c r="J2147" s="3">
        <v>212.76770399999998</v>
      </c>
      <c r="K2147" s="3">
        <v>13.4788</v>
      </c>
      <c r="L2147" s="3">
        <v>1.5065</v>
      </c>
      <c r="M2147" s="3">
        <v>3</v>
      </c>
      <c r="N2147" s="3">
        <v>-10.720000000000255</v>
      </c>
      <c r="O2147" s="3"/>
      <c r="P2147" s="3"/>
    </row>
    <row r="2148" spans="1:16">
      <c r="A2148" s="9">
        <v>42607</v>
      </c>
      <c r="B2148" s="10">
        <v>6550.91</v>
      </c>
      <c r="C2148" s="3">
        <v>3584.93</v>
      </c>
      <c r="D2148" s="3">
        <v>678.74625900000001</v>
      </c>
      <c r="E2148" s="3">
        <v>25.6555</v>
      </c>
      <c r="F2148" s="3">
        <v>2792.4450502879999</v>
      </c>
      <c r="G2148" s="3">
        <v>224</v>
      </c>
      <c r="H2148" s="37">
        <v>124.885521</v>
      </c>
      <c r="I2148" s="3">
        <v>112.775611</v>
      </c>
      <c r="J2148" s="3">
        <v>12.109909999999999</v>
      </c>
      <c r="K2148" s="3">
        <v>13.5009</v>
      </c>
      <c r="L2148" s="3">
        <v>1.5089999999999999</v>
      </c>
      <c r="M2148" s="3">
        <v>3</v>
      </c>
      <c r="N2148" s="3">
        <v>-38.800000000000182</v>
      </c>
      <c r="O2148" s="3"/>
      <c r="P2148" s="3"/>
    </row>
    <row r="2149" spans="1:16">
      <c r="A2149" s="9">
        <v>42606</v>
      </c>
      <c r="B2149" s="32">
        <v>6589.71</v>
      </c>
      <c r="C2149" s="3">
        <v>3612.57</v>
      </c>
      <c r="D2149" s="3">
        <v>624.47917800000005</v>
      </c>
      <c r="E2149" s="3">
        <v>16.255113000000001</v>
      </c>
      <c r="F2149" s="3">
        <v>2808.9832856510002</v>
      </c>
      <c r="G2149" s="3">
        <v>216</v>
      </c>
      <c r="H2149" s="10">
        <v>46.120759</v>
      </c>
      <c r="I2149" s="32">
        <v>124.53003099999999</v>
      </c>
      <c r="J2149" s="3">
        <v>-78.409271999999987</v>
      </c>
      <c r="K2149" s="3">
        <v>13.5809</v>
      </c>
      <c r="L2149" s="3">
        <v>1.5179</v>
      </c>
      <c r="M2149" s="3">
        <v>3</v>
      </c>
      <c r="N2149" s="3">
        <v>1.4099999999998545</v>
      </c>
      <c r="O2149" s="3"/>
      <c r="P2149" s="3"/>
    </row>
    <row r="2150" spans="1:16">
      <c r="A2150" s="9">
        <v>42605</v>
      </c>
      <c r="B2150" s="32">
        <v>6588.3</v>
      </c>
      <c r="C2150" s="3">
        <v>3613.8</v>
      </c>
      <c r="D2150" s="3">
        <v>1317.0208259999999</v>
      </c>
      <c r="E2150" s="3">
        <v>31.009436000000001</v>
      </c>
      <c r="F2150" s="3">
        <v>2808.3801919839998</v>
      </c>
      <c r="G2150" s="3">
        <v>227</v>
      </c>
      <c r="H2150" s="10">
        <v>336.54615200000001</v>
      </c>
      <c r="I2150" s="32">
        <v>572.85709999999995</v>
      </c>
      <c r="J2150" s="3">
        <v>-236.31094799999994</v>
      </c>
      <c r="K2150" s="3">
        <v>13.577999999999999</v>
      </c>
      <c r="L2150" s="3">
        <v>1.5176000000000001</v>
      </c>
      <c r="M2150" s="3">
        <v>3</v>
      </c>
      <c r="N2150" s="3">
        <v>-15.460000000000036</v>
      </c>
      <c r="O2150" s="3"/>
      <c r="P2150" s="3"/>
    </row>
    <row r="2151" spans="1:16">
      <c r="A2151" s="9">
        <v>42604</v>
      </c>
      <c r="B2151" s="32">
        <v>6603.76</v>
      </c>
      <c r="C2151" s="3">
        <v>3627.96</v>
      </c>
      <c r="D2151" s="3">
        <v>1805.75694</v>
      </c>
      <c r="E2151" s="3">
        <v>52.209068000000002</v>
      </c>
      <c r="F2151" s="3">
        <v>2814.9703765240001</v>
      </c>
      <c r="G2151" s="3">
        <v>218</v>
      </c>
      <c r="H2151" s="10">
        <v>507.09222699999998</v>
      </c>
      <c r="I2151" s="32">
        <v>909.484376</v>
      </c>
      <c r="J2151" s="3">
        <v>-402.39214900000002</v>
      </c>
      <c r="K2151" s="3">
        <v>13.614699999999999</v>
      </c>
      <c r="L2151" s="3">
        <v>1.5210999999999999</v>
      </c>
      <c r="M2151" s="3">
        <v>3</v>
      </c>
      <c r="N2151" s="3">
        <v>9.1700000000000728</v>
      </c>
      <c r="O2151" s="3"/>
      <c r="P2151" s="3"/>
    </row>
    <row r="2152" spans="1:16">
      <c r="A2152" s="9">
        <v>42601</v>
      </c>
      <c r="B2152" s="32">
        <v>6594.59</v>
      </c>
      <c r="C2152" s="3">
        <v>3637.14</v>
      </c>
      <c r="D2152" s="3">
        <v>643.87781700000005</v>
      </c>
      <c r="E2152" s="3">
        <v>34.072552999999999</v>
      </c>
      <c r="F2152" s="3">
        <v>2811.0607201369999</v>
      </c>
      <c r="G2152" s="3">
        <v>222</v>
      </c>
      <c r="H2152" s="10">
        <v>169.48834199999999</v>
      </c>
      <c r="I2152" s="32">
        <v>120.907253</v>
      </c>
      <c r="J2152" s="3">
        <v>48.581088999999992</v>
      </c>
      <c r="K2152" s="3">
        <v>13.589399999999999</v>
      </c>
      <c r="L2152" s="3">
        <v>1.5214000000000001</v>
      </c>
      <c r="M2152" s="3">
        <v>3</v>
      </c>
      <c r="N2152" s="3">
        <v>-7.6499999999996362</v>
      </c>
      <c r="O2152" s="3"/>
      <c r="P2152" s="3"/>
    </row>
    <row r="2153" spans="1:16">
      <c r="A2153" s="9">
        <v>42600</v>
      </c>
      <c r="B2153" s="10">
        <v>6602.24</v>
      </c>
      <c r="C2153" s="3">
        <v>3632.86</v>
      </c>
      <c r="D2153" s="3">
        <v>1452.436809</v>
      </c>
      <c r="E2153" s="3">
        <v>30.910457999999998</v>
      </c>
      <c r="F2153" s="3">
        <v>2814.3237379410002</v>
      </c>
      <c r="G2153" s="3">
        <v>235</v>
      </c>
      <c r="H2153" s="37">
        <v>481.21220499999998</v>
      </c>
      <c r="I2153" s="3">
        <v>747.18059900000003</v>
      </c>
      <c r="J2153" s="3">
        <v>-265.96839400000005</v>
      </c>
      <c r="K2153" s="3">
        <v>13.5943</v>
      </c>
      <c r="L2153" s="3">
        <v>1.5235000000000001</v>
      </c>
      <c r="M2153" s="3">
        <v>3</v>
      </c>
      <c r="N2153" s="3">
        <v>8.9899999999997817</v>
      </c>
      <c r="O2153" s="3"/>
      <c r="P2153" s="3"/>
    </row>
    <row r="2154" spans="1:16">
      <c r="A2154" s="9">
        <v>42598</v>
      </c>
      <c r="B2154" s="32">
        <v>6593.25</v>
      </c>
      <c r="C2154" s="3">
        <v>3622.22</v>
      </c>
      <c r="D2154" s="3">
        <v>1784.420617</v>
      </c>
      <c r="E2154" s="3">
        <v>46.990533999999997</v>
      </c>
      <c r="F2154" s="3">
        <v>2810.488964489</v>
      </c>
      <c r="G2154" s="3">
        <v>232</v>
      </c>
      <c r="H2154" s="10">
        <v>1299.783543</v>
      </c>
      <c r="I2154" s="32">
        <v>956.57532000000003</v>
      </c>
      <c r="J2154" s="3">
        <v>343.20822299999998</v>
      </c>
      <c r="K2154" s="3">
        <v>13.608599999999999</v>
      </c>
      <c r="L2154" s="3">
        <v>1.5162</v>
      </c>
      <c r="M2154" s="3">
        <v>3</v>
      </c>
      <c r="N2154" s="3">
        <v>15.300000000000182</v>
      </c>
      <c r="O2154" s="3"/>
      <c r="P2154" s="3"/>
    </row>
    <row r="2155" spans="1:16">
      <c r="A2155" s="9">
        <v>42597</v>
      </c>
      <c r="B2155" s="10">
        <v>6577.95</v>
      </c>
      <c r="C2155" s="3">
        <v>3606.5</v>
      </c>
      <c r="D2155" s="3">
        <v>851.71898399999998</v>
      </c>
      <c r="E2155" s="3">
        <v>34.404989</v>
      </c>
      <c r="F2155" s="3">
        <v>2803.217029118</v>
      </c>
      <c r="G2155" s="3">
        <v>236</v>
      </c>
      <c r="H2155" s="37">
        <v>104.235377</v>
      </c>
      <c r="I2155" s="3">
        <v>194.08738399999999</v>
      </c>
      <c r="J2155" s="3">
        <v>-89.852006999999986</v>
      </c>
      <c r="K2155" s="3">
        <v>13.5563</v>
      </c>
      <c r="L2155" s="3">
        <v>1.5126999999999999</v>
      </c>
      <c r="M2155" s="3">
        <v>3</v>
      </c>
      <c r="N2155" s="3">
        <v>-4.6500000000005457</v>
      </c>
      <c r="O2155" s="3"/>
      <c r="P2155" s="3"/>
    </row>
    <row r="2156" spans="1:16">
      <c r="A2156" s="9">
        <v>42594</v>
      </c>
      <c r="B2156" s="10">
        <v>6582.6</v>
      </c>
      <c r="C2156" s="3">
        <v>3601.65</v>
      </c>
      <c r="D2156" s="3">
        <v>675.144453</v>
      </c>
      <c r="E2156" s="3">
        <v>32.643500000000003</v>
      </c>
      <c r="F2156" s="3">
        <v>2805.2017845270002</v>
      </c>
      <c r="G2156" s="3">
        <v>222</v>
      </c>
      <c r="H2156" s="37">
        <v>169.659829</v>
      </c>
      <c r="I2156" s="3">
        <v>107.06421</v>
      </c>
      <c r="J2156" s="3">
        <v>62.595618999999999</v>
      </c>
      <c r="K2156" s="3">
        <v>13.5625</v>
      </c>
      <c r="L2156" s="3">
        <v>1.5143</v>
      </c>
      <c r="M2156" s="3">
        <v>3</v>
      </c>
      <c r="N2156" s="3">
        <v>60.460000000000036</v>
      </c>
      <c r="O2156" s="3"/>
      <c r="P2156" s="3"/>
    </row>
    <row r="2157" spans="1:16">
      <c r="A2157" s="9">
        <v>42593</v>
      </c>
      <c r="B2157" s="10">
        <v>6522.14</v>
      </c>
      <c r="C2157" s="3">
        <v>3566.84</v>
      </c>
      <c r="D2157" s="3">
        <v>725.00620600000002</v>
      </c>
      <c r="E2157" s="3">
        <v>27.424213000000002</v>
      </c>
      <c r="F2157" s="3">
        <v>2779.4348090049998</v>
      </c>
      <c r="G2157" s="3">
        <v>227</v>
      </c>
      <c r="H2157" s="37">
        <v>355.50095599999997</v>
      </c>
      <c r="I2157" s="3">
        <v>200.821516</v>
      </c>
      <c r="J2157" s="3">
        <v>154.67943999999997</v>
      </c>
      <c r="K2157" s="3">
        <v>13.437900000000001</v>
      </c>
      <c r="L2157" s="3">
        <v>1.5004</v>
      </c>
      <c r="M2157" s="3">
        <v>3</v>
      </c>
      <c r="N2157" s="3">
        <v>7.3699999999998909</v>
      </c>
      <c r="O2157" s="3"/>
      <c r="P2157" s="3"/>
    </row>
    <row r="2158" spans="1:16">
      <c r="A2158" s="9">
        <v>42592</v>
      </c>
      <c r="B2158" s="32">
        <v>6514.77</v>
      </c>
      <c r="C2158" s="3">
        <v>3554.64</v>
      </c>
      <c r="D2158" s="3">
        <v>523.55663100000004</v>
      </c>
      <c r="E2158" s="3">
        <v>30.178243999999999</v>
      </c>
      <c r="F2158" s="3">
        <v>2776.2893741779999</v>
      </c>
      <c r="G2158" s="3">
        <v>229</v>
      </c>
      <c r="H2158" s="10">
        <v>147.25099399999999</v>
      </c>
      <c r="I2158" s="32">
        <v>160.33253300000001</v>
      </c>
      <c r="J2158" s="3">
        <v>-13.081539000000021</v>
      </c>
      <c r="K2158" s="3">
        <v>13.422700000000001</v>
      </c>
      <c r="L2158" s="3">
        <v>1.4986999999999999</v>
      </c>
      <c r="M2158" s="3">
        <v>3</v>
      </c>
      <c r="N2158" s="3">
        <v>-28.979999999999563</v>
      </c>
      <c r="O2158" s="3"/>
      <c r="P2158" s="3"/>
    </row>
    <row r="2159" spans="1:16">
      <c r="A2159" s="9">
        <v>42591</v>
      </c>
      <c r="B2159" s="30">
        <v>6543.75</v>
      </c>
      <c r="C2159" s="3">
        <v>3565.63</v>
      </c>
      <c r="D2159" s="3">
        <v>751.56841499999996</v>
      </c>
      <c r="E2159" s="3">
        <v>30.925757000000001</v>
      </c>
      <c r="F2159" s="3">
        <v>2788.637376139</v>
      </c>
      <c r="G2159" s="3">
        <v>236</v>
      </c>
      <c r="H2159" s="10">
        <v>292.82521100000002</v>
      </c>
      <c r="I2159" s="32">
        <v>192.399045</v>
      </c>
      <c r="J2159" s="3">
        <v>100.42616600000002</v>
      </c>
      <c r="K2159" s="3">
        <v>13.4824</v>
      </c>
      <c r="L2159" s="3">
        <v>1.5053000000000001</v>
      </c>
      <c r="M2159" s="3">
        <v>3</v>
      </c>
      <c r="N2159" s="3">
        <v>33.640000000000327</v>
      </c>
      <c r="O2159" s="3"/>
      <c r="P2159" s="3"/>
    </row>
    <row r="2160" spans="1:16">
      <c r="A2160" s="9">
        <v>42590</v>
      </c>
      <c r="B2160" s="32">
        <v>6510.11</v>
      </c>
      <c r="C2160" s="3">
        <v>3546.52</v>
      </c>
      <c r="D2160" s="3">
        <v>940.16791899999998</v>
      </c>
      <c r="E2160" s="3">
        <v>32.618094999999997</v>
      </c>
      <c r="F2160" s="3">
        <v>2774.3032750319999</v>
      </c>
      <c r="G2160" s="3">
        <v>224</v>
      </c>
      <c r="H2160" s="37">
        <v>410.63404400000002</v>
      </c>
      <c r="I2160" s="3">
        <v>158.67838699999999</v>
      </c>
      <c r="J2160" s="3">
        <v>251.95565700000003</v>
      </c>
      <c r="K2160" s="3">
        <v>13.369300000000001</v>
      </c>
      <c r="L2160" s="3">
        <v>1.5019</v>
      </c>
      <c r="M2160" s="3">
        <v>3</v>
      </c>
      <c r="N2160" s="3">
        <v>3.1799999999993815</v>
      </c>
      <c r="O2160" s="3"/>
      <c r="P2160" s="3"/>
    </row>
    <row r="2161" spans="1:16">
      <c r="A2161" s="9">
        <v>42587</v>
      </c>
      <c r="B2161" s="32">
        <v>6506.93</v>
      </c>
      <c r="C2161" s="3">
        <v>3531.39</v>
      </c>
      <c r="D2161" s="3">
        <v>372.91720600000002</v>
      </c>
      <c r="E2161" s="3">
        <v>26.941828000000001</v>
      </c>
      <c r="F2161" s="3">
        <v>2772.9448170820001</v>
      </c>
      <c r="G2161" s="3">
        <v>221</v>
      </c>
      <c r="H2161" s="10">
        <v>135.746351</v>
      </c>
      <c r="I2161" s="32">
        <v>94.368517999999995</v>
      </c>
      <c r="J2161" s="3">
        <v>41.37783300000001</v>
      </c>
      <c r="K2161" s="3">
        <v>13.3726</v>
      </c>
      <c r="L2161" s="3">
        <v>1.5016</v>
      </c>
      <c r="M2161" s="3">
        <v>3</v>
      </c>
      <c r="N2161" s="3">
        <v>-10.199999999999818</v>
      </c>
      <c r="O2161" s="3"/>
      <c r="P2161" s="3"/>
    </row>
    <row r="2162" spans="1:16">
      <c r="A2162" s="9">
        <v>42586</v>
      </c>
      <c r="B2162" s="10">
        <v>6517.13</v>
      </c>
      <c r="C2162" s="3">
        <v>3531.36</v>
      </c>
      <c r="D2162" s="3">
        <v>1054.766789</v>
      </c>
      <c r="E2162" s="3">
        <v>34.842776999999998</v>
      </c>
      <c r="F2162" s="3">
        <v>2777.2933793789998</v>
      </c>
      <c r="G2162" s="3">
        <v>225</v>
      </c>
      <c r="H2162" s="37">
        <v>417.906544</v>
      </c>
      <c r="I2162" s="3">
        <v>250.89153400000001</v>
      </c>
      <c r="J2162" s="3">
        <v>167.01500999999999</v>
      </c>
      <c r="K2162" s="3">
        <v>13.3795</v>
      </c>
      <c r="L2162" s="3">
        <v>1.5041</v>
      </c>
      <c r="M2162" s="3">
        <v>3</v>
      </c>
      <c r="N2162" s="3">
        <v>38.880000000000109</v>
      </c>
      <c r="O2162" s="3"/>
      <c r="P2162" s="3"/>
    </row>
    <row r="2163" spans="1:16">
      <c r="A2163" s="9">
        <v>42585</v>
      </c>
      <c r="B2163" s="10">
        <v>6478.25</v>
      </c>
      <c r="C2163" s="3">
        <v>3511.02</v>
      </c>
      <c r="D2163" s="3">
        <v>504.73004700000001</v>
      </c>
      <c r="E2163" s="3">
        <v>27.220139</v>
      </c>
      <c r="F2163" s="3">
        <v>2760.7225152760002</v>
      </c>
      <c r="G2163" s="3">
        <v>212</v>
      </c>
      <c r="H2163" s="37">
        <v>102.919939</v>
      </c>
      <c r="I2163" s="3">
        <v>68.360495</v>
      </c>
      <c r="J2163" s="3">
        <v>34.559443999999999</v>
      </c>
      <c r="K2163" s="3">
        <v>13.2742</v>
      </c>
      <c r="L2163" s="3">
        <v>1.4944</v>
      </c>
      <c r="M2163" s="3">
        <v>3</v>
      </c>
      <c r="N2163" s="3">
        <v>-33.329999999999927</v>
      </c>
      <c r="O2163" s="3"/>
      <c r="P2163" s="3"/>
    </row>
    <row r="2164" spans="1:16">
      <c r="A2164" s="9">
        <v>42584</v>
      </c>
      <c r="B2164" s="32">
        <v>6511.58</v>
      </c>
      <c r="C2164" s="3">
        <v>3534.12</v>
      </c>
      <c r="D2164" s="3">
        <v>1410.032113</v>
      </c>
      <c r="E2164" s="3">
        <v>43.585096</v>
      </c>
      <c r="F2164" s="3">
        <v>2774.9274623330002</v>
      </c>
      <c r="G2164" s="3">
        <v>218</v>
      </c>
      <c r="H2164" s="10">
        <v>487.15682399999997</v>
      </c>
      <c r="I2164" s="32">
        <v>463.05182200000002</v>
      </c>
      <c r="J2164" s="3">
        <v>24.105001999999956</v>
      </c>
      <c r="K2164" s="3">
        <v>13.342499999999999</v>
      </c>
      <c r="L2164" s="3">
        <v>1.5021</v>
      </c>
      <c r="M2164" s="3">
        <v>3</v>
      </c>
      <c r="N2164" s="3">
        <v>8.2799999999997453</v>
      </c>
      <c r="O2164" s="3"/>
      <c r="P2164" s="3"/>
    </row>
    <row r="2165" spans="1:16">
      <c r="A2165" s="9">
        <v>42583</v>
      </c>
      <c r="B2165" s="32">
        <v>6503.3</v>
      </c>
      <c r="C2165" s="3">
        <v>3529.67</v>
      </c>
      <c r="D2165" s="3">
        <v>1001.844721</v>
      </c>
      <c r="E2165" s="3">
        <v>37.640096999999997</v>
      </c>
      <c r="F2165" s="3">
        <v>2771.4003871099999</v>
      </c>
      <c r="G2165" s="3">
        <v>227</v>
      </c>
      <c r="H2165" s="10">
        <v>345.999394</v>
      </c>
      <c r="I2165" s="32">
        <v>202.704869</v>
      </c>
      <c r="J2165" s="3">
        <v>143.29452499999999</v>
      </c>
      <c r="K2165" s="3">
        <v>13.3255</v>
      </c>
      <c r="L2165" s="3">
        <v>1.5002</v>
      </c>
      <c r="M2165" s="3">
        <v>3</v>
      </c>
      <c r="N2165" s="3">
        <v>92.880000000000109</v>
      </c>
      <c r="O2165" s="3"/>
      <c r="P2165" s="3"/>
    </row>
    <row r="2166" spans="1:16">
      <c r="A2166" s="9">
        <v>42580</v>
      </c>
      <c r="B2166" s="10">
        <v>6410.42</v>
      </c>
      <c r="C2166" s="3">
        <v>3439.4</v>
      </c>
      <c r="D2166" s="3">
        <v>898.05943100000002</v>
      </c>
      <c r="E2166" s="3">
        <v>28.518311000000001</v>
      </c>
      <c r="F2166" s="3">
        <v>2731.817323062</v>
      </c>
      <c r="G2166" s="3">
        <v>214</v>
      </c>
      <c r="H2166" s="37">
        <v>605.96478500000001</v>
      </c>
      <c r="I2166" s="3">
        <v>177.329128</v>
      </c>
      <c r="J2166" s="3">
        <v>428.63565700000004</v>
      </c>
      <c r="K2166" s="3">
        <v>13.135199999999999</v>
      </c>
      <c r="L2166" s="3">
        <v>1.4787999999999999</v>
      </c>
      <c r="M2166" s="3">
        <v>3</v>
      </c>
      <c r="N2166" s="3">
        <v>16.550000000000182</v>
      </c>
      <c r="O2166" s="3"/>
      <c r="P2166" s="3"/>
    </row>
    <row r="2167" spans="1:16">
      <c r="A2167" s="9">
        <v>42579</v>
      </c>
      <c r="B2167" s="10">
        <v>6393.87</v>
      </c>
      <c r="C2167" s="3">
        <v>3414.39</v>
      </c>
      <c r="D2167" s="3">
        <v>446.88174900000001</v>
      </c>
      <c r="E2167" s="3">
        <v>36.162815000000002</v>
      </c>
      <c r="F2167" s="3">
        <v>2724.764850475</v>
      </c>
      <c r="G2167" s="3">
        <v>211</v>
      </c>
      <c r="H2167" s="37">
        <v>156.661565</v>
      </c>
      <c r="I2167" s="3">
        <v>35.156754999999997</v>
      </c>
      <c r="J2167" s="3">
        <v>121.50480999999999</v>
      </c>
      <c r="K2167" s="3">
        <v>13.1013</v>
      </c>
      <c r="L2167" s="3">
        <v>1.4750000000000001</v>
      </c>
      <c r="M2167" s="3">
        <v>3</v>
      </c>
      <c r="N2167" s="3">
        <v>1.7200000000002547</v>
      </c>
      <c r="O2167" s="3"/>
      <c r="P2167" s="3"/>
    </row>
    <row r="2168" spans="1:16">
      <c r="A2168" s="9">
        <v>42578</v>
      </c>
      <c r="B2168" s="10">
        <v>6392.15</v>
      </c>
      <c r="C2168" s="3">
        <v>3414.66</v>
      </c>
      <c r="D2168" s="3">
        <v>991.47483299999999</v>
      </c>
      <c r="E2168" s="3">
        <v>74.436975000000004</v>
      </c>
      <c r="F2168" s="3">
        <v>2724.0302280169999</v>
      </c>
      <c r="G2168" s="3">
        <v>217</v>
      </c>
      <c r="H2168" s="37">
        <v>748.11028199999998</v>
      </c>
      <c r="I2168" s="3">
        <v>730.75363800000002</v>
      </c>
      <c r="J2168" s="3">
        <v>17.35664399999996</v>
      </c>
      <c r="K2168" s="3">
        <v>13.097799999999999</v>
      </c>
      <c r="L2168" s="3">
        <v>1.4745999999999999</v>
      </c>
      <c r="M2168" s="3">
        <v>3</v>
      </c>
      <c r="N2168" s="3">
        <v>9.7299999999995634</v>
      </c>
      <c r="O2168" s="3"/>
      <c r="P2168" s="3"/>
    </row>
    <row r="2169" spans="1:16">
      <c r="A2169" s="9">
        <v>42577</v>
      </c>
      <c r="B2169" s="32">
        <v>6382.42</v>
      </c>
      <c r="C2169" s="3">
        <v>3401.79</v>
      </c>
      <c r="D2169" s="3">
        <v>363.98703899999998</v>
      </c>
      <c r="E2169" s="3">
        <v>48.531525999999999</v>
      </c>
      <c r="F2169" s="3">
        <v>2719.8851767760002</v>
      </c>
      <c r="G2169" s="3">
        <v>204</v>
      </c>
      <c r="H2169" s="37">
        <v>90.551663000000005</v>
      </c>
      <c r="I2169" s="3">
        <v>75.686240999999995</v>
      </c>
      <c r="J2169" s="3">
        <v>14.865422000000009</v>
      </c>
      <c r="K2169" s="3">
        <v>13.0778</v>
      </c>
      <c r="L2169" s="3">
        <v>1.4722999999999999</v>
      </c>
      <c r="M2169" s="3">
        <v>3</v>
      </c>
      <c r="N2169" s="3">
        <v>-5.430000000000291</v>
      </c>
      <c r="O2169" s="3"/>
      <c r="P2169" s="3"/>
    </row>
    <row r="2170" spans="1:16">
      <c r="A2170" s="9">
        <v>42576</v>
      </c>
      <c r="B2170" s="32">
        <v>6387.85</v>
      </c>
      <c r="C2170" s="3">
        <v>3406.75</v>
      </c>
      <c r="D2170" s="3">
        <v>265.05278900000002</v>
      </c>
      <c r="E2170" s="3">
        <v>23.981950999999999</v>
      </c>
      <c r="F2170" s="3">
        <v>2722.198470111</v>
      </c>
      <c r="G2170" s="3">
        <v>211</v>
      </c>
      <c r="H2170" s="10">
        <v>25.586701999999999</v>
      </c>
      <c r="I2170" s="32">
        <v>29.626248</v>
      </c>
      <c r="J2170" s="3">
        <v>-4.0395460000000014</v>
      </c>
      <c r="K2170" s="3">
        <v>13.089</v>
      </c>
      <c r="L2170" s="3">
        <v>1.4736</v>
      </c>
      <c r="M2170" s="3">
        <v>3</v>
      </c>
      <c r="N2170" s="3">
        <v>-9.2399999999997817</v>
      </c>
      <c r="O2170" s="3"/>
      <c r="P2170" s="3"/>
    </row>
    <row r="2171" spans="1:16">
      <c r="A2171" s="9">
        <v>42573</v>
      </c>
      <c r="B2171" s="32">
        <v>6397.09</v>
      </c>
      <c r="C2171" s="3">
        <v>3411.96</v>
      </c>
      <c r="D2171" s="3">
        <v>285.933808</v>
      </c>
      <c r="E2171" s="3">
        <v>24.363295000000001</v>
      </c>
      <c r="F2171" s="3">
        <v>2726.1387195140001</v>
      </c>
      <c r="G2171" s="3">
        <v>211</v>
      </c>
      <c r="H2171" s="10">
        <v>82.024733999999995</v>
      </c>
      <c r="I2171" s="32">
        <v>23.897205</v>
      </c>
      <c r="J2171" s="3">
        <v>58.127528999999996</v>
      </c>
      <c r="K2171" s="3">
        <v>13.107900000000001</v>
      </c>
      <c r="L2171" s="3">
        <v>1.4757</v>
      </c>
      <c r="M2171" s="3">
        <v>3</v>
      </c>
      <c r="N2171" s="3">
        <v>-31.680000000000291</v>
      </c>
      <c r="O2171" s="3"/>
      <c r="P2171" s="3"/>
    </row>
    <row r="2172" spans="1:16">
      <c r="A2172" s="9">
        <v>42572</v>
      </c>
      <c r="B2172" s="32">
        <v>6428.77</v>
      </c>
      <c r="C2172" s="3">
        <v>3428.58</v>
      </c>
      <c r="D2172" s="3">
        <v>619.98397999999997</v>
      </c>
      <c r="E2172" s="3">
        <v>32.313690999999999</v>
      </c>
      <c r="F2172" s="3">
        <v>2739.6385693450002</v>
      </c>
      <c r="G2172" s="3">
        <v>225</v>
      </c>
      <c r="H2172" s="37">
        <v>83.867465999999993</v>
      </c>
      <c r="I2172" s="3">
        <v>85.015052999999995</v>
      </c>
      <c r="J2172" s="3">
        <v>-1.1475870000000015</v>
      </c>
      <c r="K2172" s="3">
        <v>13.2125</v>
      </c>
      <c r="L2172" s="3">
        <v>1.4830000000000001</v>
      </c>
      <c r="M2172" s="3">
        <v>3</v>
      </c>
      <c r="N2172" s="3">
        <v>11.3100000000004</v>
      </c>
      <c r="O2172" s="3">
        <v>7067</v>
      </c>
      <c r="P2172" s="3"/>
    </row>
    <row r="2173" spans="1:16">
      <c r="A2173" s="9">
        <v>42571</v>
      </c>
      <c r="B2173" s="10">
        <v>6417.46</v>
      </c>
      <c r="C2173" s="3">
        <v>3427.15</v>
      </c>
      <c r="D2173" s="3">
        <v>585.72577999999999</v>
      </c>
      <c r="E2173" s="3">
        <v>45.084387</v>
      </c>
      <c r="F2173" s="3">
        <v>2734.8182532850001</v>
      </c>
      <c r="G2173" s="3">
        <v>218</v>
      </c>
      <c r="H2173" s="37">
        <v>239.87908100000001</v>
      </c>
      <c r="I2173" s="3">
        <v>198.12209799999999</v>
      </c>
      <c r="J2173" s="3">
        <v>41.75698300000002</v>
      </c>
      <c r="K2173" s="3">
        <v>13.247299999999999</v>
      </c>
      <c r="L2173" s="3">
        <v>1.4823</v>
      </c>
      <c r="M2173" s="3">
        <v>3</v>
      </c>
      <c r="N2173" s="3">
        <v>2.9700000000002547</v>
      </c>
      <c r="O2173" s="3"/>
      <c r="P2173" s="3"/>
    </row>
    <row r="2174" spans="1:16">
      <c r="A2174" s="9">
        <v>42569</v>
      </c>
      <c r="B2174" s="10">
        <v>6414.49</v>
      </c>
      <c r="C2174" s="3">
        <v>3422.19</v>
      </c>
      <c r="D2174" s="3">
        <v>576.05435899999998</v>
      </c>
      <c r="E2174" s="3">
        <v>44.032119999999999</v>
      </c>
      <c r="F2174" s="3">
        <v>2733.5541738960001</v>
      </c>
      <c r="G2174" s="3">
        <v>226</v>
      </c>
      <c r="H2174" s="37">
        <v>243.64136300000001</v>
      </c>
      <c r="I2174" s="3">
        <v>225.06809000000001</v>
      </c>
      <c r="J2174" s="3">
        <v>18.573273</v>
      </c>
      <c r="K2174" s="3">
        <v>13.193099999999999</v>
      </c>
      <c r="L2174" s="3">
        <v>1.4817</v>
      </c>
      <c r="M2174" s="3">
        <v>3</v>
      </c>
      <c r="N2174" s="3">
        <v>-1.3200000000006185</v>
      </c>
      <c r="O2174" s="3"/>
      <c r="P2174" s="3"/>
    </row>
    <row r="2175" spans="1:16">
      <c r="A2175" s="9">
        <v>42566</v>
      </c>
      <c r="B2175" s="10">
        <v>6415.81</v>
      </c>
      <c r="C2175" s="3">
        <v>3411.76</v>
      </c>
      <c r="D2175" s="3">
        <v>357.47891299999998</v>
      </c>
      <c r="E2175" s="3">
        <v>29.059155000000001</v>
      </c>
      <c r="F2175" s="3">
        <v>2734.11361498</v>
      </c>
      <c r="G2175" s="3">
        <v>212</v>
      </c>
      <c r="H2175" s="37">
        <v>160.378716</v>
      </c>
      <c r="I2175" s="3">
        <v>26.387620999999999</v>
      </c>
      <c r="J2175" s="3">
        <v>133.991095</v>
      </c>
      <c r="K2175" s="3">
        <v>13.278700000000001</v>
      </c>
      <c r="L2175" s="3">
        <v>1.4810000000000001</v>
      </c>
      <c r="M2175" s="3">
        <v>3</v>
      </c>
      <c r="N2175" s="3">
        <v>-6.8799999999991996</v>
      </c>
      <c r="O2175" s="3"/>
      <c r="P2175" s="3"/>
    </row>
    <row r="2176" spans="1:16">
      <c r="A2176" s="9">
        <v>42565</v>
      </c>
      <c r="B2176" s="10">
        <v>6422.69</v>
      </c>
      <c r="C2176" s="3">
        <v>3416.3</v>
      </c>
      <c r="D2176" s="3">
        <v>555.87438399999996</v>
      </c>
      <c r="E2176" s="3">
        <v>74.710143000000002</v>
      </c>
      <c r="F2176" s="3">
        <v>2737.0460000530002</v>
      </c>
      <c r="G2176" s="3">
        <v>212</v>
      </c>
      <c r="H2176" s="37">
        <v>88.468008999999995</v>
      </c>
      <c r="I2176" s="3">
        <v>63.787030999999999</v>
      </c>
      <c r="J2176" s="3">
        <v>24.680977999999996</v>
      </c>
      <c r="K2176" s="3">
        <v>13.3362</v>
      </c>
      <c r="L2176" s="3">
        <v>1.4816</v>
      </c>
      <c r="M2176" s="3">
        <v>3</v>
      </c>
      <c r="N2176" s="3">
        <v>20.789999999999964</v>
      </c>
      <c r="O2176" s="3"/>
      <c r="P2176" s="3"/>
    </row>
    <row r="2177" spans="1:16">
      <c r="A2177" s="9">
        <v>42564</v>
      </c>
      <c r="B2177" s="32">
        <v>6401.9</v>
      </c>
      <c r="C2177" s="3">
        <v>3404.52</v>
      </c>
      <c r="D2177" s="3">
        <v>1063.352744</v>
      </c>
      <c r="E2177" s="3">
        <v>88.961402000000007</v>
      </c>
      <c r="F2177" s="3">
        <v>2728.1867300489998</v>
      </c>
      <c r="G2177" s="3">
        <v>201</v>
      </c>
      <c r="H2177" s="10">
        <v>111.907167</v>
      </c>
      <c r="I2177" s="32">
        <v>115.08702599999999</v>
      </c>
      <c r="J2177" s="3">
        <v>-3.1798589999999933</v>
      </c>
      <c r="K2177" s="3">
        <v>13.293100000000001</v>
      </c>
      <c r="L2177" s="3">
        <v>1.4767999999999999</v>
      </c>
      <c r="M2177" s="3">
        <v>3</v>
      </c>
      <c r="N2177" s="3">
        <v>-0.88000000000010914</v>
      </c>
      <c r="O2177" s="3"/>
      <c r="P2177" s="3"/>
    </row>
    <row r="2178" spans="1:16">
      <c r="A2178" s="9">
        <v>42563</v>
      </c>
      <c r="B2178" s="10">
        <v>6402.78</v>
      </c>
      <c r="C2178" s="3">
        <v>3408</v>
      </c>
      <c r="D2178" s="3">
        <v>1275.229756</v>
      </c>
      <c r="E2178" s="3">
        <v>133.46216000000001</v>
      </c>
      <c r="F2178" s="3">
        <v>2728.5639114599999</v>
      </c>
      <c r="G2178" s="3">
        <v>206</v>
      </c>
      <c r="H2178" s="37">
        <v>281.69435199999998</v>
      </c>
      <c r="I2178" s="3">
        <v>69.795573000000005</v>
      </c>
      <c r="J2178" s="3">
        <v>211.89877899999999</v>
      </c>
      <c r="K2178" s="3">
        <v>13.2949</v>
      </c>
      <c r="L2178" s="3">
        <v>1.4771000000000001</v>
      </c>
      <c r="M2178" s="3">
        <v>3</v>
      </c>
      <c r="N2178" s="3">
        <v>1.4699999999993452</v>
      </c>
      <c r="O2178" s="3"/>
      <c r="P2178" s="3"/>
    </row>
    <row r="2179" spans="1:16">
      <c r="A2179" s="9">
        <v>42562</v>
      </c>
      <c r="B2179" s="32">
        <v>6401.31</v>
      </c>
      <c r="C2179" s="3">
        <v>3390.96</v>
      </c>
      <c r="D2179" s="3">
        <v>562.55811900000003</v>
      </c>
      <c r="E2179" s="3">
        <v>33.941336</v>
      </c>
      <c r="F2179" s="3">
        <v>2727.9362074569999</v>
      </c>
      <c r="G2179" s="3">
        <v>225</v>
      </c>
      <c r="H2179" s="10">
        <v>62.673091999999997</v>
      </c>
      <c r="I2179" s="32">
        <v>60.437711999999998</v>
      </c>
      <c r="J2179" s="3">
        <v>2.2353799999999993</v>
      </c>
      <c r="K2179" s="3">
        <v>13.247999999999999</v>
      </c>
      <c r="L2179" s="3">
        <v>1.4762</v>
      </c>
      <c r="M2179" s="3">
        <v>3</v>
      </c>
      <c r="N2179" s="3">
        <v>29.070000000000618</v>
      </c>
      <c r="O2179" s="3"/>
      <c r="P2179" s="3"/>
    </row>
    <row r="2180" spans="1:16">
      <c r="A2180" s="9">
        <v>42559</v>
      </c>
      <c r="B2180" s="32">
        <v>6372.24</v>
      </c>
      <c r="C2180" s="3">
        <v>3374.31</v>
      </c>
      <c r="D2180" s="3">
        <v>878.75630999999998</v>
      </c>
      <c r="E2180" s="3">
        <v>44.805284999999998</v>
      </c>
      <c r="F2180" s="3">
        <v>2715.5463382749999</v>
      </c>
      <c r="G2180" s="3">
        <v>206</v>
      </c>
      <c r="H2180" s="10">
        <v>427.24182400000001</v>
      </c>
      <c r="I2180" s="32">
        <v>82.724952999999999</v>
      </c>
      <c r="J2180" s="3">
        <v>344.51687100000004</v>
      </c>
      <c r="K2180" s="3">
        <v>13.210800000000001</v>
      </c>
      <c r="L2180" s="3">
        <v>1.4722999999999999</v>
      </c>
      <c r="M2180" s="3">
        <v>3</v>
      </c>
      <c r="N2180" s="3">
        <v>5.9299999999993815</v>
      </c>
      <c r="O2180" s="3"/>
      <c r="P2180" s="3"/>
    </row>
    <row r="2181" spans="1:16">
      <c r="A2181" s="9">
        <v>42558</v>
      </c>
      <c r="B2181" s="10">
        <v>6366.31</v>
      </c>
      <c r="C2181" s="3">
        <v>3363.27</v>
      </c>
      <c r="D2181" s="3">
        <v>1015.057114</v>
      </c>
      <c r="E2181" s="3">
        <v>38.187705000000001</v>
      </c>
      <c r="F2181" s="3">
        <v>2713.017302881</v>
      </c>
      <c r="G2181" s="3">
        <v>219</v>
      </c>
      <c r="H2181" s="37">
        <v>657.43474300000003</v>
      </c>
      <c r="I2181" s="3">
        <v>477.72536500000001</v>
      </c>
      <c r="J2181" s="3">
        <v>179.70937800000002</v>
      </c>
      <c r="K2181" s="3">
        <v>13.1218</v>
      </c>
      <c r="L2181" s="3">
        <v>1.4710000000000001</v>
      </c>
      <c r="M2181" s="3">
        <v>3.1</v>
      </c>
      <c r="N2181" s="3">
        <v>55.6200000000008</v>
      </c>
      <c r="O2181" s="3"/>
      <c r="P2181" s="3"/>
    </row>
    <row r="2182" spans="1:16">
      <c r="A2182" s="9">
        <v>42556</v>
      </c>
      <c r="B2182" s="32">
        <v>6310.69</v>
      </c>
      <c r="C2182" s="3">
        <v>3326.23</v>
      </c>
      <c r="D2182" s="3">
        <v>960.89079700000002</v>
      </c>
      <c r="E2182" s="3">
        <v>25.061848000000001</v>
      </c>
      <c r="F2182" s="3">
        <v>2689.3148192550002</v>
      </c>
      <c r="G2182" s="3">
        <v>208</v>
      </c>
      <c r="H2182" s="37">
        <v>765.15322700000002</v>
      </c>
      <c r="I2182" s="3">
        <v>298.18967300000003</v>
      </c>
      <c r="J2182" s="3">
        <v>466.96355399999999</v>
      </c>
      <c r="K2182" s="3">
        <v>13.007099999999999</v>
      </c>
      <c r="L2182" s="3">
        <v>1.4581</v>
      </c>
      <c r="M2182" s="3">
        <v>3.1</v>
      </c>
      <c r="N2182" s="3">
        <v>30.299999999999272</v>
      </c>
      <c r="O2182" s="3"/>
      <c r="P2182" s="3"/>
    </row>
    <row r="2183" spans="1:16">
      <c r="A2183" s="9">
        <v>42555</v>
      </c>
      <c r="B2183" s="10">
        <v>6280.39</v>
      </c>
      <c r="C2183" s="3">
        <v>3309.34</v>
      </c>
      <c r="D2183" s="3">
        <v>254.69276500000001</v>
      </c>
      <c r="E2183" s="3">
        <v>18.852892000000001</v>
      </c>
      <c r="F2183" s="3">
        <v>2676.402176517</v>
      </c>
      <c r="G2183" s="3">
        <v>206</v>
      </c>
      <c r="H2183" s="37">
        <v>47.954355</v>
      </c>
      <c r="I2183" s="3">
        <v>24.006253999999998</v>
      </c>
      <c r="J2183" s="3">
        <v>23.948101000000001</v>
      </c>
      <c r="K2183" s="3">
        <v>12.973100000000001</v>
      </c>
      <c r="L2183" s="3">
        <v>1.4505999999999999</v>
      </c>
      <c r="M2183" s="3">
        <v>3.1</v>
      </c>
      <c r="N2183" s="3">
        <v>25.619999999999891</v>
      </c>
      <c r="O2183" s="3"/>
      <c r="P2183" s="3"/>
    </row>
    <row r="2184" spans="1:16">
      <c r="A2184" s="9">
        <v>42552</v>
      </c>
      <c r="B2184" s="32">
        <v>6254.77</v>
      </c>
      <c r="C2184" s="3">
        <v>3290.33</v>
      </c>
      <c r="D2184" s="3">
        <v>227.260367</v>
      </c>
      <c r="E2184" s="3">
        <v>11.453464</v>
      </c>
      <c r="F2184" s="3">
        <v>2665.4853258580001</v>
      </c>
      <c r="G2184" s="3">
        <v>207</v>
      </c>
      <c r="H2184" s="37">
        <v>17.975379</v>
      </c>
      <c r="I2184" s="3">
        <v>76.712294999999997</v>
      </c>
      <c r="J2184" s="3">
        <v>-58.736915999999994</v>
      </c>
      <c r="K2184" s="3">
        <v>12.920199999999999</v>
      </c>
      <c r="L2184" s="3">
        <v>1.4447000000000001</v>
      </c>
      <c r="M2184" s="3">
        <v>3.1</v>
      </c>
      <c r="N2184" s="3">
        <v>-32.319999999999709</v>
      </c>
      <c r="O2184" s="3"/>
      <c r="P2184" s="3"/>
    </row>
    <row r="2185" spans="1:16">
      <c r="A2185" s="9">
        <v>42551</v>
      </c>
      <c r="B2185" s="32">
        <v>6287.09</v>
      </c>
      <c r="C2185" s="3">
        <v>3302.51</v>
      </c>
      <c r="D2185" s="3">
        <v>707.20671100000004</v>
      </c>
      <c r="E2185" s="3">
        <v>10.840173999999999</v>
      </c>
      <c r="F2185" s="3">
        <v>2679.2568091399999</v>
      </c>
      <c r="G2185" s="3">
        <v>216</v>
      </c>
      <c r="H2185" s="10">
        <v>451.946169</v>
      </c>
      <c r="I2185" s="32">
        <v>580.62119199999995</v>
      </c>
      <c r="J2185" s="3">
        <v>-128.67502299999995</v>
      </c>
      <c r="K2185" s="3">
        <v>12.987</v>
      </c>
      <c r="L2185" s="3">
        <v>1.4521999999999999</v>
      </c>
      <c r="M2185" s="3">
        <v>3.05</v>
      </c>
      <c r="N2185" s="3">
        <v>3.819999999999709</v>
      </c>
      <c r="O2185" s="3"/>
      <c r="P2185" s="3"/>
    </row>
    <row r="2186" spans="1:16">
      <c r="A2186" s="9">
        <v>42550</v>
      </c>
      <c r="B2186" s="32">
        <v>6283.27</v>
      </c>
      <c r="C2186" s="3">
        <v>3300.2</v>
      </c>
      <c r="D2186" s="3">
        <v>449.25587100000001</v>
      </c>
      <c r="E2186" s="3">
        <v>25.362161</v>
      </c>
      <c r="F2186" s="3">
        <v>2677.6321786240001</v>
      </c>
      <c r="G2186" s="3">
        <v>217</v>
      </c>
      <c r="H2186" s="37">
        <v>256.45691599999998</v>
      </c>
      <c r="I2186" s="3">
        <v>224.877477</v>
      </c>
      <c r="J2186" s="3">
        <v>31.579438999999979</v>
      </c>
      <c r="K2186" s="3">
        <v>12.979100000000001</v>
      </c>
      <c r="L2186" s="3">
        <v>1.4513</v>
      </c>
      <c r="M2186" s="3">
        <v>3</v>
      </c>
      <c r="N2186" s="3">
        <v>-7.6199999999998909</v>
      </c>
      <c r="O2186" s="3"/>
      <c r="P2186" s="3"/>
    </row>
    <row r="2187" spans="1:16">
      <c r="A2187" s="9">
        <v>42549</v>
      </c>
      <c r="B2187" s="33">
        <v>6290.89</v>
      </c>
      <c r="C2187" s="35">
        <v>3310.55</v>
      </c>
      <c r="D2187" s="35">
        <v>356.04457100000002</v>
      </c>
      <c r="E2187" s="35">
        <v>30.344519999999999</v>
      </c>
      <c r="F2187" s="3">
        <v>2680.8773954369999</v>
      </c>
      <c r="G2187" s="3">
        <v>191</v>
      </c>
      <c r="H2187" s="37">
        <v>115.46281399999999</v>
      </c>
      <c r="I2187" s="3">
        <v>87.238358000000005</v>
      </c>
      <c r="J2187" s="3">
        <v>28.224455999999989</v>
      </c>
      <c r="K2187" s="3">
        <v>12.99</v>
      </c>
      <c r="L2187" s="3">
        <v>1.45</v>
      </c>
      <c r="M2187" s="3">
        <v>3</v>
      </c>
      <c r="N2187" s="3">
        <v>-16.509999999999309</v>
      </c>
      <c r="O2187" s="3"/>
      <c r="P2187" s="3"/>
    </row>
    <row r="2188" spans="1:16">
      <c r="A2188" s="9">
        <v>42548</v>
      </c>
      <c r="B2188" s="10">
        <v>6307.4</v>
      </c>
      <c r="C2188" s="3">
        <v>3318.71</v>
      </c>
      <c r="D2188" s="3">
        <v>640.34541899999999</v>
      </c>
      <c r="E2188" s="3">
        <v>11.879072000000001</v>
      </c>
      <c r="F2188" s="3">
        <v>2687.9158037349998</v>
      </c>
      <c r="G2188" s="3">
        <v>207</v>
      </c>
      <c r="H2188" s="37">
        <v>266.075828</v>
      </c>
      <c r="I2188" s="3">
        <v>275.727531</v>
      </c>
      <c r="J2188" s="3">
        <v>-9.6517029999999977</v>
      </c>
      <c r="K2188" s="3">
        <v>12.945399999999999</v>
      </c>
      <c r="L2188" s="3">
        <v>1.4568000000000001</v>
      </c>
      <c r="M2188" s="3">
        <v>3</v>
      </c>
      <c r="N2188" s="3">
        <v>-10.8100000000004</v>
      </c>
      <c r="O2188" s="3"/>
      <c r="P2188" s="3"/>
    </row>
    <row r="2189" spans="1:16">
      <c r="A2189" s="9">
        <v>42545</v>
      </c>
      <c r="B2189" s="33">
        <v>6318.21</v>
      </c>
      <c r="C2189" s="35">
        <v>3320.77</v>
      </c>
      <c r="D2189" s="35">
        <v>566.19223399999998</v>
      </c>
      <c r="E2189" s="35">
        <v>18.925279</v>
      </c>
      <c r="F2189" s="3">
        <v>2692.521430066</v>
      </c>
      <c r="G2189" s="3">
        <v>202</v>
      </c>
      <c r="H2189" s="37">
        <v>126.161362</v>
      </c>
      <c r="I2189" s="3">
        <v>268.72011900000001</v>
      </c>
      <c r="J2189" s="3">
        <v>-142.55875700000001</v>
      </c>
      <c r="K2189" s="3">
        <v>12.967599999999999</v>
      </c>
      <c r="L2189" s="3">
        <v>1.4593</v>
      </c>
      <c r="M2189" s="3">
        <v>3</v>
      </c>
      <c r="N2189" s="3">
        <v>-51.899999999999636</v>
      </c>
      <c r="O2189" s="3">
        <v>6389</v>
      </c>
      <c r="P2189" s="3"/>
    </row>
    <row r="2190" spans="1:16">
      <c r="A2190" s="9">
        <v>42544</v>
      </c>
      <c r="B2190" s="10">
        <v>6370.11</v>
      </c>
      <c r="C2190" s="3">
        <v>3341.65</v>
      </c>
      <c r="D2190" s="3">
        <v>261.28173299999997</v>
      </c>
      <c r="E2190" s="3">
        <v>17.031945</v>
      </c>
      <c r="F2190" s="3">
        <v>2714.4282182830002</v>
      </c>
      <c r="G2190" s="3">
        <v>205</v>
      </c>
      <c r="H2190" s="37">
        <v>30.344266999999999</v>
      </c>
      <c r="I2190" s="3">
        <v>32.062187999999999</v>
      </c>
      <c r="J2190" s="3">
        <v>-1.7179210000000005</v>
      </c>
      <c r="K2190" s="3">
        <v>13.1275</v>
      </c>
      <c r="L2190" s="3">
        <v>1.4712000000000001</v>
      </c>
      <c r="M2190" s="3">
        <v>3</v>
      </c>
      <c r="N2190" s="3">
        <v>-27.950000000000728</v>
      </c>
      <c r="O2190" s="3"/>
      <c r="P2190" s="3"/>
    </row>
    <row r="2191" spans="1:16">
      <c r="A2191" s="9">
        <v>42543</v>
      </c>
      <c r="B2191" s="10">
        <v>6398.06</v>
      </c>
      <c r="C2191" s="3">
        <v>3361.71</v>
      </c>
      <c r="D2191" s="3">
        <v>822.029494</v>
      </c>
      <c r="E2191" s="3">
        <v>9.0877809999999997</v>
      </c>
      <c r="F2191" s="3">
        <v>2726.3369605590001</v>
      </c>
      <c r="G2191" s="3">
        <v>192</v>
      </c>
      <c r="H2191" s="37">
        <v>87.038371999999995</v>
      </c>
      <c r="I2191" s="3">
        <v>365.99290000000002</v>
      </c>
      <c r="J2191" s="3">
        <v>-278.95452800000004</v>
      </c>
      <c r="K2191" s="3">
        <v>13.1821</v>
      </c>
      <c r="L2191" s="3">
        <v>1.4787999999999999</v>
      </c>
      <c r="M2191" s="3">
        <v>2.8</v>
      </c>
      <c r="N2191" s="3">
        <v>-22.739999999999782</v>
      </c>
      <c r="O2191" s="3"/>
      <c r="P2191" s="3"/>
    </row>
    <row r="2192" spans="1:16">
      <c r="A2192" s="9">
        <v>42542</v>
      </c>
      <c r="B2192" s="32">
        <v>6420.8</v>
      </c>
      <c r="C2192" s="3">
        <v>3379.95</v>
      </c>
      <c r="D2192" s="3">
        <v>570.12176299999999</v>
      </c>
      <c r="E2192" s="3">
        <v>16.503589999999999</v>
      </c>
      <c r="F2192" s="3">
        <v>2736.0271642460002</v>
      </c>
      <c r="G2192" s="3">
        <v>206</v>
      </c>
      <c r="H2192" s="37">
        <v>161.21022400000001</v>
      </c>
      <c r="I2192" s="3">
        <v>114.29498599999999</v>
      </c>
      <c r="J2192" s="3">
        <v>46.915238000000016</v>
      </c>
      <c r="K2192" s="3">
        <v>13.232799999999999</v>
      </c>
      <c r="L2192" s="3">
        <v>1.484</v>
      </c>
      <c r="M2192" s="3">
        <v>2.8</v>
      </c>
      <c r="N2192" s="3">
        <v>-26.079999999999927</v>
      </c>
      <c r="O2192" s="3"/>
      <c r="P2192" s="3"/>
    </row>
    <row r="2193" spans="1:16">
      <c r="A2193" s="9">
        <v>42541</v>
      </c>
      <c r="B2193" s="32">
        <v>6446.88</v>
      </c>
      <c r="C2193" s="3">
        <v>3398.2</v>
      </c>
      <c r="D2193" s="3">
        <v>474.894791</v>
      </c>
      <c r="E2193" s="3">
        <v>11.420521000000001</v>
      </c>
      <c r="F2193" s="3">
        <v>2747.141452201</v>
      </c>
      <c r="G2193" s="3">
        <v>202</v>
      </c>
      <c r="H2193" s="10">
        <v>268.883149</v>
      </c>
      <c r="I2193" s="32">
        <v>286.92834800000003</v>
      </c>
      <c r="J2193" s="3">
        <v>-18.045199000000025</v>
      </c>
      <c r="K2193" s="3">
        <v>13.376300000000001</v>
      </c>
      <c r="L2193" s="3">
        <v>1.4901</v>
      </c>
      <c r="M2193" s="3">
        <v>2.8</v>
      </c>
      <c r="N2193" s="3">
        <v>-14.239999999999782</v>
      </c>
      <c r="O2193" s="3"/>
      <c r="P2193" s="3"/>
    </row>
    <row r="2194" spans="1:16">
      <c r="A2194" s="9">
        <v>42538</v>
      </c>
      <c r="B2194" s="10">
        <v>6461.12</v>
      </c>
      <c r="C2194" s="3">
        <v>3404.34</v>
      </c>
      <c r="D2194" s="3">
        <v>381.90098799999998</v>
      </c>
      <c r="E2194" s="3">
        <v>10.302783</v>
      </c>
      <c r="F2194" s="3">
        <v>2753.2084544710001</v>
      </c>
      <c r="G2194" s="3">
        <v>204</v>
      </c>
      <c r="H2194" s="37">
        <v>79.149016000000003</v>
      </c>
      <c r="I2194" s="3">
        <v>216.947382</v>
      </c>
      <c r="J2194" s="3">
        <v>-137.79836599999999</v>
      </c>
      <c r="K2194" s="3">
        <v>13.3863</v>
      </c>
      <c r="L2194" s="3">
        <v>1.4934000000000001</v>
      </c>
      <c r="M2194" s="3">
        <v>2.8</v>
      </c>
      <c r="N2194" s="3">
        <v>-4.8699999999998909</v>
      </c>
      <c r="O2194" s="3"/>
      <c r="P2194" s="3"/>
    </row>
    <row r="2195" spans="1:16">
      <c r="A2195" s="9">
        <v>42537</v>
      </c>
      <c r="B2195" s="32">
        <v>6465.99</v>
      </c>
      <c r="C2195" s="3">
        <v>3402.21</v>
      </c>
      <c r="D2195" s="3">
        <v>261.707673</v>
      </c>
      <c r="E2195" s="3">
        <v>15.670888</v>
      </c>
      <c r="F2195" s="3">
        <v>2755.2864210980001</v>
      </c>
      <c r="G2195" s="3">
        <v>214</v>
      </c>
      <c r="H2195" s="37">
        <v>22.695878</v>
      </c>
      <c r="I2195" s="3">
        <v>67.617879000000002</v>
      </c>
      <c r="J2195" s="3">
        <v>-44.922001000000002</v>
      </c>
      <c r="K2195" s="3">
        <v>13.3964</v>
      </c>
      <c r="L2195" s="3">
        <v>1.4944999999999999</v>
      </c>
      <c r="M2195" s="3">
        <v>2.8</v>
      </c>
      <c r="N2195" s="3">
        <v>30.219999999999345</v>
      </c>
      <c r="O2195" s="3"/>
      <c r="P2195" s="3"/>
    </row>
    <row r="2196" spans="1:16">
      <c r="A2196" s="9">
        <v>42536</v>
      </c>
      <c r="B2196" s="10">
        <v>6435.77</v>
      </c>
      <c r="C2196" s="3">
        <v>3385.06</v>
      </c>
      <c r="D2196" s="3">
        <v>325.59541300000001</v>
      </c>
      <c r="E2196" s="3">
        <v>15.000920000000001</v>
      </c>
      <c r="F2196" s="3">
        <v>2742.386279332</v>
      </c>
      <c r="G2196" s="3">
        <v>218</v>
      </c>
      <c r="H2196" s="37">
        <v>80.308373000000003</v>
      </c>
      <c r="I2196" s="3">
        <v>86.152500000000003</v>
      </c>
      <c r="J2196" s="3">
        <v>-5.8441270000000003</v>
      </c>
      <c r="K2196" s="3">
        <v>13.3337</v>
      </c>
      <c r="L2196" s="3">
        <v>1.4875</v>
      </c>
      <c r="M2196" s="3">
        <v>2.8</v>
      </c>
      <c r="N2196" s="3">
        <v>-64.869999999999891</v>
      </c>
      <c r="O2196" s="3"/>
      <c r="P2196" s="3"/>
    </row>
    <row r="2197" spans="1:16">
      <c r="A2197" s="9">
        <v>42535</v>
      </c>
      <c r="B2197" s="32">
        <v>6500.64</v>
      </c>
      <c r="C2197" s="3">
        <v>3426.68</v>
      </c>
      <c r="D2197" s="3">
        <v>422.82338199999998</v>
      </c>
      <c r="E2197" s="3">
        <v>17.674185000000001</v>
      </c>
      <c r="F2197" s="3">
        <v>2770.0278853670002</v>
      </c>
      <c r="G2197" s="3">
        <v>216</v>
      </c>
      <c r="H2197" s="10">
        <v>216.08994300000001</v>
      </c>
      <c r="I2197" s="32">
        <v>38.064872999999999</v>
      </c>
      <c r="J2197" s="3">
        <v>178.02507</v>
      </c>
      <c r="K2197" s="3">
        <v>13.4489</v>
      </c>
      <c r="L2197" s="3">
        <v>1.5024999999999999</v>
      </c>
      <c r="M2197" s="3">
        <v>2.8</v>
      </c>
      <c r="N2197" s="3">
        <v>-17.4399999999996</v>
      </c>
      <c r="O2197" s="3"/>
      <c r="P2197" s="3"/>
    </row>
    <row r="2198" spans="1:16">
      <c r="A2198" s="9">
        <v>42534</v>
      </c>
      <c r="B2198" s="32">
        <v>6518.08</v>
      </c>
      <c r="C2198" s="3">
        <v>3436.06</v>
      </c>
      <c r="D2198" s="3">
        <v>825.43094099999996</v>
      </c>
      <c r="E2198" s="3">
        <v>18.211524000000001</v>
      </c>
      <c r="F2198" s="3">
        <v>2777.4611004670001</v>
      </c>
      <c r="G2198" s="3">
        <v>205</v>
      </c>
      <c r="H2198" s="10">
        <v>235.70281700000001</v>
      </c>
      <c r="I2198" s="32">
        <v>161.866815</v>
      </c>
      <c r="J2198" s="3">
        <v>73.836002000000008</v>
      </c>
      <c r="K2198" s="3">
        <v>13.5062</v>
      </c>
      <c r="L2198" s="3">
        <v>1.5065999999999999</v>
      </c>
      <c r="M2198" s="3">
        <v>2.8</v>
      </c>
      <c r="N2198" s="3">
        <v>-20.170000000000073</v>
      </c>
      <c r="O2198" s="3"/>
      <c r="P2198" s="3"/>
    </row>
    <row r="2199" spans="1:16">
      <c r="A2199" s="9">
        <v>42531</v>
      </c>
      <c r="B2199" s="10">
        <v>6538.25</v>
      </c>
      <c r="C2199" s="3">
        <v>3441.48</v>
      </c>
      <c r="D2199" s="3">
        <v>608.31998899999996</v>
      </c>
      <c r="E2199" s="3">
        <v>30.941153</v>
      </c>
      <c r="F2199" s="3">
        <v>2786.0554607670001</v>
      </c>
      <c r="G2199" s="3">
        <v>215</v>
      </c>
      <c r="H2199" s="37">
        <v>251.62136000000001</v>
      </c>
      <c r="I2199" s="3">
        <v>362.77021400000001</v>
      </c>
      <c r="J2199" s="3">
        <v>-111.148854</v>
      </c>
      <c r="K2199" s="3">
        <v>13.5495</v>
      </c>
      <c r="L2199" s="3">
        <v>1.5113000000000001</v>
      </c>
      <c r="M2199" s="3">
        <v>2.7</v>
      </c>
      <c r="N2199" s="3">
        <v>7.75</v>
      </c>
      <c r="O2199" s="3"/>
      <c r="P2199" s="3"/>
    </row>
    <row r="2200" spans="1:16">
      <c r="A2200" s="9">
        <v>42530</v>
      </c>
      <c r="B2200" s="10">
        <v>6530.5</v>
      </c>
      <c r="C2200" s="3">
        <v>3423.82</v>
      </c>
      <c r="D2200" s="3">
        <v>275.113024</v>
      </c>
      <c r="E2200" s="3">
        <v>17.576262</v>
      </c>
      <c r="F2200" s="3">
        <v>2782.7546973489998</v>
      </c>
      <c r="G2200" s="3">
        <v>210</v>
      </c>
      <c r="H2200" s="37">
        <v>54.575017000000003</v>
      </c>
      <c r="I2200" s="3">
        <v>40.852485000000001</v>
      </c>
      <c r="J2200" s="3">
        <v>13.722532000000001</v>
      </c>
      <c r="K2200" s="3">
        <v>13.575200000000001</v>
      </c>
      <c r="L2200" s="3">
        <v>1.5095000000000001</v>
      </c>
      <c r="M2200" s="3">
        <v>2.7</v>
      </c>
      <c r="N2200" s="3">
        <v>2.4700000000002547</v>
      </c>
      <c r="O2200" s="3"/>
      <c r="P2200" s="3"/>
    </row>
    <row r="2201" spans="1:16">
      <c r="A2201" s="9">
        <v>42529</v>
      </c>
      <c r="B2201" s="32">
        <v>6528.03</v>
      </c>
      <c r="C2201" s="3">
        <v>3426.44</v>
      </c>
      <c r="D2201" s="3">
        <v>326.669603</v>
      </c>
      <c r="E2201" s="3">
        <v>11.126504000000001</v>
      </c>
      <c r="F2201" s="3">
        <v>2781.6994244349999</v>
      </c>
      <c r="G2201" s="3">
        <v>204</v>
      </c>
      <c r="H2201" s="10">
        <v>96.181706000000005</v>
      </c>
      <c r="I2201" s="32">
        <v>134.12347500000001</v>
      </c>
      <c r="J2201" s="3">
        <v>-37.941769000000008</v>
      </c>
      <c r="K2201" s="3">
        <v>13.9389</v>
      </c>
      <c r="L2201" s="3">
        <v>1.5087999999999999</v>
      </c>
      <c r="M2201" s="3">
        <v>2.7</v>
      </c>
      <c r="N2201" s="3">
        <v>1.9099999999998545</v>
      </c>
      <c r="O2201" s="3"/>
      <c r="P2201" s="3"/>
    </row>
    <row r="2202" spans="1:16">
      <c r="A2202" s="9">
        <v>42528</v>
      </c>
      <c r="B2202" s="32">
        <v>6526.12</v>
      </c>
      <c r="C2202" s="3">
        <v>3423.12</v>
      </c>
      <c r="D2202" s="3">
        <v>390.82133599999997</v>
      </c>
      <c r="E2202" s="3">
        <v>15.051446</v>
      </c>
      <c r="F2202" s="3">
        <v>2780.887301712</v>
      </c>
      <c r="G2202" s="3">
        <v>201</v>
      </c>
      <c r="H2202" s="10">
        <v>78.375759000000002</v>
      </c>
      <c r="I2202" s="32">
        <v>116.579194</v>
      </c>
      <c r="J2202" s="3">
        <v>-38.203434999999999</v>
      </c>
      <c r="K2202" s="3">
        <v>14.0151</v>
      </c>
      <c r="L2202" s="3">
        <v>1.5157</v>
      </c>
      <c r="M2202" s="3">
        <v>2.7</v>
      </c>
      <c r="N2202" s="3">
        <v>2.1199999999998909</v>
      </c>
      <c r="O2202" s="3"/>
      <c r="P2202" s="3"/>
    </row>
    <row r="2203" spans="1:16">
      <c r="A2203" s="9">
        <v>42527</v>
      </c>
      <c r="B2203" s="10">
        <v>6524</v>
      </c>
      <c r="C2203" s="3">
        <v>3424.49</v>
      </c>
      <c r="D2203" s="3">
        <v>596.63806599999998</v>
      </c>
      <c r="E2203" s="3">
        <v>72.881243999999995</v>
      </c>
      <c r="F2203" s="3">
        <v>2779.982084925</v>
      </c>
      <c r="G2203" s="3">
        <v>220</v>
      </c>
      <c r="H2203" s="37">
        <v>230.920635</v>
      </c>
      <c r="I2203" s="3">
        <v>256.38947999999999</v>
      </c>
      <c r="J2203" s="3">
        <v>-25.468844999999988</v>
      </c>
      <c r="K2203" s="3">
        <v>14.0105</v>
      </c>
      <c r="L2203" s="3">
        <v>1.5152000000000001</v>
      </c>
      <c r="M2203" s="3">
        <v>2.7</v>
      </c>
      <c r="N2203" s="3">
        <v>5.0200000000004366</v>
      </c>
      <c r="O2203" s="3"/>
      <c r="P2203" s="3"/>
    </row>
    <row r="2204" spans="1:16">
      <c r="A2204" s="9">
        <v>42524</v>
      </c>
      <c r="B2204" s="10">
        <v>6518.98</v>
      </c>
      <c r="C2204" s="3">
        <v>3414.48</v>
      </c>
      <c r="D2204" s="3">
        <v>476.24959999999999</v>
      </c>
      <c r="E2204" s="3">
        <v>33.159750000000003</v>
      </c>
      <c r="F2204" s="3">
        <v>2777.7520996859998</v>
      </c>
      <c r="G2204" s="3">
        <v>218</v>
      </c>
      <c r="H2204" s="37">
        <v>140.02815799999999</v>
      </c>
      <c r="I2204" s="3">
        <v>232.34344100000001</v>
      </c>
      <c r="J2204" s="3">
        <v>-92.315283000000022</v>
      </c>
      <c r="K2204" s="3">
        <v>14.0153</v>
      </c>
      <c r="L2204" s="3">
        <v>1.5119</v>
      </c>
      <c r="M2204" s="3">
        <v>2.7</v>
      </c>
      <c r="N2204" s="3">
        <v>-0.25</v>
      </c>
      <c r="O2204" s="3"/>
      <c r="P2204" s="3"/>
    </row>
    <row r="2205" spans="1:16">
      <c r="A2205" s="9">
        <v>42523</v>
      </c>
      <c r="B2205" s="33">
        <v>6519.23</v>
      </c>
      <c r="C2205" s="35">
        <v>3416.47</v>
      </c>
      <c r="D2205" s="35">
        <v>739.77258700000004</v>
      </c>
      <c r="E2205" s="35">
        <v>39.596499000000001</v>
      </c>
      <c r="F2205" s="3">
        <v>2777.8582656929998</v>
      </c>
      <c r="G2205" s="3">
        <v>227</v>
      </c>
      <c r="H2205" s="37">
        <v>129.27025800000001</v>
      </c>
      <c r="I2205" s="3">
        <v>80.119280000000003</v>
      </c>
      <c r="J2205" s="3">
        <v>49.150978000000009</v>
      </c>
      <c r="K2205" s="3">
        <v>14.005100000000001</v>
      </c>
      <c r="L2205" s="3">
        <v>1.512</v>
      </c>
      <c r="M2205" s="3">
        <v>2.6</v>
      </c>
      <c r="N2205" s="3">
        <v>-4.6100000000005821</v>
      </c>
      <c r="O2205" s="3"/>
      <c r="P2205" s="3"/>
    </row>
    <row r="2206" spans="1:16">
      <c r="A2206" s="9">
        <v>42522</v>
      </c>
      <c r="B2206" s="32">
        <v>6523.84</v>
      </c>
      <c r="C2206" s="3">
        <v>3416.68</v>
      </c>
      <c r="D2206" s="3">
        <v>671.93778299999997</v>
      </c>
      <c r="E2206" s="3">
        <v>27.371860000000002</v>
      </c>
      <c r="F2206" s="3">
        <v>2779.8212973740001</v>
      </c>
      <c r="G2206" s="3">
        <v>215</v>
      </c>
      <c r="H2206" s="10">
        <v>319.13094000000001</v>
      </c>
      <c r="I2206" s="32">
        <v>293.02431300000001</v>
      </c>
      <c r="J2206" s="3">
        <v>26.106627000000003</v>
      </c>
      <c r="K2206" s="3">
        <v>14.024699999999999</v>
      </c>
      <c r="L2206" s="3">
        <v>1.5130999999999999</v>
      </c>
      <c r="M2206" s="3">
        <v>2.6</v>
      </c>
      <c r="N2206" s="3">
        <v>-18.909999999999854</v>
      </c>
      <c r="O2206" s="3"/>
      <c r="P2206" s="3"/>
    </row>
    <row r="2207" spans="1:16">
      <c r="A2207" s="9">
        <v>42521</v>
      </c>
      <c r="B2207" s="10">
        <v>6542.75</v>
      </c>
      <c r="C2207" s="3">
        <v>3421.42</v>
      </c>
      <c r="D2207" s="3">
        <v>618.09019599999999</v>
      </c>
      <c r="E2207" s="3">
        <v>18.613841000000001</v>
      </c>
      <c r="F2207" s="3">
        <v>2787.8795854909999</v>
      </c>
      <c r="G2207" s="3">
        <v>222</v>
      </c>
      <c r="H2207" s="37">
        <v>385.73019199999999</v>
      </c>
      <c r="I2207" s="3">
        <v>421.15280000000001</v>
      </c>
      <c r="J2207" s="3">
        <v>-35.422608000000025</v>
      </c>
      <c r="K2207" s="3">
        <v>14.0044</v>
      </c>
      <c r="L2207" s="3">
        <v>1.5174000000000001</v>
      </c>
      <c r="M2207" s="3">
        <v>2.6</v>
      </c>
      <c r="N2207" s="3">
        <v>-7.7600000000002183</v>
      </c>
      <c r="O2207" s="3"/>
      <c r="P2207" s="3"/>
    </row>
    <row r="2208" spans="1:16">
      <c r="A2208" s="9">
        <v>42520</v>
      </c>
      <c r="B2208" s="10">
        <v>6550.51</v>
      </c>
      <c r="C2208" s="3">
        <v>3425.57</v>
      </c>
      <c r="D2208" s="3">
        <v>700.30986900000005</v>
      </c>
      <c r="E2208" s="3">
        <v>16.223033999999998</v>
      </c>
      <c r="F2208" s="3">
        <v>2791.1848823219998</v>
      </c>
      <c r="G2208" s="3">
        <v>213</v>
      </c>
      <c r="H2208" s="37">
        <v>422.46657399999998</v>
      </c>
      <c r="I2208" s="3">
        <v>372.71801399999998</v>
      </c>
      <c r="J2208" s="3">
        <v>49.748559999999998</v>
      </c>
      <c r="K2208" s="3">
        <v>14.036</v>
      </c>
      <c r="L2208" s="3">
        <v>1.5185999999999999</v>
      </c>
      <c r="M2208" s="3">
        <v>2.6</v>
      </c>
      <c r="N2208" s="3">
        <v>-2.3400000000001455</v>
      </c>
      <c r="O2208" s="3"/>
      <c r="P2208" s="3"/>
    </row>
    <row r="2209" spans="1:16">
      <c r="A2209" s="9">
        <v>42517</v>
      </c>
      <c r="B2209" s="32">
        <v>6552.85</v>
      </c>
      <c r="C2209" s="3">
        <v>3436.45</v>
      </c>
      <c r="D2209" s="3">
        <v>740.20791399999996</v>
      </c>
      <c r="E2209" s="3">
        <v>10.129713000000001</v>
      </c>
      <c r="F2209" s="3">
        <v>2792.1651557589998</v>
      </c>
      <c r="G2209" s="3">
        <v>221</v>
      </c>
      <c r="H2209" s="37">
        <v>483.23275599999999</v>
      </c>
      <c r="I2209" s="3">
        <v>549.798045</v>
      </c>
      <c r="J2209" s="3">
        <v>-66.565289000000007</v>
      </c>
      <c r="K2209" s="3">
        <v>14.041</v>
      </c>
      <c r="L2209" s="3">
        <v>1.5190999999999999</v>
      </c>
      <c r="M2209" s="3">
        <v>2.6</v>
      </c>
      <c r="N2209" s="3">
        <v>-18.359999999999673</v>
      </c>
      <c r="O2209" s="3"/>
      <c r="P2209" s="3"/>
    </row>
    <row r="2210" spans="1:16">
      <c r="A2210" s="9">
        <v>42516</v>
      </c>
      <c r="B2210" s="10">
        <v>6571.21</v>
      </c>
      <c r="C2210" s="3">
        <v>3441.26</v>
      </c>
      <c r="D2210" s="3">
        <v>1084.970536</v>
      </c>
      <c r="E2210" s="3">
        <v>15.262736</v>
      </c>
      <c r="F2210" s="3">
        <v>2799.991103242</v>
      </c>
      <c r="G2210" s="3">
        <v>212</v>
      </c>
      <c r="H2210" s="37">
        <v>252.56652800000001</v>
      </c>
      <c r="I2210" s="3">
        <v>909.606043</v>
      </c>
      <c r="J2210" s="3">
        <v>-657.03951499999994</v>
      </c>
      <c r="K2210" s="3">
        <v>14.080299999999999</v>
      </c>
      <c r="L2210" s="3">
        <v>1.5234000000000001</v>
      </c>
      <c r="M2210" s="3">
        <v>2.6</v>
      </c>
      <c r="N2210" s="3">
        <v>2.4499999999998181</v>
      </c>
      <c r="O2210" s="3"/>
      <c r="P2210" s="3"/>
    </row>
    <row r="2211" spans="1:16">
      <c r="A2211" s="9">
        <v>42515</v>
      </c>
      <c r="B2211" s="32">
        <v>6568.76</v>
      </c>
      <c r="C2211" s="3">
        <v>3440.11</v>
      </c>
      <c r="D2211" s="3">
        <v>398.064438</v>
      </c>
      <c r="E2211" s="3">
        <v>17.576167999999999</v>
      </c>
      <c r="F2211" s="3">
        <v>2798.9469078060001</v>
      </c>
      <c r="G2211" s="3">
        <v>207</v>
      </c>
      <c r="H2211" s="37">
        <v>30.045271</v>
      </c>
      <c r="I2211" s="3">
        <v>235.82876099999999</v>
      </c>
      <c r="J2211" s="3">
        <v>-205.78348999999997</v>
      </c>
      <c r="K2211" s="3">
        <v>14.075100000000001</v>
      </c>
      <c r="L2211" s="3">
        <v>1.5227999999999999</v>
      </c>
      <c r="M2211" s="3">
        <v>2.6</v>
      </c>
      <c r="N2211" s="3">
        <v>-14.729999999999563</v>
      </c>
      <c r="O2211" s="3"/>
      <c r="P2211" s="3"/>
    </row>
    <row r="2212" spans="1:16">
      <c r="A2212" s="9">
        <v>42514</v>
      </c>
      <c r="B2212" s="30">
        <v>6583.49</v>
      </c>
      <c r="C2212" s="3">
        <v>3446.48</v>
      </c>
      <c r="D2212" s="3">
        <v>952.15836000000002</v>
      </c>
      <c r="E2212" s="3">
        <v>18.264157000000001</v>
      </c>
      <c r="F2212" s="3">
        <v>2805.2220339290002</v>
      </c>
      <c r="G2212" s="3">
        <v>214</v>
      </c>
      <c r="H2212" s="10">
        <v>258.20853</v>
      </c>
      <c r="I2212" s="32">
        <v>704.60609199999999</v>
      </c>
      <c r="J2212" s="3">
        <v>-446.39756199999999</v>
      </c>
      <c r="K2212" s="3">
        <v>14.1066</v>
      </c>
      <c r="L2212" s="3">
        <v>1.5262</v>
      </c>
      <c r="M2212" s="3">
        <v>2.6</v>
      </c>
      <c r="N2212" s="3">
        <v>12.909999999999854</v>
      </c>
      <c r="O2212" s="3"/>
      <c r="P2212" s="3"/>
    </row>
    <row r="2213" spans="1:16">
      <c r="A2213" s="9">
        <v>42510</v>
      </c>
      <c r="B2213" s="10">
        <v>6570.58</v>
      </c>
      <c r="C2213" s="3">
        <v>3443.34</v>
      </c>
      <c r="D2213" s="3">
        <v>762.92392400000006</v>
      </c>
      <c r="E2213" s="3">
        <v>22.633893</v>
      </c>
      <c r="F2213" s="3">
        <v>2799.7201727279999</v>
      </c>
      <c r="G2213" s="3">
        <v>222</v>
      </c>
      <c r="H2213" s="37">
        <v>564.62755000000004</v>
      </c>
      <c r="I2213" s="3">
        <v>519.77823899999999</v>
      </c>
      <c r="J2213" s="3">
        <v>44.849311000000057</v>
      </c>
      <c r="K2213" s="3">
        <v>14.079000000000001</v>
      </c>
      <c r="L2213" s="3">
        <v>1.5232000000000001</v>
      </c>
      <c r="M2213" s="3">
        <v>2.6</v>
      </c>
      <c r="N2213" s="3">
        <v>-62.690000000000509</v>
      </c>
      <c r="O2213" s="3"/>
      <c r="P2213" s="3"/>
    </row>
    <row r="2214" spans="1:16">
      <c r="A2214" s="9">
        <v>42509</v>
      </c>
      <c r="B2214" s="10">
        <v>6633.27</v>
      </c>
      <c r="C2214" s="3">
        <v>3454.64</v>
      </c>
      <c r="D2214" s="3">
        <v>839.20766500000002</v>
      </c>
      <c r="E2214" s="3">
        <v>25.667304000000001</v>
      </c>
      <c r="F2214" s="3">
        <v>2826.4346269319999</v>
      </c>
      <c r="G2214" s="3">
        <v>211</v>
      </c>
      <c r="H2214" s="37">
        <v>405.73122899999998</v>
      </c>
      <c r="I2214" s="3">
        <v>506.94738699999999</v>
      </c>
      <c r="J2214" s="3">
        <v>-101.21615800000001</v>
      </c>
      <c r="K2214" s="3">
        <v>14.2133</v>
      </c>
      <c r="L2214" s="3">
        <v>1.5378000000000001</v>
      </c>
      <c r="M2214" s="3">
        <v>2.6</v>
      </c>
      <c r="N2214" s="3">
        <v>-14.859999999999673</v>
      </c>
      <c r="O2214" s="3"/>
      <c r="P2214" s="3"/>
    </row>
    <row r="2215" spans="1:16">
      <c r="A2215" s="9">
        <v>42508</v>
      </c>
      <c r="B2215" s="10">
        <v>6648.13</v>
      </c>
      <c r="C2215" s="3">
        <v>3460.69</v>
      </c>
      <c r="D2215" s="3">
        <v>1196.9286360000001</v>
      </c>
      <c r="E2215" s="3">
        <v>48.151546000000003</v>
      </c>
      <c r="F2215" s="3">
        <v>2832.766439041</v>
      </c>
      <c r="G2215" s="3">
        <v>237</v>
      </c>
      <c r="H2215" s="37">
        <v>287.557885</v>
      </c>
      <c r="I2215" s="3">
        <v>865.94171600000004</v>
      </c>
      <c r="J2215" s="3">
        <v>-578.3838310000001</v>
      </c>
      <c r="K2215" s="3">
        <v>14.245100000000001</v>
      </c>
      <c r="L2215" s="3">
        <v>1.5411999999999999</v>
      </c>
      <c r="M2215" s="3">
        <v>2.6</v>
      </c>
      <c r="N2215" s="3">
        <v>-32.019999999999527</v>
      </c>
      <c r="O2215" s="3"/>
      <c r="P2215" s="3"/>
    </row>
    <row r="2216" spans="1:16">
      <c r="A2216" s="9">
        <v>42507</v>
      </c>
      <c r="B2216" s="32">
        <v>6680.15</v>
      </c>
      <c r="C2216" s="3">
        <v>3483.56</v>
      </c>
      <c r="D2216" s="3">
        <v>1431.9238559999999</v>
      </c>
      <c r="E2216" s="3">
        <v>24.590719</v>
      </c>
      <c r="F2216" s="3">
        <v>2846.410803749</v>
      </c>
      <c r="G2216" s="3">
        <v>237</v>
      </c>
      <c r="H2216" s="37">
        <v>1051.1108400000001</v>
      </c>
      <c r="I2216" s="3">
        <v>791.60979699999996</v>
      </c>
      <c r="J2216" s="3">
        <v>259.5010430000001</v>
      </c>
      <c r="K2216" s="3">
        <v>14.313800000000001</v>
      </c>
      <c r="L2216" s="3">
        <v>1.5486</v>
      </c>
      <c r="M2216" s="3">
        <v>2.6</v>
      </c>
      <c r="N2216" s="3">
        <v>9.3599999999996726</v>
      </c>
      <c r="O2216" s="3"/>
      <c r="P2216" s="3"/>
    </row>
    <row r="2217" spans="1:16">
      <c r="A2217" s="9">
        <v>42506</v>
      </c>
      <c r="B2217" s="10">
        <v>6670.79</v>
      </c>
      <c r="C2217" s="3">
        <v>3482.58</v>
      </c>
      <c r="D2217" s="3">
        <v>710.71886400000005</v>
      </c>
      <c r="E2217" s="3">
        <v>32.174235000000003</v>
      </c>
      <c r="F2217" s="3">
        <v>2842.4213503790002</v>
      </c>
      <c r="G2217" s="3">
        <v>231</v>
      </c>
      <c r="H2217" s="37">
        <v>372.23045100000002</v>
      </c>
      <c r="I2217" s="3">
        <v>324.63259399999998</v>
      </c>
      <c r="J2217" s="3">
        <v>47.597857000000033</v>
      </c>
      <c r="K2217" s="3">
        <v>14.293699999999999</v>
      </c>
      <c r="L2217" s="3">
        <v>1.5465</v>
      </c>
      <c r="M2217" s="3">
        <v>2.6</v>
      </c>
      <c r="N2217" s="3">
        <v>-37.609999999999673</v>
      </c>
      <c r="O2217" s="3"/>
      <c r="P2217" s="3"/>
    </row>
    <row r="2218" spans="1:16">
      <c r="A2218" s="9">
        <v>42503</v>
      </c>
      <c r="B2218" s="32">
        <v>6708.4</v>
      </c>
      <c r="C2218" s="3">
        <v>3510.06</v>
      </c>
      <c r="D2218" s="3">
        <v>565.27782500000001</v>
      </c>
      <c r="E2218" s="3">
        <v>19.150127000000001</v>
      </c>
      <c r="F2218" s="3">
        <v>2858.4465556099999</v>
      </c>
      <c r="G2218" s="3">
        <v>230</v>
      </c>
      <c r="H2218" s="10">
        <v>92.784375999999995</v>
      </c>
      <c r="I2218" s="32">
        <v>143.14265700000001</v>
      </c>
      <c r="J2218" s="3">
        <v>-50.358281000000019</v>
      </c>
      <c r="K2218" s="3">
        <v>14.3743</v>
      </c>
      <c r="L2218" s="3">
        <v>1.5551999999999999</v>
      </c>
      <c r="M2218" s="3">
        <v>2.6</v>
      </c>
      <c r="N2218" s="3">
        <v>28.559999999999491</v>
      </c>
      <c r="O2218" s="3"/>
      <c r="P2218" s="3"/>
    </row>
    <row r="2219" spans="1:16">
      <c r="A2219" s="9">
        <v>42502</v>
      </c>
      <c r="B2219" s="32">
        <v>6679.84</v>
      </c>
      <c r="C2219" s="3">
        <v>3509.85</v>
      </c>
      <c r="D2219" s="3">
        <v>826.69081100000005</v>
      </c>
      <c r="E2219" s="3">
        <v>27.074112</v>
      </c>
      <c r="F2219" s="3">
        <v>2846.2771305229999</v>
      </c>
      <c r="G2219" s="3">
        <v>235</v>
      </c>
      <c r="H2219" s="10">
        <v>418.23494699999998</v>
      </c>
      <c r="I2219" s="32">
        <v>320.79170900000003</v>
      </c>
      <c r="J2219" s="3">
        <v>97.443237999999951</v>
      </c>
      <c r="K2219" s="3">
        <v>14.3131</v>
      </c>
      <c r="L2219" s="3">
        <v>1.5486</v>
      </c>
      <c r="M2219" s="3">
        <v>2.6</v>
      </c>
      <c r="N2219" s="3">
        <v>23.720000000000255</v>
      </c>
      <c r="O2219" s="3"/>
      <c r="P2219" s="3"/>
    </row>
    <row r="2220" spans="1:16">
      <c r="A2220" s="9">
        <v>42501</v>
      </c>
      <c r="B2220" s="10">
        <v>6656.12</v>
      </c>
      <c r="C2220" s="3">
        <v>3506.6</v>
      </c>
      <c r="D2220" s="3">
        <v>1035.1444899999999</v>
      </c>
      <c r="E2220" s="3">
        <v>22.230134</v>
      </c>
      <c r="F2220" s="3">
        <v>2836.1720095430001</v>
      </c>
      <c r="G2220" s="3">
        <v>219</v>
      </c>
      <c r="H2220" s="37">
        <v>344.87681600000002</v>
      </c>
      <c r="I2220" s="3">
        <v>571.09566500000005</v>
      </c>
      <c r="J2220" s="3">
        <v>-226.21884900000003</v>
      </c>
      <c r="K2220" s="3">
        <v>14.2623</v>
      </c>
      <c r="L2220" s="3">
        <v>1.5430999999999999</v>
      </c>
      <c r="M2220" s="3">
        <v>2.6</v>
      </c>
      <c r="N2220" s="3">
        <v>-5.3299999999999272</v>
      </c>
      <c r="O2220" s="3"/>
      <c r="P2220" s="3"/>
    </row>
    <row r="2221" spans="1:16">
      <c r="A2221" s="9">
        <v>42500</v>
      </c>
      <c r="B2221" s="10">
        <v>6661.45</v>
      </c>
      <c r="C2221" s="3">
        <v>3502.97</v>
      </c>
      <c r="D2221" s="3">
        <v>1263.652261</v>
      </c>
      <c r="E2221" s="3">
        <v>28.345835999999998</v>
      </c>
      <c r="F2221" s="3">
        <v>2838.4405393430002</v>
      </c>
      <c r="G2221" s="3">
        <v>223</v>
      </c>
      <c r="H2221" s="37">
        <v>320.79198400000001</v>
      </c>
      <c r="I2221" s="3">
        <v>773.55931999999996</v>
      </c>
      <c r="J2221" s="3">
        <v>-452.76733599999994</v>
      </c>
      <c r="K2221" s="3">
        <v>14.2737</v>
      </c>
      <c r="L2221" s="3">
        <v>1.5443</v>
      </c>
      <c r="M2221" s="3">
        <v>2.6</v>
      </c>
      <c r="N2221" s="3">
        <v>23.710000000000036</v>
      </c>
      <c r="O2221" s="3"/>
      <c r="P2221" s="3"/>
    </row>
    <row r="2222" spans="1:16">
      <c r="A2222" s="9">
        <v>42499</v>
      </c>
      <c r="B2222" s="10">
        <v>6637.74</v>
      </c>
      <c r="C2222" s="3">
        <v>3507.46</v>
      </c>
      <c r="D2222" s="3">
        <v>1042.536308</v>
      </c>
      <c r="E2222" s="3">
        <v>24.081500999999999</v>
      </c>
      <c r="F2222" s="3">
        <v>2828.3392110589998</v>
      </c>
      <c r="G2222" s="3">
        <v>210</v>
      </c>
      <c r="H2222" s="37">
        <v>225.46429900000001</v>
      </c>
      <c r="I2222" s="3">
        <v>670.71577500000001</v>
      </c>
      <c r="J2222" s="3">
        <v>-445.25147600000003</v>
      </c>
      <c r="K2222" s="3">
        <v>14.222899999999999</v>
      </c>
      <c r="L2222" s="3">
        <v>1.5387999999999999</v>
      </c>
      <c r="M2222" s="3">
        <v>2.6</v>
      </c>
      <c r="N2222" s="3">
        <v>42.9399999999996</v>
      </c>
      <c r="O2222" s="3"/>
      <c r="P2222" s="3"/>
    </row>
    <row r="2223" spans="1:16">
      <c r="A2223" s="9">
        <v>42496</v>
      </c>
      <c r="B2223" s="10">
        <v>6594.8</v>
      </c>
      <c r="C2223" s="3">
        <v>3474.61</v>
      </c>
      <c r="D2223" s="3">
        <v>595.19531600000005</v>
      </c>
      <c r="E2223" s="3">
        <v>60.204613999999999</v>
      </c>
      <c r="F2223" s="3">
        <v>2810.0345105249999</v>
      </c>
      <c r="G2223" s="3">
        <v>233</v>
      </c>
      <c r="H2223" s="37">
        <v>158.88866400000001</v>
      </c>
      <c r="I2223" s="3">
        <v>131.18310099999999</v>
      </c>
      <c r="J2223" s="3">
        <v>27.705563000000012</v>
      </c>
      <c r="K2223" s="3">
        <v>14.130800000000001</v>
      </c>
      <c r="L2223" s="3">
        <v>1.5288999999999999</v>
      </c>
      <c r="M2223" s="3">
        <v>2.6</v>
      </c>
      <c r="N2223" s="3">
        <v>2.3500000000003638</v>
      </c>
      <c r="O2223" s="3"/>
      <c r="P2223" s="3"/>
    </row>
    <row r="2224" spans="1:16">
      <c r="A2224" s="9">
        <v>42495</v>
      </c>
      <c r="B2224" s="32">
        <v>6592.45</v>
      </c>
      <c r="C2224" s="3">
        <v>3471.37</v>
      </c>
      <c r="D2224" s="3">
        <v>701.24073199999998</v>
      </c>
      <c r="E2224" s="3">
        <v>27.529654000000001</v>
      </c>
      <c r="F2224" s="3">
        <v>2809.0319855970001</v>
      </c>
      <c r="G2224" s="3">
        <v>226</v>
      </c>
      <c r="H2224" s="10">
        <v>383.87095099999999</v>
      </c>
      <c r="I2224" s="32">
        <v>312.16451799999999</v>
      </c>
      <c r="J2224" s="3">
        <v>71.706433000000004</v>
      </c>
      <c r="K2224" s="3">
        <v>14.1258</v>
      </c>
      <c r="L2224" s="3">
        <v>1.5283</v>
      </c>
      <c r="M2224" s="3">
        <v>2.6</v>
      </c>
      <c r="N2224" s="3">
        <v>14.109999999999673</v>
      </c>
      <c r="O2224" s="3"/>
      <c r="P2224" s="3"/>
    </row>
    <row r="2225" spans="1:16">
      <c r="A2225" s="9">
        <v>42494</v>
      </c>
      <c r="B2225" s="10">
        <v>6578.34</v>
      </c>
      <c r="C2225" s="3">
        <v>3475.03</v>
      </c>
      <c r="D2225" s="3">
        <v>707.95993099999998</v>
      </c>
      <c r="E2225" s="3">
        <v>34.630968000000003</v>
      </c>
      <c r="F2225" s="3">
        <v>2803.0226371059998</v>
      </c>
      <c r="G2225" s="3">
        <v>224</v>
      </c>
      <c r="H2225" s="37">
        <v>431.22108200000002</v>
      </c>
      <c r="I2225" s="3">
        <v>315.24196999999998</v>
      </c>
      <c r="J2225" s="3">
        <v>115.97911200000004</v>
      </c>
      <c r="K2225" s="3">
        <v>14.095599999999999</v>
      </c>
      <c r="L2225" s="3">
        <v>1.5249999999999999</v>
      </c>
      <c r="M2225" s="3">
        <v>2.6</v>
      </c>
      <c r="N2225" s="3">
        <v>9.4899999999997817</v>
      </c>
      <c r="O2225" s="3"/>
      <c r="P2225" s="3"/>
    </row>
    <row r="2226" spans="1:16">
      <c r="A2226" s="9">
        <v>42493</v>
      </c>
      <c r="B2226" s="32">
        <v>6568.85</v>
      </c>
      <c r="C2226" s="3">
        <v>3474.03</v>
      </c>
      <c r="D2226" s="3">
        <v>1027.730722</v>
      </c>
      <c r="E2226" s="3">
        <v>36.355643000000001</v>
      </c>
      <c r="F2226" s="3">
        <v>2798.9557859910001</v>
      </c>
      <c r="G2226" s="3">
        <v>228</v>
      </c>
      <c r="H2226" s="10">
        <v>394.19395200000002</v>
      </c>
      <c r="I2226" s="32">
        <v>499.27534600000001</v>
      </c>
      <c r="J2226" s="3">
        <v>-105.08139399999999</v>
      </c>
      <c r="K2226" s="3">
        <v>14.075100000000001</v>
      </c>
      <c r="L2226" s="3">
        <v>1.5227999999999999</v>
      </c>
      <c r="M2226" s="3">
        <v>2.2999999999999998</v>
      </c>
      <c r="N2226" s="3">
        <v>-14.25</v>
      </c>
      <c r="O2226" s="3"/>
      <c r="P2226" s="3"/>
    </row>
    <row r="2227" spans="1:16">
      <c r="A2227" s="9">
        <v>42489</v>
      </c>
      <c r="B2227" s="32">
        <v>6583.1</v>
      </c>
      <c r="C2227" s="3">
        <v>3493.46</v>
      </c>
      <c r="D2227" s="3">
        <v>621.54281400000002</v>
      </c>
      <c r="E2227" s="3">
        <v>23.907461000000001</v>
      </c>
      <c r="F2227" s="3">
        <v>2805.0304818519999</v>
      </c>
      <c r="G2227" s="3">
        <v>229</v>
      </c>
      <c r="H2227" s="10">
        <v>132.17178699999999</v>
      </c>
      <c r="I2227" s="32">
        <v>102.59602700000001</v>
      </c>
      <c r="J2227" s="3">
        <v>29.575759999999988</v>
      </c>
      <c r="K2227" s="3">
        <v>14.105700000000001</v>
      </c>
      <c r="L2227" s="3">
        <v>1.5261</v>
      </c>
      <c r="M2227" s="3">
        <v>2.2999999999999998</v>
      </c>
      <c r="N2227" s="3">
        <v>66.840000000000146</v>
      </c>
      <c r="O2227" s="3"/>
      <c r="P2227" s="3"/>
    </row>
    <row r="2228" spans="1:16">
      <c r="A2228" s="9">
        <v>42488</v>
      </c>
      <c r="B2228" s="10">
        <v>6516.26</v>
      </c>
      <c r="C2228" s="3">
        <v>3435.55</v>
      </c>
      <c r="D2228" s="3">
        <v>1529.4964170000001</v>
      </c>
      <c r="E2228" s="3">
        <v>40.189737999999998</v>
      </c>
      <c r="F2228" s="3">
        <v>2776.5407573920002</v>
      </c>
      <c r="G2228" s="3">
        <v>228</v>
      </c>
      <c r="H2228" s="37">
        <v>611.46381499999995</v>
      </c>
      <c r="I2228" s="3">
        <v>633.96666200000004</v>
      </c>
      <c r="J2228" s="3">
        <v>-22.502847000000088</v>
      </c>
      <c r="K2228" s="3">
        <v>16.416899999999998</v>
      </c>
      <c r="L2228" s="3">
        <v>1.8706</v>
      </c>
      <c r="M2228" s="3">
        <v>2.2999999999999998</v>
      </c>
      <c r="N2228" s="3">
        <v>73.730000000000473</v>
      </c>
      <c r="O2228" s="3"/>
      <c r="P2228" s="3"/>
    </row>
    <row r="2229" spans="1:16">
      <c r="A2229" s="9">
        <v>42487</v>
      </c>
      <c r="B2229" s="32">
        <v>6442.53</v>
      </c>
      <c r="C2229" s="3">
        <v>3397.83</v>
      </c>
      <c r="D2229" s="3">
        <v>560.08440499999995</v>
      </c>
      <c r="E2229" s="3">
        <v>16.046112000000001</v>
      </c>
      <c r="F2229" s="3">
        <v>2745.1266687570001</v>
      </c>
      <c r="G2229" s="3">
        <v>219</v>
      </c>
      <c r="H2229" s="37">
        <v>255.13677899999999</v>
      </c>
      <c r="I2229" s="3">
        <v>239.67240000000001</v>
      </c>
      <c r="J2229" s="3">
        <v>15.46437899999998</v>
      </c>
      <c r="K2229" s="3">
        <v>16.231200000000001</v>
      </c>
      <c r="L2229" s="3">
        <v>1.8494999999999999</v>
      </c>
      <c r="M2229" s="3">
        <v>2.2999999999999998</v>
      </c>
      <c r="N2229" s="3">
        <v>8.2899999999999636</v>
      </c>
      <c r="O2229" s="3"/>
      <c r="P2229" s="3"/>
    </row>
    <row r="2230" spans="1:16">
      <c r="A2230" s="9">
        <v>42486</v>
      </c>
      <c r="B2230" s="32">
        <v>6434.24</v>
      </c>
      <c r="C2230" s="3">
        <v>3404.98</v>
      </c>
      <c r="D2230" s="3">
        <v>591.05483900000002</v>
      </c>
      <c r="E2230" s="3">
        <v>15.470596</v>
      </c>
      <c r="F2230" s="3">
        <v>2741.591343439</v>
      </c>
      <c r="G2230" s="3">
        <v>225</v>
      </c>
      <c r="H2230" s="37">
        <v>207.04525899999999</v>
      </c>
      <c r="I2230" s="3">
        <v>248.920478</v>
      </c>
      <c r="J2230" s="3">
        <v>-41.875219000000016</v>
      </c>
      <c r="K2230" s="3">
        <v>16.2103</v>
      </c>
      <c r="L2230" s="3">
        <v>1.8471</v>
      </c>
      <c r="M2230" s="3">
        <v>2.4</v>
      </c>
      <c r="N2230" s="3">
        <v>28.949999999999818</v>
      </c>
      <c r="O2230" s="3"/>
      <c r="P2230" s="3"/>
    </row>
    <row r="2231" spans="1:16">
      <c r="A2231" s="9">
        <v>42485</v>
      </c>
      <c r="B2231" s="10">
        <v>6405.29</v>
      </c>
      <c r="C2231" s="3">
        <v>3397.66</v>
      </c>
      <c r="D2231" s="3">
        <v>540.676379</v>
      </c>
      <c r="E2231" s="3">
        <v>19.673424000000001</v>
      </c>
      <c r="F2231" s="3">
        <v>2729.2572529949998</v>
      </c>
      <c r="G2231" s="3">
        <v>216</v>
      </c>
      <c r="H2231" s="37">
        <v>204.23888700000001</v>
      </c>
      <c r="I2231" s="3">
        <v>107.457365</v>
      </c>
      <c r="J2231" s="3">
        <v>96.78152200000001</v>
      </c>
      <c r="K2231" s="3">
        <v>16.1374</v>
      </c>
      <c r="L2231" s="3">
        <v>1.8388</v>
      </c>
      <c r="M2231" s="3">
        <v>2.2999999999999998</v>
      </c>
      <c r="N2231" s="3">
        <v>25.760000000000218</v>
      </c>
      <c r="O2231" s="3">
        <v>9633</v>
      </c>
      <c r="P2231" s="3"/>
    </row>
    <row r="2232" spans="1:16">
      <c r="A2232" s="9">
        <v>42482</v>
      </c>
      <c r="B2232" s="32">
        <v>6379.53</v>
      </c>
      <c r="C2232" s="3">
        <v>3369.52</v>
      </c>
      <c r="D2232" s="3">
        <v>437.09728000000001</v>
      </c>
      <c r="E2232" s="3">
        <v>18.508880000000001</v>
      </c>
      <c r="F2232" s="3">
        <v>2718.2815607570001</v>
      </c>
      <c r="G2232" s="3">
        <v>203</v>
      </c>
      <c r="H2232" s="37">
        <v>225.76197199999999</v>
      </c>
      <c r="I2232" s="3">
        <v>123.611208</v>
      </c>
      <c r="J2232" s="3">
        <v>102.15076399999998</v>
      </c>
      <c r="K2232" s="3">
        <v>16.072500000000002</v>
      </c>
      <c r="L2232" s="3">
        <v>1.8313999999999999</v>
      </c>
      <c r="M2232" s="3">
        <v>2.2999999999999998</v>
      </c>
      <c r="N2232" s="3">
        <v>-43.119999999999891</v>
      </c>
      <c r="O2232" s="3"/>
      <c r="P2232" s="3"/>
    </row>
    <row r="2233" spans="1:16">
      <c r="A2233" s="9">
        <v>42480</v>
      </c>
      <c r="B2233" s="30">
        <v>6422.65</v>
      </c>
      <c r="C2233" s="3">
        <v>3395.84</v>
      </c>
      <c r="D2233" s="3">
        <v>615.16041299999995</v>
      </c>
      <c r="E2233" s="3">
        <v>35.453074000000001</v>
      </c>
      <c r="F2233" s="3">
        <v>2736.652634515</v>
      </c>
      <c r="G2233" s="3">
        <v>221</v>
      </c>
      <c r="H2233" s="10">
        <v>155.04258100000001</v>
      </c>
      <c r="I2233" s="32">
        <v>253.33820700000001</v>
      </c>
      <c r="J2233" s="3">
        <v>-98.295625999999999</v>
      </c>
      <c r="K2233" s="3">
        <v>16.181100000000001</v>
      </c>
      <c r="L2233" s="3">
        <v>1.8438000000000001</v>
      </c>
      <c r="M2233" s="3">
        <v>2.4</v>
      </c>
      <c r="N2233" s="3">
        <v>-0.48000000000047294</v>
      </c>
      <c r="O2233" s="3"/>
      <c r="P2233" s="3"/>
    </row>
    <row r="2234" spans="1:16">
      <c r="A2234" s="9">
        <v>42479</v>
      </c>
      <c r="B2234" s="33">
        <v>6423.13</v>
      </c>
      <c r="C2234" s="35">
        <v>3395.71</v>
      </c>
      <c r="D2234" s="35">
        <v>577.37486000000001</v>
      </c>
      <c r="E2234" s="35">
        <v>36.259796000000001</v>
      </c>
      <c r="F2234" s="3">
        <v>2736.8589058110001</v>
      </c>
      <c r="G2234" s="3">
        <v>216</v>
      </c>
      <c r="H2234" s="37">
        <v>173.76311200000001</v>
      </c>
      <c r="I2234" s="3">
        <v>81.330072000000001</v>
      </c>
      <c r="J2234" s="3">
        <v>92.433040000000005</v>
      </c>
      <c r="K2234" s="3">
        <v>16.182300000000001</v>
      </c>
      <c r="L2234" s="3">
        <v>1.8439000000000001</v>
      </c>
      <c r="M2234" s="3">
        <v>2.4</v>
      </c>
      <c r="N2234" s="3">
        <v>35.279999999999745</v>
      </c>
      <c r="O2234" s="3"/>
      <c r="P2234" s="3"/>
    </row>
    <row r="2235" spans="1:16">
      <c r="A2235" s="9">
        <v>42478</v>
      </c>
      <c r="B2235" s="32">
        <v>6387.85</v>
      </c>
      <c r="C2235" s="3">
        <v>3368.83</v>
      </c>
      <c r="D2235" s="3">
        <v>753.00315799999998</v>
      </c>
      <c r="E2235" s="3">
        <v>44.166846999999997</v>
      </c>
      <c r="F2235" s="3">
        <v>2721.8262424270001</v>
      </c>
      <c r="G2235" s="3">
        <v>216</v>
      </c>
      <c r="H2235" s="10">
        <v>428.321212</v>
      </c>
      <c r="I2235" s="32">
        <v>249.50247300000001</v>
      </c>
      <c r="J2235" s="3">
        <v>178.81873899999999</v>
      </c>
      <c r="K2235" s="3">
        <v>16.093399999999999</v>
      </c>
      <c r="L2235" s="3">
        <v>1.8338000000000001</v>
      </c>
      <c r="M2235" s="3">
        <v>2.2999999999999998</v>
      </c>
      <c r="N2235" s="3">
        <v>5.5399999999999636</v>
      </c>
      <c r="O2235" s="3"/>
      <c r="P2235" s="3"/>
    </row>
    <row r="2236" spans="1:16">
      <c r="A2236" s="9">
        <v>42475</v>
      </c>
      <c r="B2236" s="33">
        <v>6382.31</v>
      </c>
      <c r="C2236" s="35">
        <v>3363.83</v>
      </c>
      <c r="D2236" s="35">
        <v>613.98893399999997</v>
      </c>
      <c r="E2236" s="35">
        <v>58.321205999999997</v>
      </c>
      <c r="F2236" s="3">
        <v>2719.464723389</v>
      </c>
      <c r="G2236" s="3">
        <v>223</v>
      </c>
      <c r="H2236" s="37">
        <v>48.069026999999998</v>
      </c>
      <c r="I2236" s="3">
        <v>269.542958</v>
      </c>
      <c r="J2236" s="3">
        <v>-221.47393099999999</v>
      </c>
      <c r="K2236" s="3">
        <v>16.079499999999999</v>
      </c>
      <c r="L2236" s="3">
        <v>1.8322000000000001</v>
      </c>
      <c r="M2236" s="3">
        <v>2.4</v>
      </c>
      <c r="N2236" s="3">
        <v>-19.009999999999309</v>
      </c>
      <c r="O2236" s="3">
        <v>28698</v>
      </c>
      <c r="P2236" s="3"/>
    </row>
    <row r="2237" spans="1:16">
      <c r="A2237" s="9">
        <v>42472</v>
      </c>
      <c r="B2237" s="32">
        <v>6401.32</v>
      </c>
      <c r="C2237" s="3">
        <v>3365.66</v>
      </c>
      <c r="D2237" s="3">
        <v>719.33865500000002</v>
      </c>
      <c r="E2237" s="3">
        <v>44.071517999999998</v>
      </c>
      <c r="F2237" s="3">
        <v>2727.5664367720001</v>
      </c>
      <c r="G2237" s="3">
        <v>216</v>
      </c>
      <c r="H2237" s="37">
        <v>409.06469099999998</v>
      </c>
      <c r="I2237" s="3">
        <v>250.61326700000001</v>
      </c>
      <c r="J2237" s="3">
        <v>158.45142399999997</v>
      </c>
      <c r="K2237" s="3">
        <v>16.127400000000002</v>
      </c>
      <c r="L2237" s="3">
        <v>1.8375999999999999</v>
      </c>
      <c r="M2237" s="3">
        <v>2.4</v>
      </c>
      <c r="N2237" s="3">
        <v>48.119999999999891</v>
      </c>
      <c r="O2237" s="3"/>
      <c r="P2237" s="3"/>
    </row>
    <row r="2238" spans="1:16">
      <c r="A2238" s="9">
        <v>42471</v>
      </c>
      <c r="B2238" s="32">
        <v>6353.2</v>
      </c>
      <c r="C2238" s="3">
        <v>3361.55</v>
      </c>
      <c r="D2238" s="3">
        <v>755.20125700000006</v>
      </c>
      <c r="E2238" s="3">
        <v>41.041933</v>
      </c>
      <c r="F2238" s="3">
        <v>2707.0614151029999</v>
      </c>
      <c r="G2238" s="3">
        <v>236</v>
      </c>
      <c r="H2238" s="37">
        <v>69.256720999999999</v>
      </c>
      <c r="I2238" s="3">
        <v>100.582127</v>
      </c>
      <c r="J2238" s="3">
        <v>-31.325406000000001</v>
      </c>
      <c r="K2238" s="3">
        <v>16.0061</v>
      </c>
      <c r="L2238" s="3">
        <v>1.8238000000000001</v>
      </c>
      <c r="M2238" s="3">
        <v>2.4</v>
      </c>
      <c r="N2238" s="3">
        <v>77.579999999999927</v>
      </c>
      <c r="O2238" s="3"/>
      <c r="P2238" s="3"/>
    </row>
    <row r="2239" spans="1:16">
      <c r="A2239" s="9">
        <v>42468</v>
      </c>
      <c r="B2239" s="32">
        <v>6275.62</v>
      </c>
      <c r="C2239" s="3">
        <v>3325.71</v>
      </c>
      <c r="D2239" s="3">
        <v>815.43407000000002</v>
      </c>
      <c r="E2239" s="3">
        <v>17.684515000000001</v>
      </c>
      <c r="F2239" s="3">
        <v>2674.0059344689998</v>
      </c>
      <c r="G2239" s="3">
        <v>218</v>
      </c>
      <c r="H2239" s="10">
        <v>403.94706600000001</v>
      </c>
      <c r="I2239" s="32">
        <v>327.96240499999999</v>
      </c>
      <c r="J2239" s="3">
        <v>75.984661000000017</v>
      </c>
      <c r="K2239" s="3">
        <v>15.810700000000001</v>
      </c>
      <c r="L2239" s="3">
        <v>1.8016000000000001</v>
      </c>
      <c r="M2239" s="3">
        <v>2.4</v>
      </c>
      <c r="N2239" s="3">
        <v>0</v>
      </c>
      <c r="O2239" s="3"/>
      <c r="P2239" s="3"/>
    </row>
    <row r="2240" spans="1:16">
      <c r="A2240" s="9">
        <v>42467</v>
      </c>
      <c r="B2240" s="10">
        <v>6275.62</v>
      </c>
      <c r="C2240" s="3">
        <v>3311.94</v>
      </c>
      <c r="D2240" s="3">
        <v>764.89160300000003</v>
      </c>
      <c r="E2240" s="3">
        <v>36.704692999999999</v>
      </c>
      <c r="F2240" s="3">
        <v>2674.0053314910001</v>
      </c>
      <c r="G2240" s="3">
        <v>230</v>
      </c>
      <c r="H2240" s="37">
        <v>117.41696</v>
      </c>
      <c r="I2240" s="3">
        <v>174.04607200000001</v>
      </c>
      <c r="J2240" s="3">
        <v>-56.629112000000006</v>
      </c>
      <c r="K2240" s="3">
        <v>15.810700000000001</v>
      </c>
      <c r="L2240" s="3">
        <v>1.8016000000000001</v>
      </c>
      <c r="M2240" s="3">
        <v>2.4</v>
      </c>
      <c r="N2240" s="3">
        <v>45.430000000000291</v>
      </c>
      <c r="O2240" s="3"/>
      <c r="P2240" s="3"/>
    </row>
    <row r="2241" spans="1:16">
      <c r="A2241" s="9">
        <v>42466</v>
      </c>
      <c r="B2241" s="32">
        <v>6230.19</v>
      </c>
      <c r="C2241" s="3">
        <v>3283.31</v>
      </c>
      <c r="D2241" s="3">
        <v>804.04351499999996</v>
      </c>
      <c r="E2241" s="3">
        <v>32.612879999999997</v>
      </c>
      <c r="F2241" s="3">
        <v>2654.6478711099999</v>
      </c>
      <c r="G2241" s="3">
        <v>215</v>
      </c>
      <c r="H2241" s="10">
        <v>71.746510000000001</v>
      </c>
      <c r="I2241" s="32">
        <v>269.18780900000002</v>
      </c>
      <c r="J2241" s="3">
        <v>-197.44129900000001</v>
      </c>
      <c r="K2241" s="3">
        <v>15.696199999999999</v>
      </c>
      <c r="L2241" s="3">
        <v>1.7885</v>
      </c>
      <c r="M2241" s="3">
        <v>2.4</v>
      </c>
      <c r="N2241" s="3">
        <v>65.079999999999927</v>
      </c>
      <c r="O2241" s="3"/>
      <c r="P2241" s="3"/>
    </row>
    <row r="2242" spans="1:16">
      <c r="A2242" s="9">
        <v>42465</v>
      </c>
      <c r="B2242" s="33">
        <v>6165.11</v>
      </c>
      <c r="C2242" s="35">
        <v>3254.7</v>
      </c>
      <c r="D2242" s="35">
        <v>616.38904200000002</v>
      </c>
      <c r="E2242" s="35">
        <v>18.179303999999998</v>
      </c>
      <c r="F2242" s="3">
        <v>2625.8622310229998</v>
      </c>
      <c r="G2242" s="3">
        <v>215</v>
      </c>
      <c r="H2242" s="37">
        <v>188.291462</v>
      </c>
      <c r="I2242" s="3">
        <v>379.242503</v>
      </c>
      <c r="J2242" s="3">
        <v>-190.951041</v>
      </c>
      <c r="K2242" s="3">
        <v>15.526</v>
      </c>
      <c r="L2242" s="3">
        <v>1.7690999999999999</v>
      </c>
      <c r="M2242" s="3">
        <v>2.5</v>
      </c>
      <c r="N2242" s="3">
        <v>6.089999999999236</v>
      </c>
      <c r="O2242" s="3"/>
      <c r="P2242" s="3"/>
    </row>
    <row r="2243" spans="1:16">
      <c r="A2243" s="9">
        <v>42464</v>
      </c>
      <c r="B2243" s="32">
        <v>6159.02</v>
      </c>
      <c r="C2243" s="3">
        <v>3253.45</v>
      </c>
      <c r="D2243" s="3">
        <v>907.36373300000002</v>
      </c>
      <c r="E2243" s="3">
        <v>25.957712000000001</v>
      </c>
      <c r="F2243" s="3">
        <v>2623.269908748</v>
      </c>
      <c r="G2243" s="3">
        <v>221</v>
      </c>
      <c r="H2243" s="37">
        <v>147.66375099999999</v>
      </c>
      <c r="I2243" s="3">
        <v>373.833462</v>
      </c>
      <c r="J2243" s="3">
        <v>-226.16971100000001</v>
      </c>
      <c r="K2243" s="3">
        <v>15.5107</v>
      </c>
      <c r="L2243" s="3">
        <v>1.7674000000000001</v>
      </c>
      <c r="M2243" s="3">
        <v>2.5</v>
      </c>
      <c r="N2243" s="3">
        <v>79.8700000000008</v>
      </c>
      <c r="O2243" s="3"/>
      <c r="P2243" s="3"/>
    </row>
    <row r="2244" spans="1:16">
      <c r="A2244" s="9">
        <v>42461</v>
      </c>
      <c r="B2244" s="10">
        <v>6079.15</v>
      </c>
      <c r="C2244" s="3">
        <v>3214.78</v>
      </c>
      <c r="D2244" s="3">
        <v>643.16884800000003</v>
      </c>
      <c r="E2244" s="3">
        <v>23.530887</v>
      </c>
      <c r="F2244" s="3">
        <v>2589.25128791</v>
      </c>
      <c r="G2244" s="3">
        <v>199</v>
      </c>
      <c r="H2244" s="37">
        <v>47.828159999999997</v>
      </c>
      <c r="I2244" s="3">
        <v>454.380359</v>
      </c>
      <c r="J2244" s="3">
        <v>-406.55219899999997</v>
      </c>
      <c r="K2244" s="3">
        <v>15.3096</v>
      </c>
      <c r="L2244" s="3">
        <v>1.7444999999999999</v>
      </c>
      <c r="M2244" s="3">
        <v>2.5</v>
      </c>
      <c r="N2244" s="3">
        <v>-3.8600000000005821</v>
      </c>
      <c r="O2244" s="3"/>
      <c r="P2244" s="3"/>
    </row>
    <row r="2245" spans="1:16">
      <c r="A2245" s="9">
        <v>42460</v>
      </c>
      <c r="B2245" s="33">
        <v>6083.01</v>
      </c>
      <c r="C2245" s="35">
        <v>3212.01</v>
      </c>
      <c r="D2245" s="35">
        <v>2013.103873</v>
      </c>
      <c r="E2245" s="35">
        <v>74.686912000000007</v>
      </c>
      <c r="F2245" s="3">
        <v>2590.8953825379999</v>
      </c>
      <c r="G2245" s="3">
        <v>214</v>
      </c>
      <c r="H2245" s="37">
        <v>341.91251499999998</v>
      </c>
      <c r="I2245" s="3">
        <v>577.36085800000001</v>
      </c>
      <c r="J2245" s="3">
        <v>-235.44834300000002</v>
      </c>
      <c r="K2245" s="3">
        <v>15.3193</v>
      </c>
      <c r="L2245" s="3">
        <v>1.7456</v>
      </c>
      <c r="M2245" s="3">
        <v>2.5</v>
      </c>
      <c r="N2245" s="3">
        <v>11.130000000000109</v>
      </c>
      <c r="O2245" s="3"/>
      <c r="P2245" s="3"/>
    </row>
    <row r="2246" spans="1:16">
      <c r="A2246" s="9">
        <v>42459</v>
      </c>
      <c r="B2246" s="32">
        <v>6071.88</v>
      </c>
      <c r="C2246" s="3">
        <v>3204.44</v>
      </c>
      <c r="D2246" s="3">
        <v>690.94625399999995</v>
      </c>
      <c r="E2246" s="3">
        <v>25.959218</v>
      </c>
      <c r="F2246" s="3">
        <v>2586.1539336629999</v>
      </c>
      <c r="G2246" s="3">
        <v>223</v>
      </c>
      <c r="H2246" s="10">
        <v>216.09645699999999</v>
      </c>
      <c r="I2246" s="32">
        <v>255.09606500000001</v>
      </c>
      <c r="J2246" s="3">
        <v>-38.999608000000023</v>
      </c>
      <c r="K2246" s="3">
        <v>15.2912</v>
      </c>
      <c r="L2246" s="3">
        <v>1.7423999999999999</v>
      </c>
      <c r="M2246" s="3">
        <v>2.5</v>
      </c>
      <c r="N2246" s="3">
        <v>30.890000000000327</v>
      </c>
      <c r="O2246" s="3"/>
      <c r="P2246" s="3"/>
    </row>
    <row r="2247" spans="1:16">
      <c r="A2247" s="9">
        <v>42458</v>
      </c>
      <c r="B2247" s="32">
        <v>6040.99</v>
      </c>
      <c r="C2247" s="3">
        <v>3188.26</v>
      </c>
      <c r="D2247" s="3">
        <v>769.50264800000002</v>
      </c>
      <c r="E2247" s="3">
        <v>35.830317999999998</v>
      </c>
      <c r="F2247" s="3">
        <v>2572.9969085419998</v>
      </c>
      <c r="G2247" s="3">
        <v>217</v>
      </c>
      <c r="H2247" s="10">
        <v>278.30253299999998</v>
      </c>
      <c r="I2247" s="32">
        <v>161.64387400000001</v>
      </c>
      <c r="J2247" s="3">
        <v>116.65865899999997</v>
      </c>
      <c r="K2247" s="3">
        <v>15.2134</v>
      </c>
      <c r="L2247" s="3">
        <v>1.7335</v>
      </c>
      <c r="M2247" s="3">
        <v>2.5</v>
      </c>
      <c r="N2247" s="3">
        <v>9.1399999999994179</v>
      </c>
      <c r="O2247" s="3"/>
      <c r="P2247" s="3"/>
    </row>
    <row r="2248" spans="1:16">
      <c r="A2248" s="9">
        <v>42457</v>
      </c>
      <c r="B2248" s="10">
        <v>6031.85</v>
      </c>
      <c r="C2248" s="3">
        <v>3181.64</v>
      </c>
      <c r="D2248" s="3">
        <v>273.599065</v>
      </c>
      <c r="E2248" s="3">
        <v>8.4303299999999997</v>
      </c>
      <c r="F2248" s="3">
        <v>2569.103187536</v>
      </c>
      <c r="G2248" s="3">
        <v>215</v>
      </c>
      <c r="H2248" s="37">
        <v>111.090874</v>
      </c>
      <c r="I2248" s="3">
        <v>58.244869000000001</v>
      </c>
      <c r="J2248" s="3">
        <v>52.846004999999998</v>
      </c>
      <c r="K2248" s="3">
        <v>15.1904</v>
      </c>
      <c r="L2248" s="3">
        <v>1.7309000000000001</v>
      </c>
      <c r="M2248" s="3">
        <v>2.5</v>
      </c>
      <c r="N2248" s="3">
        <v>-30.199999999999818</v>
      </c>
      <c r="O2248" s="3"/>
      <c r="P2248" s="3"/>
    </row>
    <row r="2249" spans="1:16">
      <c r="A2249" s="9">
        <v>42453</v>
      </c>
      <c r="B2249" s="10">
        <v>6062.05</v>
      </c>
      <c r="C2249" s="3">
        <v>3194.84</v>
      </c>
      <c r="D2249" s="3">
        <v>397.42895099999998</v>
      </c>
      <c r="E2249" s="3">
        <v>17.147912999999999</v>
      </c>
      <c r="F2249" s="3">
        <v>2591.0652991010002</v>
      </c>
      <c r="G2249" s="3">
        <v>210</v>
      </c>
      <c r="H2249" s="37">
        <v>38.978535999999998</v>
      </c>
      <c r="I2249" s="3">
        <v>97.288948000000005</v>
      </c>
      <c r="J2249" s="3">
        <v>-58.310412000000007</v>
      </c>
      <c r="K2249" s="3">
        <v>15.2989</v>
      </c>
      <c r="L2249" s="3">
        <v>1.7401</v>
      </c>
      <c r="M2249" s="3">
        <v>2.5</v>
      </c>
      <c r="N2249" s="3">
        <v>-30.399999999999636</v>
      </c>
      <c r="O2249" s="3"/>
      <c r="P2249" s="3"/>
    </row>
    <row r="2250" spans="1:16">
      <c r="A2250" s="9">
        <v>42452</v>
      </c>
      <c r="B2250" s="32">
        <v>6092.45</v>
      </c>
      <c r="C2250" s="3">
        <v>3197.3</v>
      </c>
      <c r="D2250" s="3">
        <v>488.21655800000002</v>
      </c>
      <c r="E2250" s="3">
        <v>9.7440119999999997</v>
      </c>
      <c r="F2250" s="3">
        <v>2604.0579748320001</v>
      </c>
      <c r="G2250" s="3">
        <v>204</v>
      </c>
      <c r="H2250" s="10">
        <v>188.02025800000001</v>
      </c>
      <c r="I2250" s="32">
        <v>154.90776</v>
      </c>
      <c r="J2250" s="3">
        <v>33.112498000000016</v>
      </c>
      <c r="K2250" s="3">
        <v>15.3756</v>
      </c>
      <c r="L2250" s="3">
        <v>1.7487999999999999</v>
      </c>
      <c r="M2250" s="3">
        <v>2.5</v>
      </c>
      <c r="N2250" s="3">
        <v>18.949999999999818</v>
      </c>
      <c r="O2250" s="3"/>
      <c r="P2250" s="3"/>
    </row>
    <row r="2251" spans="1:16">
      <c r="A2251" s="9">
        <v>42450</v>
      </c>
      <c r="B2251" s="32">
        <v>6073.5</v>
      </c>
      <c r="C2251" s="3">
        <v>3188.27</v>
      </c>
      <c r="D2251" s="3">
        <v>1267.913292</v>
      </c>
      <c r="E2251" s="3">
        <v>17.282315000000001</v>
      </c>
      <c r="F2251" s="3">
        <v>2595.9445839660002</v>
      </c>
      <c r="G2251" s="3">
        <v>204</v>
      </c>
      <c r="H2251" s="10">
        <v>822.76451599999996</v>
      </c>
      <c r="I2251" s="32">
        <v>1128.3076619999999</v>
      </c>
      <c r="J2251" s="3">
        <v>-305.54314599999998</v>
      </c>
      <c r="K2251" s="3">
        <v>15.3277</v>
      </c>
      <c r="L2251" s="3">
        <v>1.7434000000000001</v>
      </c>
      <c r="M2251" s="3">
        <v>2.5</v>
      </c>
      <c r="N2251" s="3">
        <v>-15.069999999999709</v>
      </c>
      <c r="O2251" s="3"/>
      <c r="P2251" s="3"/>
    </row>
    <row r="2252" spans="1:16">
      <c r="A2252" s="9">
        <v>42447</v>
      </c>
      <c r="B2252" s="10">
        <v>6088.57</v>
      </c>
      <c r="C2252" s="3">
        <v>3180.83</v>
      </c>
      <c r="D2252" s="3">
        <v>466.47589099999999</v>
      </c>
      <c r="E2252" s="3">
        <v>14.445691</v>
      </c>
      <c r="F2252" s="3">
        <v>2602.3860241510001</v>
      </c>
      <c r="G2252" s="3">
        <v>179</v>
      </c>
      <c r="H2252" s="37">
        <v>198.63025099999999</v>
      </c>
      <c r="I2252" s="3">
        <v>336.10210799999999</v>
      </c>
      <c r="J2252" s="3">
        <v>-137.471857</v>
      </c>
      <c r="K2252" s="3">
        <v>15.3657</v>
      </c>
      <c r="L2252" s="3">
        <v>1.7477</v>
      </c>
      <c r="M2252" s="3">
        <v>2.5</v>
      </c>
      <c r="N2252" s="3">
        <v>30.779999999999745</v>
      </c>
      <c r="O2252" s="3"/>
      <c r="P2252" s="3"/>
    </row>
    <row r="2253" spans="1:16">
      <c r="A2253" s="9">
        <v>42446</v>
      </c>
      <c r="B2253" s="32">
        <v>6057.79</v>
      </c>
      <c r="C2253" s="3">
        <v>3167.46</v>
      </c>
      <c r="D2253" s="3">
        <v>919.52436799999998</v>
      </c>
      <c r="E2253" s="3">
        <v>45.372568999999999</v>
      </c>
      <c r="F2253" s="3">
        <v>2589.2283113349999</v>
      </c>
      <c r="G2253" s="3">
        <v>218</v>
      </c>
      <c r="H2253" s="37">
        <v>169.62551300000001</v>
      </c>
      <c r="I2253" s="3">
        <v>546.16984400000001</v>
      </c>
      <c r="J2253" s="3">
        <v>-376.544331</v>
      </c>
      <c r="K2253" s="3">
        <v>15.2881</v>
      </c>
      <c r="L2253" s="3">
        <v>1.7388999999999999</v>
      </c>
      <c r="M2253" s="3">
        <v>2.5</v>
      </c>
      <c r="N2253" s="3">
        <v>-10.380000000000109</v>
      </c>
      <c r="O2253" s="3"/>
      <c r="P2253" s="3"/>
    </row>
    <row r="2254" spans="1:16">
      <c r="A2254" s="9">
        <v>42445</v>
      </c>
      <c r="B2254" s="10">
        <v>6068.17</v>
      </c>
      <c r="C2254" s="3">
        <v>3174.05</v>
      </c>
      <c r="D2254" s="3">
        <v>1488.7793380000001</v>
      </c>
      <c r="E2254" s="3">
        <v>24.204027</v>
      </c>
      <c r="F2254" s="3">
        <v>2593.4806007709999</v>
      </c>
      <c r="G2254" s="3">
        <v>211</v>
      </c>
      <c r="H2254" s="37">
        <v>652.93140200000005</v>
      </c>
      <c r="I2254" s="3">
        <v>1267.8472830000001</v>
      </c>
      <c r="J2254" s="3">
        <v>-614.91588100000001</v>
      </c>
      <c r="K2254" s="3">
        <v>15.3132</v>
      </c>
      <c r="L2254" s="3">
        <v>1.7417</v>
      </c>
      <c r="M2254" s="3">
        <v>2.5</v>
      </c>
      <c r="N2254" s="3">
        <v>46.800000000000182</v>
      </c>
      <c r="O2254" s="3">
        <v>10693</v>
      </c>
      <c r="P2254" s="3"/>
    </row>
    <row r="2255" spans="1:16">
      <c r="A2255" s="9">
        <v>42444</v>
      </c>
      <c r="B2255" s="32">
        <v>6021.37</v>
      </c>
      <c r="C2255" s="3">
        <v>3159.92</v>
      </c>
      <c r="D2255" s="3">
        <v>921.941013</v>
      </c>
      <c r="E2255" s="3">
        <v>24.860268000000001</v>
      </c>
      <c r="F2255" s="3">
        <v>2573.4747815679998</v>
      </c>
      <c r="G2255" s="3">
        <v>218</v>
      </c>
      <c r="H2255" s="10">
        <v>267.95454899999999</v>
      </c>
      <c r="I2255" s="32">
        <v>489.35164800000001</v>
      </c>
      <c r="J2255" s="3">
        <v>-221.39709900000003</v>
      </c>
      <c r="K2255" s="3">
        <v>15.195</v>
      </c>
      <c r="L2255" s="3">
        <v>1.7282999999999999</v>
      </c>
      <c r="M2255" s="3">
        <v>2.5</v>
      </c>
      <c r="N2255" s="3">
        <v>50.970000000000255</v>
      </c>
      <c r="O2255" s="3"/>
      <c r="P2255" s="3"/>
    </row>
    <row r="2256" spans="1:16">
      <c r="A2256" s="9">
        <v>42443</v>
      </c>
      <c r="B2256" s="32">
        <v>5970.4</v>
      </c>
      <c r="C2256" s="3">
        <v>3142.95</v>
      </c>
      <c r="D2256" s="3">
        <v>731.44236000000001</v>
      </c>
      <c r="E2256" s="3">
        <v>14.648688999999999</v>
      </c>
      <c r="F2256" s="3">
        <v>2551.69037316</v>
      </c>
      <c r="G2256" s="3">
        <v>188</v>
      </c>
      <c r="H2256" s="37">
        <v>330.07775099999998</v>
      </c>
      <c r="I2256" s="3">
        <v>346.74892999999997</v>
      </c>
      <c r="J2256" s="3">
        <v>-16.671178999999995</v>
      </c>
      <c r="K2256" s="3">
        <v>15.0664</v>
      </c>
      <c r="L2256" s="3">
        <v>1.7137</v>
      </c>
      <c r="M2256" s="3">
        <v>2.4</v>
      </c>
      <c r="N2256" s="3">
        <v>-9.0300000000006548</v>
      </c>
      <c r="O2256" s="3"/>
      <c r="P2256" s="3"/>
    </row>
    <row r="2257" spans="1:16">
      <c r="A2257" s="9">
        <v>42440</v>
      </c>
      <c r="B2257" s="33">
        <v>5979.43</v>
      </c>
      <c r="C2257" s="35">
        <v>3158.23</v>
      </c>
      <c r="D2257" s="35">
        <v>719.31598499999996</v>
      </c>
      <c r="E2257" s="35">
        <v>21.653168999999998</v>
      </c>
      <c r="F2257" s="3">
        <v>2555.5276949429999</v>
      </c>
      <c r="G2257" s="3">
        <v>210</v>
      </c>
      <c r="H2257" s="37">
        <v>85.602880999999996</v>
      </c>
      <c r="I2257" s="3">
        <v>241.55991299999999</v>
      </c>
      <c r="J2257" s="3">
        <v>-155.957032</v>
      </c>
      <c r="K2257" s="3">
        <v>15.0891</v>
      </c>
      <c r="L2257" s="3">
        <v>1.7161999999999999</v>
      </c>
      <c r="M2257" s="3">
        <v>2.5</v>
      </c>
      <c r="N2257" s="3">
        <v>-40.519999999999527</v>
      </c>
      <c r="O2257" s="3"/>
      <c r="P2257" s="3"/>
    </row>
    <row r="2258" spans="1:16">
      <c r="A2258" s="9">
        <v>42439</v>
      </c>
      <c r="B2258" s="33">
        <v>6019.95</v>
      </c>
      <c r="C2258" s="35">
        <v>3180.92</v>
      </c>
      <c r="D2258" s="35">
        <v>748.07535199999995</v>
      </c>
      <c r="E2258" s="35">
        <v>24.879919000000001</v>
      </c>
      <c r="F2258" s="3">
        <v>2572.8462423760002</v>
      </c>
      <c r="G2258" s="3">
        <v>228</v>
      </c>
      <c r="H2258" s="37">
        <v>62.231670000000001</v>
      </c>
      <c r="I2258" s="3">
        <v>78.911958999999996</v>
      </c>
      <c r="J2258" s="3">
        <v>-16.680288999999995</v>
      </c>
      <c r="K2258" s="3">
        <v>15.638500000000001</v>
      </c>
      <c r="L2258" s="3">
        <v>1.7339</v>
      </c>
      <c r="M2258" s="3">
        <v>2.6</v>
      </c>
      <c r="N2258" s="3">
        <v>71.720000000000255</v>
      </c>
      <c r="O2258" s="3"/>
      <c r="P2258" s="3"/>
    </row>
    <row r="2259" spans="1:16">
      <c r="A2259" s="9">
        <v>42438</v>
      </c>
      <c r="B2259" s="10">
        <v>5948.23</v>
      </c>
      <c r="C2259" s="3">
        <v>3133.56</v>
      </c>
      <c r="D2259" s="3">
        <v>2497.6739510000002</v>
      </c>
      <c r="E2259" s="3">
        <v>336.02031199999999</v>
      </c>
      <c r="F2259" s="3">
        <v>2542.0031408740001</v>
      </c>
      <c r="G2259" s="3">
        <v>216</v>
      </c>
      <c r="H2259" s="37">
        <v>511.85519900000003</v>
      </c>
      <c r="I2259" s="3">
        <v>436.27220799999998</v>
      </c>
      <c r="J2259" s="3">
        <v>75.58299100000005</v>
      </c>
      <c r="K2259" s="3">
        <v>15.3452</v>
      </c>
      <c r="L2259" s="3">
        <v>1.7170000000000001</v>
      </c>
      <c r="M2259" s="3">
        <v>2.5</v>
      </c>
      <c r="N2259" s="3">
        <v>85.8799999999992</v>
      </c>
      <c r="O2259" s="3"/>
      <c r="P2259" s="3"/>
    </row>
    <row r="2260" spans="1:16">
      <c r="A2260" s="9">
        <v>42437</v>
      </c>
      <c r="B2260" s="32">
        <v>5862.35</v>
      </c>
      <c r="C2260" s="3">
        <v>3092.92</v>
      </c>
      <c r="D2260" s="3">
        <v>1830.0700280000001</v>
      </c>
      <c r="E2260" s="3">
        <v>67.158178000000007</v>
      </c>
      <c r="F2260" s="3">
        <v>2505.3022897340002</v>
      </c>
      <c r="G2260" s="3">
        <v>227</v>
      </c>
      <c r="H2260" s="10">
        <v>1039.1932119999999</v>
      </c>
      <c r="I2260" s="32">
        <v>437.15170699999999</v>
      </c>
      <c r="J2260" s="3">
        <v>602.04150499999992</v>
      </c>
      <c r="K2260" s="3">
        <v>15.334300000000001</v>
      </c>
      <c r="L2260" s="3">
        <v>1.6953</v>
      </c>
      <c r="M2260" s="3">
        <v>2.5</v>
      </c>
      <c r="N2260" s="3">
        <v>-72.369999999999891</v>
      </c>
      <c r="O2260" s="3">
        <v>11315</v>
      </c>
      <c r="P2260" s="3"/>
    </row>
    <row r="2261" spans="1:16">
      <c r="A2261" s="9">
        <v>42433</v>
      </c>
      <c r="B2261" s="32">
        <v>5934.72</v>
      </c>
      <c r="C2261" s="3">
        <v>3144.85</v>
      </c>
      <c r="D2261" s="3">
        <v>899.91954299999998</v>
      </c>
      <c r="E2261" s="3">
        <v>31.495567000000001</v>
      </c>
      <c r="F2261" s="3">
        <v>2536.2152974820001</v>
      </c>
      <c r="G2261" s="3">
        <v>237</v>
      </c>
      <c r="H2261" s="37">
        <v>523.05321800000002</v>
      </c>
      <c r="I2261" s="3">
        <v>278.96916599999997</v>
      </c>
      <c r="J2261" s="3">
        <v>244.08405200000004</v>
      </c>
      <c r="K2261" s="3">
        <v>15.5235</v>
      </c>
      <c r="L2261" s="3">
        <v>1.7161999999999999</v>
      </c>
      <c r="M2261" s="3">
        <v>2.5</v>
      </c>
      <c r="N2261" s="3">
        <v>-122.5</v>
      </c>
      <c r="O2261" s="3"/>
      <c r="P2261" s="3"/>
    </row>
    <row r="2262" spans="1:16">
      <c r="A2262" s="9">
        <v>42432</v>
      </c>
      <c r="B2262" s="33">
        <v>6057.22</v>
      </c>
      <c r="C2262" s="35">
        <v>3204.5</v>
      </c>
      <c r="D2262" s="35">
        <v>334.360702</v>
      </c>
      <c r="E2262" s="35">
        <v>10.561213</v>
      </c>
      <c r="F2262" s="3">
        <v>2588.56464856</v>
      </c>
      <c r="G2262" s="3">
        <v>212</v>
      </c>
      <c r="H2262" s="37">
        <v>124.39840599999999</v>
      </c>
      <c r="I2262" s="3">
        <v>81.611656999999994</v>
      </c>
      <c r="J2262" s="3">
        <v>42.786749</v>
      </c>
      <c r="K2262" s="3">
        <v>15.8439</v>
      </c>
      <c r="L2262" s="3">
        <v>1.7516</v>
      </c>
      <c r="M2262" s="3">
        <v>2.5</v>
      </c>
      <c r="N2262" s="3">
        <v>-3.6899999999995998</v>
      </c>
      <c r="O2262" s="3"/>
      <c r="P2262" s="3"/>
    </row>
    <row r="2263" spans="1:16">
      <c r="A2263" s="9">
        <v>42431</v>
      </c>
      <c r="B2263" s="32">
        <v>6060.91</v>
      </c>
      <c r="C2263" s="3">
        <v>3206.1</v>
      </c>
      <c r="D2263" s="3">
        <v>551.13833099999999</v>
      </c>
      <c r="E2263" s="3">
        <v>20.098631999999998</v>
      </c>
      <c r="F2263" s="3">
        <v>2590.1429188289999</v>
      </c>
      <c r="G2263" s="3">
        <v>203</v>
      </c>
      <c r="H2263" s="10">
        <v>376.978858</v>
      </c>
      <c r="I2263" s="32">
        <v>240.55638999999999</v>
      </c>
      <c r="J2263" s="3">
        <v>136.42246800000001</v>
      </c>
      <c r="K2263" s="3">
        <v>15.8536</v>
      </c>
      <c r="L2263" s="3">
        <v>1.7526999999999999</v>
      </c>
      <c r="M2263" s="3">
        <v>2.5</v>
      </c>
      <c r="N2263" s="3">
        <v>-17.5</v>
      </c>
      <c r="O2263" s="3"/>
      <c r="P2263" s="3"/>
    </row>
    <row r="2264" spans="1:16">
      <c r="A2264" s="9">
        <v>42430</v>
      </c>
      <c r="B2264" s="33">
        <v>6078.41</v>
      </c>
      <c r="C2264" s="35">
        <v>3210.6</v>
      </c>
      <c r="D2264" s="35">
        <v>1346.1423569999999</v>
      </c>
      <c r="E2264" s="35">
        <v>60.386132000000003</v>
      </c>
      <c r="F2264" s="3">
        <v>2597.6192211970001</v>
      </c>
      <c r="G2264" s="3">
        <v>205</v>
      </c>
      <c r="H2264" s="37">
        <v>927.49725599999999</v>
      </c>
      <c r="I2264" s="3">
        <v>812.88037199999997</v>
      </c>
      <c r="J2264" s="3">
        <v>114.61688400000003</v>
      </c>
      <c r="K2264" s="3">
        <v>15.8994</v>
      </c>
      <c r="L2264" s="3">
        <v>1.7578</v>
      </c>
      <c r="M2264" s="3">
        <v>2.4</v>
      </c>
      <c r="N2264" s="3">
        <v>-34.989999999999782</v>
      </c>
      <c r="O2264" s="3"/>
      <c r="P2264" s="3"/>
    </row>
    <row r="2265" spans="1:16">
      <c r="A2265" s="9">
        <v>42429</v>
      </c>
      <c r="B2265" s="30">
        <v>6113.4</v>
      </c>
      <c r="C2265" s="3">
        <v>3229.23</v>
      </c>
      <c r="D2265" s="3">
        <v>566.87785499999995</v>
      </c>
      <c r="E2265" s="3">
        <v>29.145914000000001</v>
      </c>
      <c r="F2265" s="3">
        <v>2612.57451704</v>
      </c>
      <c r="G2265" s="3">
        <v>217</v>
      </c>
      <c r="H2265" s="10">
        <v>181.887056</v>
      </c>
      <c r="I2265" s="32">
        <v>167.379074</v>
      </c>
      <c r="J2265" s="3">
        <v>14.507981999999998</v>
      </c>
      <c r="K2265" s="3">
        <v>15.9909</v>
      </c>
      <c r="L2265" s="3">
        <v>1.7679</v>
      </c>
      <c r="M2265" s="3">
        <v>2.4</v>
      </c>
      <c r="N2265" s="3">
        <v>-78.410000000000764</v>
      </c>
      <c r="O2265" s="3"/>
      <c r="P2265" s="3"/>
    </row>
    <row r="2266" spans="1:16">
      <c r="A2266" s="9">
        <v>42426</v>
      </c>
      <c r="B2266" s="32">
        <v>6191.81</v>
      </c>
      <c r="C2266" s="3">
        <v>3249.46</v>
      </c>
      <c r="D2266" s="3">
        <v>443.947901</v>
      </c>
      <c r="E2266" s="3">
        <v>22.72063</v>
      </c>
      <c r="F2266" s="3">
        <v>2646.0811628360002</v>
      </c>
      <c r="G2266" s="3">
        <v>239</v>
      </c>
      <c r="H2266" s="37">
        <v>236.68121300000001</v>
      </c>
      <c r="I2266" s="3">
        <v>78.002634</v>
      </c>
      <c r="J2266" s="3">
        <v>158.67857900000001</v>
      </c>
      <c r="K2266" s="3">
        <v>16.196000000000002</v>
      </c>
      <c r="L2266" s="3">
        <v>1.7906</v>
      </c>
      <c r="M2266" s="3">
        <v>2.4</v>
      </c>
      <c r="N2266" s="3">
        <v>-12.169999999999163</v>
      </c>
      <c r="O2266" s="3"/>
      <c r="P2266" s="3"/>
    </row>
    <row r="2267" spans="1:16">
      <c r="A2267" s="9">
        <v>42425</v>
      </c>
      <c r="B2267" s="32">
        <v>6203.98</v>
      </c>
      <c r="C2267" s="3">
        <v>3247.69</v>
      </c>
      <c r="D2267" s="3">
        <v>803.48199299999999</v>
      </c>
      <c r="E2267" s="3">
        <v>17.825835000000001</v>
      </c>
      <c r="F2267" s="3">
        <v>2651.2835934700001</v>
      </c>
      <c r="G2267" s="3">
        <v>209</v>
      </c>
      <c r="H2267" s="10">
        <v>598.11614199999997</v>
      </c>
      <c r="I2267" s="32">
        <v>568.89455299999997</v>
      </c>
      <c r="J2267" s="3">
        <v>29.221588999999994</v>
      </c>
      <c r="K2267" s="3">
        <v>16.227799999999998</v>
      </c>
      <c r="L2267" s="3">
        <v>1.7941</v>
      </c>
      <c r="M2267" s="3">
        <v>2.4</v>
      </c>
      <c r="N2267" s="3">
        <v>1.339999999999236</v>
      </c>
      <c r="O2267" s="3"/>
      <c r="P2267" s="3"/>
    </row>
    <row r="2268" spans="1:16">
      <c r="A2268" s="9">
        <v>42424</v>
      </c>
      <c r="B2268" s="33">
        <v>6202.64</v>
      </c>
      <c r="C2268" s="35">
        <v>3252.33</v>
      </c>
      <c r="D2268" s="35">
        <v>559.31254300000001</v>
      </c>
      <c r="E2268" s="35">
        <v>27.991945000000001</v>
      </c>
      <c r="F2268" s="3">
        <v>2650.7068430469999</v>
      </c>
      <c r="G2268" s="3">
        <v>210</v>
      </c>
      <c r="H2268" s="37">
        <v>101.76251000000001</v>
      </c>
      <c r="I2268" s="3">
        <v>294.25203399999998</v>
      </c>
      <c r="J2268" s="3">
        <v>-192.48952399999996</v>
      </c>
      <c r="K2268" s="3">
        <v>16.224299999999999</v>
      </c>
      <c r="L2268" s="3">
        <v>1.7937000000000001</v>
      </c>
      <c r="M2268" s="3">
        <v>2.4</v>
      </c>
      <c r="N2268" s="3">
        <v>-15</v>
      </c>
      <c r="O2268" s="3"/>
      <c r="P2268" s="3"/>
    </row>
    <row r="2269" spans="1:16">
      <c r="A2269" s="9">
        <v>42423</v>
      </c>
      <c r="B2269" s="32">
        <v>6217.64</v>
      </c>
      <c r="C2269" s="3">
        <v>3259.97</v>
      </c>
      <c r="D2269" s="3">
        <v>384.32840700000003</v>
      </c>
      <c r="E2269" s="3">
        <v>35.165553000000003</v>
      </c>
      <c r="F2269" s="3">
        <v>2657.1145140110002</v>
      </c>
      <c r="G2269" s="3">
        <v>202</v>
      </c>
      <c r="H2269" s="10">
        <v>187.383014</v>
      </c>
      <c r="I2269" s="32">
        <v>191.72047000000001</v>
      </c>
      <c r="J2269" s="3">
        <v>-4.3374560000000031</v>
      </c>
      <c r="K2269" s="3">
        <v>16.263500000000001</v>
      </c>
      <c r="L2269" s="3">
        <v>1.798</v>
      </c>
      <c r="M2269" s="3">
        <v>2.4</v>
      </c>
      <c r="N2269" s="3">
        <v>-11.349999999999454</v>
      </c>
      <c r="O2269" s="3">
        <v>31721</v>
      </c>
      <c r="P2269" s="3"/>
    </row>
    <row r="2270" spans="1:16">
      <c r="A2270" s="9">
        <v>42419</v>
      </c>
      <c r="B2270" s="33">
        <v>6228.99</v>
      </c>
      <c r="C2270" s="35">
        <v>3261.73</v>
      </c>
      <c r="D2270" s="35">
        <v>605.18557299999998</v>
      </c>
      <c r="E2270" s="35">
        <v>51.274673</v>
      </c>
      <c r="F2270" s="3">
        <v>2661.9665326449999</v>
      </c>
      <c r="G2270" s="3">
        <v>202</v>
      </c>
      <c r="H2270" s="37">
        <v>77.600126000000003</v>
      </c>
      <c r="I2270" s="3">
        <v>172.484925</v>
      </c>
      <c r="J2270" s="3">
        <v>-94.884799000000001</v>
      </c>
      <c r="K2270" s="3">
        <v>16.293199999999999</v>
      </c>
      <c r="L2270" s="3">
        <v>1.8012999999999999</v>
      </c>
      <c r="M2270" s="3">
        <v>2.4</v>
      </c>
      <c r="N2270" s="3">
        <v>-21.789999999999964</v>
      </c>
      <c r="O2270" s="3"/>
      <c r="P2270" s="3"/>
    </row>
    <row r="2271" spans="1:16">
      <c r="A2271" s="9">
        <v>42418</v>
      </c>
      <c r="B2271" s="33">
        <v>6250.78</v>
      </c>
      <c r="C2271" s="35">
        <v>3265.14</v>
      </c>
      <c r="D2271" s="35">
        <v>1559.2333000000001</v>
      </c>
      <c r="E2271" s="35">
        <v>62.090949000000002</v>
      </c>
      <c r="F2271" s="3">
        <v>2671.2770234159998</v>
      </c>
      <c r="G2271" s="3">
        <v>215</v>
      </c>
      <c r="H2271" s="37">
        <v>139.86660800000001</v>
      </c>
      <c r="I2271" s="3">
        <v>1228.8210799999999</v>
      </c>
      <c r="J2271" s="3">
        <v>-1088.9544719999999</v>
      </c>
      <c r="K2271" s="3">
        <v>16.350200000000001</v>
      </c>
      <c r="L2271" s="3">
        <v>1.8076000000000001</v>
      </c>
      <c r="M2271" s="3">
        <v>2.4</v>
      </c>
      <c r="N2271" s="3">
        <v>41.889999999999418</v>
      </c>
      <c r="O2271" s="3"/>
      <c r="P2271" s="3"/>
    </row>
    <row r="2272" spans="1:16">
      <c r="A2272" s="9">
        <v>42417</v>
      </c>
      <c r="B2272" s="32">
        <v>6208.89</v>
      </c>
      <c r="C2272" s="3">
        <v>3240.79</v>
      </c>
      <c r="D2272" s="3">
        <v>533.98131699999999</v>
      </c>
      <c r="E2272" s="3">
        <v>14.741446</v>
      </c>
      <c r="F2272" s="3">
        <v>2653.3743364470001</v>
      </c>
      <c r="G2272" s="3">
        <v>225</v>
      </c>
      <c r="H2272" s="10">
        <v>224.64697200000001</v>
      </c>
      <c r="I2272" s="32">
        <v>306.28603900000002</v>
      </c>
      <c r="J2272" s="3">
        <v>-81.639067000000011</v>
      </c>
      <c r="K2272" s="3">
        <v>16.240600000000001</v>
      </c>
      <c r="L2272" s="3">
        <v>1.7955000000000001</v>
      </c>
      <c r="M2272" s="3">
        <v>2.4</v>
      </c>
      <c r="N2272" s="3">
        <v>-11.929999999999382</v>
      </c>
      <c r="O2272" s="3"/>
      <c r="P2272" s="3"/>
    </row>
    <row r="2273" spans="1:16">
      <c r="A2273" s="9">
        <v>42416</v>
      </c>
      <c r="B2273" s="10">
        <v>6220.82</v>
      </c>
      <c r="C2273" s="3">
        <v>3236.43</v>
      </c>
      <c r="D2273" s="3">
        <v>425.56802199999998</v>
      </c>
      <c r="E2273" s="3">
        <v>15.353261</v>
      </c>
      <c r="F2273" s="3">
        <v>2656.2526197450002</v>
      </c>
      <c r="G2273" s="3">
        <v>216</v>
      </c>
      <c r="H2273" s="37">
        <v>235.46354700000001</v>
      </c>
      <c r="I2273" s="3">
        <v>143.53448900000001</v>
      </c>
      <c r="J2273" s="3">
        <v>91.929057999999998</v>
      </c>
      <c r="K2273" s="3">
        <v>16.258199999999999</v>
      </c>
      <c r="L2273" s="3">
        <v>1.7974000000000001</v>
      </c>
      <c r="M2273" s="3">
        <v>2.4</v>
      </c>
      <c r="N2273" s="3">
        <v>-33.340000000000146</v>
      </c>
      <c r="O2273" s="3"/>
      <c r="P2273" s="3"/>
    </row>
    <row r="2274" spans="1:16">
      <c r="A2274" s="9">
        <v>42415</v>
      </c>
      <c r="B2274" s="10">
        <v>6254.16</v>
      </c>
      <c r="C2274" s="3">
        <v>3256.31</v>
      </c>
      <c r="D2274" s="3">
        <v>358.56664699999999</v>
      </c>
      <c r="E2274" s="3">
        <v>10.714698</v>
      </c>
      <c r="F2274" s="3">
        <v>2670.4895083629999</v>
      </c>
      <c r="G2274" s="3">
        <v>216</v>
      </c>
      <c r="H2274" s="37">
        <v>168.01471799999999</v>
      </c>
      <c r="I2274" s="3">
        <v>115.968103</v>
      </c>
      <c r="J2274" s="3">
        <v>52.046614999999989</v>
      </c>
      <c r="K2274" s="3">
        <v>16.345400000000001</v>
      </c>
      <c r="L2274" s="3">
        <v>1.8070999999999999</v>
      </c>
      <c r="M2274" s="3">
        <v>2.4</v>
      </c>
      <c r="N2274" s="3">
        <v>-12.010000000000218</v>
      </c>
      <c r="O2274" s="3"/>
      <c r="P2274" s="3"/>
    </row>
    <row r="2275" spans="1:16">
      <c r="A2275" s="9">
        <v>42412</v>
      </c>
      <c r="B2275" s="32">
        <v>6266.17</v>
      </c>
      <c r="C2275" s="3">
        <v>3256.68</v>
      </c>
      <c r="D2275" s="3">
        <v>491.69710900000001</v>
      </c>
      <c r="E2275" s="3">
        <v>16.713253999999999</v>
      </c>
      <c r="F2275" s="3">
        <v>2675.618937107</v>
      </c>
      <c r="G2275" s="3">
        <v>233</v>
      </c>
      <c r="H2275" s="37">
        <v>100.676794</v>
      </c>
      <c r="I2275" s="3">
        <v>270.25346400000001</v>
      </c>
      <c r="J2275" s="3">
        <v>-169.57667000000001</v>
      </c>
      <c r="K2275" s="3">
        <v>16.376799999999999</v>
      </c>
      <c r="L2275" s="3">
        <v>1.8105</v>
      </c>
      <c r="M2275" s="3">
        <v>2.4</v>
      </c>
      <c r="N2275" s="3">
        <v>-16.829999999999927</v>
      </c>
      <c r="O2275" s="3"/>
      <c r="P2275" s="3"/>
    </row>
    <row r="2276" spans="1:16">
      <c r="A2276" s="9">
        <v>42411</v>
      </c>
      <c r="B2276" s="32">
        <v>6283</v>
      </c>
      <c r="C2276" s="3">
        <v>3264.94</v>
      </c>
      <c r="D2276" s="3">
        <v>530.91627100000005</v>
      </c>
      <c r="E2276" s="3">
        <v>12.860222</v>
      </c>
      <c r="F2276" s="3">
        <v>2682.8059782740002</v>
      </c>
      <c r="G2276" s="3">
        <v>197</v>
      </c>
      <c r="H2276" s="10">
        <v>205.27851899999999</v>
      </c>
      <c r="I2276" s="32">
        <v>192.68329700000001</v>
      </c>
      <c r="J2276" s="3">
        <v>12.595221999999978</v>
      </c>
      <c r="K2276" s="3">
        <v>16.4208</v>
      </c>
      <c r="L2276" s="3">
        <v>1.8153999999999999</v>
      </c>
      <c r="M2276" s="3">
        <v>2.4</v>
      </c>
      <c r="N2276" s="3">
        <v>-31.819999999999709</v>
      </c>
      <c r="O2276" s="3"/>
      <c r="P2276" s="3"/>
    </row>
    <row r="2277" spans="1:16">
      <c r="A2277" s="9">
        <v>42410</v>
      </c>
      <c r="B2277" s="10">
        <v>6314.82</v>
      </c>
      <c r="C2277" s="3">
        <v>3287.02</v>
      </c>
      <c r="D2277" s="3">
        <v>207.24592100000001</v>
      </c>
      <c r="E2277" s="3">
        <v>16.365527</v>
      </c>
      <c r="F2277" s="3">
        <v>2696.3915649679998</v>
      </c>
      <c r="G2277" s="3">
        <v>206</v>
      </c>
      <c r="H2277" s="37">
        <v>49.027588999999999</v>
      </c>
      <c r="I2277" s="3">
        <v>26.864450000000001</v>
      </c>
      <c r="J2277" s="3">
        <v>22.163138999999997</v>
      </c>
      <c r="K2277" s="3">
        <v>16.503900000000002</v>
      </c>
      <c r="L2277" s="3">
        <v>1.8246</v>
      </c>
      <c r="M2277" s="3">
        <v>2.4</v>
      </c>
      <c r="N2277" s="3">
        <v>-49.579999999999927</v>
      </c>
      <c r="O2277" s="3"/>
      <c r="P2277" s="3"/>
    </row>
    <row r="2278" spans="1:16">
      <c r="A2278" s="9">
        <v>42409</v>
      </c>
      <c r="B2278" s="32">
        <v>6364.4</v>
      </c>
      <c r="C2278" s="3">
        <v>3321.59</v>
      </c>
      <c r="D2278" s="3">
        <v>182.358013</v>
      </c>
      <c r="E2278" s="3">
        <v>7.1504539999999999</v>
      </c>
      <c r="F2278" s="3">
        <v>2717.0599779039999</v>
      </c>
      <c r="G2278" s="3">
        <v>208</v>
      </c>
      <c r="H2278" s="37">
        <v>35.968777000000003</v>
      </c>
      <c r="I2278" s="3">
        <v>52.201407000000003</v>
      </c>
      <c r="J2278" s="3">
        <v>-16.23263</v>
      </c>
      <c r="K2278" s="3">
        <v>16.630400000000002</v>
      </c>
      <c r="L2278" s="3">
        <v>1.8386</v>
      </c>
      <c r="M2278" s="3">
        <v>2.2999999999999998</v>
      </c>
      <c r="N2278" s="3">
        <v>-8.3100000000004002</v>
      </c>
      <c r="O2278" s="3"/>
      <c r="P2278" s="3"/>
    </row>
    <row r="2279" spans="1:16">
      <c r="A2279" s="9">
        <v>42408</v>
      </c>
      <c r="B2279" s="33">
        <v>6372.71</v>
      </c>
      <c r="C2279" s="35">
        <v>3333.63</v>
      </c>
      <c r="D2279" s="35">
        <v>415.47102599999999</v>
      </c>
      <c r="E2279" s="35">
        <v>8.0909910000000007</v>
      </c>
      <c r="F2279" s="3">
        <v>2720.6085569890001</v>
      </c>
      <c r="G2279" s="3">
        <v>196</v>
      </c>
      <c r="H2279" s="37">
        <v>214.482336</v>
      </c>
      <c r="I2279" s="3">
        <v>131.54539600000001</v>
      </c>
      <c r="J2279" s="3">
        <v>82.936939999999993</v>
      </c>
      <c r="K2279" s="3">
        <v>16.652100000000001</v>
      </c>
      <c r="L2279" s="3">
        <v>1.841</v>
      </c>
      <c r="M2279" s="3">
        <v>2.2999999999999998</v>
      </c>
      <c r="N2279" s="3">
        <v>-28.949999999999818</v>
      </c>
      <c r="O2279" s="3"/>
      <c r="P2279" s="3"/>
    </row>
    <row r="2280" spans="1:16">
      <c r="A2280" s="9">
        <v>42405</v>
      </c>
      <c r="B2280" s="33">
        <v>6401.66</v>
      </c>
      <c r="C2280" s="35">
        <v>3347.32</v>
      </c>
      <c r="D2280" s="38">
        <v>389.41943500000002</v>
      </c>
      <c r="E2280" s="35">
        <v>9.2380840000000006</v>
      </c>
      <c r="F2280" s="3">
        <v>2732.9661504830001</v>
      </c>
      <c r="G2280" s="3">
        <v>200</v>
      </c>
      <c r="H2280" s="37">
        <v>197.89650800000001</v>
      </c>
      <c r="I2280" s="3">
        <v>216.233329</v>
      </c>
      <c r="J2280" s="3">
        <v>-18.336820999999986</v>
      </c>
      <c r="K2280" s="3">
        <v>16.727799999999998</v>
      </c>
      <c r="L2280" s="3">
        <v>1.8493999999999999</v>
      </c>
      <c r="M2280" s="3">
        <v>2.2999999999999998</v>
      </c>
      <c r="N2280" s="3">
        <v>-2.9800000000004729</v>
      </c>
      <c r="O2280" s="3">
        <v>9792</v>
      </c>
      <c r="P2280" s="3"/>
    </row>
    <row r="2281" spans="1:16">
      <c r="A2281" s="9">
        <v>42403</v>
      </c>
      <c r="B2281" s="33">
        <v>6404.64</v>
      </c>
      <c r="C2281" s="35">
        <v>3338.97</v>
      </c>
      <c r="D2281" s="35">
        <v>307.92037499999998</v>
      </c>
      <c r="E2281" s="35">
        <v>7.2559800000000001</v>
      </c>
      <c r="F2281" s="3">
        <v>2734.2382318360001</v>
      </c>
      <c r="G2281" s="3">
        <v>215</v>
      </c>
      <c r="H2281" s="37">
        <v>49.569786000000001</v>
      </c>
      <c r="I2281" s="3">
        <v>110.138238</v>
      </c>
      <c r="J2281" s="3">
        <v>-60.568452000000001</v>
      </c>
      <c r="K2281" s="3">
        <v>16.735600000000002</v>
      </c>
      <c r="L2281" s="3">
        <v>1.8502000000000001</v>
      </c>
      <c r="M2281" s="3">
        <v>2.2999999999999998</v>
      </c>
      <c r="N2281" s="3">
        <v>1.8400000000001455</v>
      </c>
      <c r="O2281" s="3"/>
      <c r="P2281" s="3"/>
    </row>
    <row r="2282" spans="1:16">
      <c r="A2282" s="9">
        <v>42402</v>
      </c>
      <c r="B2282" s="33">
        <v>6402.8</v>
      </c>
      <c r="C2282" s="35">
        <v>3336.04</v>
      </c>
      <c r="D2282" s="35">
        <v>363.89770199999998</v>
      </c>
      <c r="E2282" s="35">
        <v>11.221914</v>
      </c>
      <c r="F2282" s="3">
        <v>2733.45420792</v>
      </c>
      <c r="G2282" s="3">
        <v>212</v>
      </c>
      <c r="H2282" s="37">
        <v>131.564314</v>
      </c>
      <c r="I2282" s="3">
        <v>138.529417</v>
      </c>
      <c r="J2282" s="3">
        <v>-6.9651029999999992</v>
      </c>
      <c r="K2282" s="3">
        <v>16.730799999999999</v>
      </c>
      <c r="L2282" s="3">
        <v>1.8496999999999999</v>
      </c>
      <c r="M2282" s="3">
        <v>2.4</v>
      </c>
      <c r="N2282" s="3">
        <v>-23.159999999999854</v>
      </c>
      <c r="O2282" s="3">
        <v>14777</v>
      </c>
      <c r="P2282" s="3"/>
    </row>
    <row r="2283" spans="1:16">
      <c r="A2283" s="9">
        <v>42401</v>
      </c>
      <c r="B2283" s="32">
        <v>6425.96</v>
      </c>
      <c r="C2283" s="3">
        <v>3357.42</v>
      </c>
      <c r="D2283" s="3">
        <v>3893.8009710000001</v>
      </c>
      <c r="E2283" s="3">
        <v>331.02986700000002</v>
      </c>
      <c r="F2283" s="3">
        <v>2743.339549064</v>
      </c>
      <c r="G2283" s="3">
        <v>214</v>
      </c>
      <c r="H2283" s="10">
        <v>2841.6206999999999</v>
      </c>
      <c r="I2283" s="32">
        <v>265.45281799999998</v>
      </c>
      <c r="J2283" s="3">
        <v>2576.1678819999997</v>
      </c>
      <c r="K2283" s="3">
        <v>16.7913</v>
      </c>
      <c r="L2283" s="3">
        <v>1.8564000000000001</v>
      </c>
      <c r="M2283" s="3">
        <v>2.4</v>
      </c>
      <c r="N2283" s="3">
        <v>62.779999999999745</v>
      </c>
      <c r="O2283" s="3"/>
      <c r="P2283" s="3"/>
    </row>
    <row r="2284" spans="1:16">
      <c r="A2284" s="9">
        <v>42398</v>
      </c>
      <c r="B2284" s="33">
        <v>6363.18</v>
      </c>
      <c r="C2284" s="35">
        <v>3322.49</v>
      </c>
      <c r="D2284" s="35">
        <v>273.283165</v>
      </c>
      <c r="E2284" s="35">
        <v>9.2585270000000008</v>
      </c>
      <c r="F2284" s="3">
        <v>2716.5293692340001</v>
      </c>
      <c r="G2284" s="3">
        <v>207</v>
      </c>
      <c r="H2284" s="37">
        <v>74.373493999999994</v>
      </c>
      <c r="I2284" s="3">
        <v>102.313096</v>
      </c>
      <c r="J2284" s="3">
        <v>-27.939602000000008</v>
      </c>
      <c r="K2284" s="3">
        <v>16.627199999999998</v>
      </c>
      <c r="L2284" s="3">
        <v>1.8382000000000001</v>
      </c>
      <c r="M2284" s="3">
        <v>2.4</v>
      </c>
      <c r="N2284" s="3">
        <v>23.130000000000109</v>
      </c>
      <c r="O2284" s="3"/>
      <c r="P2284" s="3"/>
    </row>
    <row r="2285" spans="1:16">
      <c r="A2285" s="9">
        <v>42397</v>
      </c>
      <c r="B2285" s="33">
        <v>6340.05</v>
      </c>
      <c r="C2285" s="35">
        <v>3302.01</v>
      </c>
      <c r="D2285" s="35">
        <v>387.34103699999997</v>
      </c>
      <c r="E2285" s="35">
        <v>10.025228</v>
      </c>
      <c r="F2285" s="3">
        <v>2706.6558222359999</v>
      </c>
      <c r="G2285" s="3">
        <v>212</v>
      </c>
      <c r="H2285" s="37">
        <v>54.737867999999999</v>
      </c>
      <c r="I2285" s="3">
        <v>89.268844999999999</v>
      </c>
      <c r="J2285" s="3">
        <v>-34.530977</v>
      </c>
      <c r="K2285" s="3">
        <v>16.566700000000001</v>
      </c>
      <c r="L2285" s="3">
        <v>1.8314999999999999</v>
      </c>
      <c r="M2285" s="3">
        <v>2.4</v>
      </c>
      <c r="N2285" s="3">
        <v>20.159999999999854</v>
      </c>
      <c r="O2285" s="3"/>
      <c r="P2285" s="3"/>
    </row>
    <row r="2286" spans="1:16">
      <c r="A2286" s="9">
        <v>42396</v>
      </c>
      <c r="B2286" s="33">
        <v>6319.89</v>
      </c>
      <c r="C2286" s="35">
        <v>3279.77</v>
      </c>
      <c r="D2286" s="35">
        <v>548.44177000000002</v>
      </c>
      <c r="E2286" s="35">
        <v>10.636385000000001</v>
      </c>
      <c r="F2286" s="3">
        <v>2698.0478008549999</v>
      </c>
      <c r="G2286" s="3">
        <v>214</v>
      </c>
      <c r="H2286" s="37">
        <v>306.98774400000002</v>
      </c>
      <c r="I2286" s="3">
        <v>320.91352599999999</v>
      </c>
      <c r="J2286" s="3">
        <v>-13.92578199999997</v>
      </c>
      <c r="K2286" s="3">
        <v>16.514099999999999</v>
      </c>
      <c r="L2286" s="3">
        <v>1.8257000000000001</v>
      </c>
      <c r="M2286" s="3">
        <v>2.4</v>
      </c>
      <c r="N2286" s="3">
        <v>3.430000000000291</v>
      </c>
      <c r="O2286" s="3"/>
      <c r="P2286" s="3"/>
    </row>
    <row r="2287" spans="1:16">
      <c r="A2287" s="9">
        <v>42395</v>
      </c>
      <c r="B2287" s="10">
        <v>6316.46</v>
      </c>
      <c r="C2287" s="3">
        <v>3275.42</v>
      </c>
      <c r="D2287" s="3">
        <v>613.90957800000001</v>
      </c>
      <c r="E2287" s="3">
        <v>29.923452999999999</v>
      </c>
      <c r="F2287" s="3">
        <v>2696.5859610520001</v>
      </c>
      <c r="G2287" s="3">
        <v>206</v>
      </c>
      <c r="H2287" s="37">
        <v>31.864007999999998</v>
      </c>
      <c r="I2287" s="3">
        <v>446.08781900000002</v>
      </c>
      <c r="J2287" s="3">
        <v>-414.22381100000001</v>
      </c>
      <c r="K2287" s="3">
        <v>16.505099999999999</v>
      </c>
      <c r="L2287" s="3">
        <v>1.8247</v>
      </c>
      <c r="M2287" s="3">
        <v>2.4</v>
      </c>
      <c r="N2287" s="3">
        <v>-6.4099999999998545</v>
      </c>
      <c r="O2287" s="3">
        <v>12260</v>
      </c>
      <c r="P2287" s="3"/>
    </row>
    <row r="2288" spans="1:16">
      <c r="A2288" s="9">
        <v>42394</v>
      </c>
      <c r="B2288" s="33">
        <v>6322.87</v>
      </c>
      <c r="C2288" s="35">
        <v>3278.15</v>
      </c>
      <c r="D2288" s="35">
        <v>341.33781900000002</v>
      </c>
      <c r="E2288" s="35">
        <v>39.631376000000003</v>
      </c>
      <c r="F2288" s="3">
        <v>2699.3235305570001</v>
      </c>
      <c r="G2288" s="3">
        <v>205</v>
      </c>
      <c r="H2288" s="37">
        <v>103.337947</v>
      </c>
      <c r="I2288" s="3">
        <v>99.550106</v>
      </c>
      <c r="J2288" s="3">
        <v>3.7878410000000002</v>
      </c>
      <c r="K2288" s="3">
        <v>16.521899999999999</v>
      </c>
      <c r="L2288" s="3">
        <v>1.8266</v>
      </c>
      <c r="M2288" s="3">
        <v>2.4</v>
      </c>
      <c r="N2288" s="3">
        <v>-31.960000000000036</v>
      </c>
      <c r="O2288" s="3"/>
      <c r="P2288" s="3"/>
    </row>
    <row r="2289" spans="1:16">
      <c r="A2289" s="9">
        <v>42391</v>
      </c>
      <c r="B2289" s="32">
        <v>6354.83</v>
      </c>
      <c r="C2289" s="3">
        <v>3298.66</v>
      </c>
      <c r="D2289" s="3">
        <v>374.062141</v>
      </c>
      <c r="E2289" s="3">
        <v>15.466259000000001</v>
      </c>
      <c r="F2289" s="3">
        <v>2712.579633754</v>
      </c>
      <c r="G2289" s="3">
        <v>190</v>
      </c>
      <c r="H2289" s="10">
        <v>87.541854000000001</v>
      </c>
      <c r="I2289" s="32">
        <v>98.022091000000003</v>
      </c>
      <c r="J2289" s="3">
        <v>-10.480237000000002</v>
      </c>
      <c r="K2289" s="3">
        <v>16.603000000000002</v>
      </c>
      <c r="L2289" s="3">
        <v>1.8355999999999999</v>
      </c>
      <c r="M2289" s="3">
        <v>2.4</v>
      </c>
      <c r="N2289" s="3">
        <v>-27.409999999999854</v>
      </c>
      <c r="O2289" s="3"/>
      <c r="P2289" s="3"/>
    </row>
    <row r="2290" spans="1:16">
      <c r="A2290" s="9">
        <v>42390</v>
      </c>
      <c r="B2290" s="33">
        <v>6382.24</v>
      </c>
      <c r="C2290" s="35">
        <v>3315.36</v>
      </c>
      <c r="D2290" s="35">
        <v>630.55636000000004</v>
      </c>
      <c r="E2290" s="35">
        <v>73.445160000000001</v>
      </c>
      <c r="F2290" s="3">
        <v>2724.2776412419998</v>
      </c>
      <c r="G2290" s="3">
        <v>222</v>
      </c>
      <c r="H2290" s="37">
        <v>146.23899700000001</v>
      </c>
      <c r="I2290" s="3">
        <v>303.96173399999998</v>
      </c>
      <c r="J2290" s="3">
        <v>-157.72273699999997</v>
      </c>
      <c r="K2290" s="3">
        <v>16.674600000000002</v>
      </c>
      <c r="L2290" s="3">
        <v>1.8434999999999999</v>
      </c>
      <c r="M2290" s="3">
        <v>2.4</v>
      </c>
      <c r="N2290" s="3">
        <v>32.529999999999745</v>
      </c>
      <c r="O2290" s="3"/>
      <c r="P2290" s="3"/>
    </row>
    <row r="2291" spans="1:16">
      <c r="A2291" s="9">
        <v>42389</v>
      </c>
      <c r="B2291" s="33">
        <v>6349.71</v>
      </c>
      <c r="C2291" s="35">
        <v>3293.49</v>
      </c>
      <c r="D2291" s="35">
        <v>986.89350999999999</v>
      </c>
      <c r="E2291" s="35">
        <v>32.254950999999998</v>
      </c>
      <c r="F2291" s="3">
        <v>2710.3916576000001</v>
      </c>
      <c r="G2291" s="3">
        <v>226</v>
      </c>
      <c r="H2291" s="37">
        <v>489.17913800000002</v>
      </c>
      <c r="I2291" s="3">
        <v>237.94363899999999</v>
      </c>
      <c r="J2291" s="3">
        <v>251.23549900000003</v>
      </c>
      <c r="K2291" s="3">
        <v>16.589600000000001</v>
      </c>
      <c r="L2291" s="3">
        <v>1.8341000000000001</v>
      </c>
      <c r="M2291" s="3">
        <v>2.4</v>
      </c>
      <c r="N2291" s="3">
        <v>88.529999999999745</v>
      </c>
      <c r="O2291" s="3"/>
      <c r="P2291" s="3"/>
    </row>
    <row r="2292" spans="1:16">
      <c r="A2292" s="9">
        <v>42388</v>
      </c>
      <c r="B2292" s="32">
        <v>6261.18</v>
      </c>
      <c r="C2292" s="3">
        <v>3241.08</v>
      </c>
      <c r="D2292" s="3">
        <v>606.94943799999999</v>
      </c>
      <c r="E2292" s="3">
        <v>27.408491999999999</v>
      </c>
      <c r="F2292" s="3">
        <v>2672.6042267849998</v>
      </c>
      <c r="G2292" s="3">
        <v>237</v>
      </c>
      <c r="H2292" s="37">
        <v>45.193010999999998</v>
      </c>
      <c r="I2292" s="3">
        <v>56.520193999999996</v>
      </c>
      <c r="J2292" s="3">
        <v>-11.327182999999998</v>
      </c>
      <c r="K2292" s="3">
        <v>16.3583</v>
      </c>
      <c r="L2292" s="3">
        <v>1.8085</v>
      </c>
      <c r="M2292" s="3">
        <v>2.4</v>
      </c>
      <c r="N2292" s="3">
        <v>-22.059999999999491</v>
      </c>
      <c r="O2292" s="3"/>
      <c r="P2292" s="3"/>
    </row>
    <row r="2293" spans="1:16">
      <c r="A2293" s="9">
        <v>42387</v>
      </c>
      <c r="B2293" s="32">
        <v>6283.24</v>
      </c>
      <c r="C2293" s="3">
        <v>3261.3</v>
      </c>
      <c r="D2293" s="3">
        <v>765.32592599999998</v>
      </c>
      <c r="E2293" s="3">
        <v>39.804670000000002</v>
      </c>
      <c r="F2293" s="3">
        <v>2682.019927154</v>
      </c>
      <c r="G2293" s="3">
        <v>219</v>
      </c>
      <c r="H2293" s="10">
        <v>197.218796</v>
      </c>
      <c r="I2293" s="32">
        <v>191.71266800000001</v>
      </c>
      <c r="J2293" s="3">
        <v>5.5061279999999897</v>
      </c>
      <c r="K2293" s="3">
        <v>16.416</v>
      </c>
      <c r="L2293" s="3">
        <v>1.8149</v>
      </c>
      <c r="M2293" s="3">
        <v>2.2999999999999998</v>
      </c>
      <c r="N2293" s="3">
        <v>-41.369999999999891</v>
      </c>
      <c r="O2293" s="3">
        <v>21731</v>
      </c>
      <c r="P2293" s="3"/>
    </row>
    <row r="2294" spans="1:16">
      <c r="A2294" s="9">
        <v>42383</v>
      </c>
      <c r="B2294" s="33">
        <v>6324.61</v>
      </c>
      <c r="C2294" s="35">
        <v>3284.36</v>
      </c>
      <c r="D2294" s="35">
        <v>812.72714399999995</v>
      </c>
      <c r="E2294" s="35">
        <v>27.954107</v>
      </c>
      <c r="F2294" s="3">
        <v>2699.6754910650002</v>
      </c>
      <c r="G2294" s="3">
        <v>231</v>
      </c>
      <c r="H2294" s="37">
        <v>107.505433</v>
      </c>
      <c r="I2294" s="3">
        <v>258.76574799999997</v>
      </c>
      <c r="J2294" s="3">
        <v>-151.26031499999999</v>
      </c>
      <c r="K2294" s="3">
        <v>16.524000000000001</v>
      </c>
      <c r="L2294" s="3">
        <v>1.8268</v>
      </c>
      <c r="M2294" s="3">
        <v>2.2999999999999998</v>
      </c>
      <c r="N2294" s="3">
        <v>-121.59000000000015</v>
      </c>
      <c r="O2294" s="3">
        <v>34928</v>
      </c>
      <c r="P2294" s="3"/>
    </row>
    <row r="2295" spans="1:16">
      <c r="A2295" s="9">
        <v>42382</v>
      </c>
      <c r="B2295" s="32">
        <v>6446.2</v>
      </c>
      <c r="C2295" s="3">
        <v>3340.13</v>
      </c>
      <c r="D2295" s="3">
        <v>978.73802000000001</v>
      </c>
      <c r="E2295" s="3">
        <v>38.912376000000002</v>
      </c>
      <c r="F2295" s="3">
        <v>2751.5800695359999</v>
      </c>
      <c r="G2295" s="3">
        <v>217</v>
      </c>
      <c r="H2295" s="37">
        <v>314.94814200000002</v>
      </c>
      <c r="I2295" s="3">
        <v>258.34806300000002</v>
      </c>
      <c r="J2295" s="3">
        <v>56.600078999999994</v>
      </c>
      <c r="K2295" s="3">
        <v>16.841699999999999</v>
      </c>
      <c r="L2295" s="3">
        <v>1.8619000000000001</v>
      </c>
      <c r="M2295" s="3">
        <v>2.2999999999999998</v>
      </c>
      <c r="N2295" s="3">
        <v>-108.17000000000007</v>
      </c>
      <c r="O2295" s="3"/>
      <c r="P2295" s="3"/>
    </row>
    <row r="2296" spans="1:16">
      <c r="A2296" s="9">
        <v>42381</v>
      </c>
      <c r="B2296" s="33">
        <v>6554.37</v>
      </c>
      <c r="C2296" s="35">
        <v>3405.57</v>
      </c>
      <c r="D2296" s="35">
        <v>926.04369899999995</v>
      </c>
      <c r="E2296" s="35">
        <v>21.099715</v>
      </c>
      <c r="F2296" s="3">
        <v>2797.0030809159998</v>
      </c>
      <c r="G2296" s="3">
        <v>224</v>
      </c>
      <c r="H2296" s="37">
        <v>162.33133799999999</v>
      </c>
      <c r="I2296" s="3">
        <v>474.451189</v>
      </c>
      <c r="J2296" s="3">
        <v>-312.11985100000004</v>
      </c>
      <c r="K2296" s="3">
        <v>17.119700000000002</v>
      </c>
      <c r="L2296" s="3">
        <v>1.8927</v>
      </c>
      <c r="M2296" s="3">
        <v>2.2999999999999998</v>
      </c>
      <c r="N2296" s="3">
        <v>20.019999999999527</v>
      </c>
      <c r="O2296" s="3"/>
      <c r="P2296" s="3"/>
    </row>
    <row r="2297" spans="1:16">
      <c r="A2297" s="9">
        <v>42380</v>
      </c>
      <c r="B2297" s="33">
        <v>6534.35</v>
      </c>
      <c r="C2297" s="35">
        <v>3393.04</v>
      </c>
      <c r="D2297" s="35">
        <v>997.22716200000002</v>
      </c>
      <c r="E2297" s="35">
        <v>30.109452000000001</v>
      </c>
      <c r="F2297" s="3">
        <v>2788.4599996960001</v>
      </c>
      <c r="G2297" s="3">
        <v>231</v>
      </c>
      <c r="H2297" s="37">
        <v>189.53381099999999</v>
      </c>
      <c r="I2297" s="3">
        <v>460.94263999999998</v>
      </c>
      <c r="J2297" s="3">
        <v>-271.40882899999997</v>
      </c>
      <c r="K2297" s="3">
        <v>17.067399999999999</v>
      </c>
      <c r="L2297" s="3">
        <v>1.8869</v>
      </c>
      <c r="M2297" s="3">
        <v>2.2000000000000002</v>
      </c>
      <c r="N2297" s="3">
        <v>-115.96999999999935</v>
      </c>
      <c r="O2297" s="3"/>
      <c r="P2297" s="3"/>
    </row>
    <row r="2298" spans="1:16">
      <c r="A2298" s="9">
        <v>42377</v>
      </c>
      <c r="B2298" s="10">
        <v>6650.32</v>
      </c>
      <c r="C2298" s="3">
        <v>3464.04</v>
      </c>
      <c r="D2298" s="3">
        <v>991.19370400000003</v>
      </c>
      <c r="E2298" s="3">
        <v>20.239933000000001</v>
      </c>
      <c r="F2298" s="3">
        <v>2833.7773311679998</v>
      </c>
      <c r="G2298" s="3">
        <v>228</v>
      </c>
      <c r="H2298" s="37">
        <v>240.49844899999999</v>
      </c>
      <c r="I2298" s="3">
        <v>379.36276099999998</v>
      </c>
      <c r="J2298" s="3">
        <v>-138.86431199999998</v>
      </c>
      <c r="K2298" s="3">
        <v>17.344799999999999</v>
      </c>
      <c r="L2298" s="3">
        <v>1.9176</v>
      </c>
      <c r="M2298" s="3">
        <v>2.2000000000000002</v>
      </c>
      <c r="N2298" s="3">
        <v>-75.960000000000036</v>
      </c>
      <c r="O2298" s="3">
        <v>7533</v>
      </c>
      <c r="P2298" s="3"/>
    </row>
    <row r="2299" spans="1:16">
      <c r="A2299" s="9">
        <v>42376</v>
      </c>
      <c r="B2299" s="33">
        <v>6726.28</v>
      </c>
      <c r="C2299" s="35">
        <v>3514.41</v>
      </c>
      <c r="D2299" s="35">
        <v>487.71853299999998</v>
      </c>
      <c r="E2299" s="35">
        <v>22.317964</v>
      </c>
      <c r="F2299" s="3">
        <v>2866.1462317820001</v>
      </c>
      <c r="G2299" s="3">
        <v>216</v>
      </c>
      <c r="H2299" s="37">
        <v>154.498805</v>
      </c>
      <c r="I2299" s="3">
        <v>137.353767</v>
      </c>
      <c r="J2299" s="3">
        <v>17.145038</v>
      </c>
      <c r="K2299" s="3">
        <v>17.542899999999999</v>
      </c>
      <c r="L2299" s="3">
        <v>1.9395</v>
      </c>
      <c r="M2299" s="3">
        <v>2.2000000000000002</v>
      </c>
      <c r="N2299" s="3">
        <v>-48.990000000000691</v>
      </c>
      <c r="O2299" s="3"/>
      <c r="P2299" s="3"/>
    </row>
    <row r="2300" spans="1:16">
      <c r="A2300" s="9">
        <v>42375</v>
      </c>
      <c r="B2300" s="33">
        <v>6775.27</v>
      </c>
      <c r="C2300" s="35">
        <v>3546.45</v>
      </c>
      <c r="D2300" s="35">
        <v>740.80883500000004</v>
      </c>
      <c r="E2300" s="35">
        <v>25.165683999999999</v>
      </c>
      <c r="F2300" s="3">
        <v>2887.0185642699998</v>
      </c>
      <c r="G2300" s="3">
        <v>213</v>
      </c>
      <c r="H2300" s="37">
        <v>80.315095999999997</v>
      </c>
      <c r="I2300" s="3">
        <v>332.16706199999999</v>
      </c>
      <c r="J2300" s="3">
        <v>-251.851966</v>
      </c>
      <c r="K2300" s="3">
        <v>17.6707</v>
      </c>
      <c r="L2300" s="3">
        <v>1.9536</v>
      </c>
      <c r="M2300" s="3">
        <v>2.2000000000000002</v>
      </c>
      <c r="N2300" s="3">
        <v>-42.3799999999992</v>
      </c>
      <c r="O2300" s="3"/>
      <c r="P2300" s="3"/>
    </row>
    <row r="2301" spans="1:16">
      <c r="A2301" s="9">
        <v>42374</v>
      </c>
      <c r="B2301" s="32">
        <v>6817.65</v>
      </c>
      <c r="C2301" s="3">
        <v>3573.18</v>
      </c>
      <c r="D2301" s="3">
        <v>1396.2800380000001</v>
      </c>
      <c r="E2301" s="3">
        <v>67.018550000000005</v>
      </c>
      <c r="F2301" s="3">
        <v>2905.0778450879998</v>
      </c>
      <c r="G2301" s="3">
        <v>237</v>
      </c>
      <c r="H2301" s="37">
        <v>1089.751972</v>
      </c>
      <c r="I2301" s="3">
        <v>1221.6631179999999</v>
      </c>
      <c r="J2301" s="3">
        <v>-131.91114599999992</v>
      </c>
      <c r="K2301" s="3">
        <v>17.781199999999998</v>
      </c>
      <c r="L2301" s="3">
        <v>1.9658</v>
      </c>
      <c r="M2301" s="3">
        <v>2.2000000000000002</v>
      </c>
      <c r="N2301" s="3">
        <v>-27.650000000000546</v>
      </c>
      <c r="O2301" s="3"/>
      <c r="P2301" s="3"/>
    </row>
    <row r="2302" spans="1:16">
      <c r="A2302" s="9">
        <v>42373</v>
      </c>
      <c r="B2302" s="32">
        <v>6845.3</v>
      </c>
      <c r="C2302" s="3">
        <v>3586.25</v>
      </c>
      <c r="D2302" s="3">
        <v>560.82105200000001</v>
      </c>
      <c r="E2302" s="3">
        <v>43.733767999999998</v>
      </c>
      <c r="F2302" s="3">
        <v>2917.0363935270002</v>
      </c>
      <c r="G2302" s="3">
        <v>215</v>
      </c>
      <c r="H2302" s="10">
        <v>121.619106</v>
      </c>
      <c r="I2302" s="32">
        <v>418.16338999999999</v>
      </c>
      <c r="J2302" s="3">
        <v>-296.544284</v>
      </c>
      <c r="K2302" s="3">
        <v>17.854399999999998</v>
      </c>
      <c r="L2302" s="3">
        <v>1.9739</v>
      </c>
      <c r="M2302" s="3">
        <v>2.2000000000000002</v>
      </c>
      <c r="N2302" s="3">
        <v>-22.319999999999709</v>
      </c>
      <c r="O2302" s="3"/>
      <c r="P2302" s="3"/>
    </row>
    <row r="2303" spans="1:16">
      <c r="A2303" s="9">
        <v>42369</v>
      </c>
      <c r="B2303" s="32">
        <v>6867.62</v>
      </c>
      <c r="C2303" s="3">
        <v>3598.88</v>
      </c>
      <c r="D2303" s="3">
        <v>1069.9876409999999</v>
      </c>
      <c r="E2303" s="3">
        <v>16.550325000000001</v>
      </c>
      <c r="F2303" s="3">
        <v>2926.5421689220002</v>
      </c>
      <c r="G2303" s="3">
        <v>205</v>
      </c>
      <c r="H2303" s="10">
        <v>60.630868999999997</v>
      </c>
      <c r="I2303" s="32">
        <v>938.70086300000003</v>
      </c>
      <c r="J2303" s="3">
        <v>-878.06999400000007</v>
      </c>
      <c r="K2303" s="3">
        <v>17.912600000000001</v>
      </c>
      <c r="L2303" s="3">
        <v>1.9802999999999999</v>
      </c>
      <c r="M2303" s="3">
        <v>2.2000000000000002</v>
      </c>
      <c r="N2303" s="3">
        <v>-26.880000000000109</v>
      </c>
      <c r="O2303" s="3"/>
      <c r="P2303" s="3"/>
    </row>
    <row r="2304" spans="1:16">
      <c r="A2304" s="9">
        <v>42368</v>
      </c>
      <c r="B2304" s="32">
        <v>6894.5</v>
      </c>
      <c r="C2304" s="3">
        <v>3625.69</v>
      </c>
      <c r="D2304" s="3">
        <v>326.39707199999998</v>
      </c>
      <c r="E2304" s="3">
        <v>16.061902</v>
      </c>
      <c r="F2304" s="3">
        <v>2937.997952403</v>
      </c>
      <c r="G2304" s="3">
        <v>225</v>
      </c>
      <c r="H2304" s="10">
        <v>133.076359</v>
      </c>
      <c r="I2304" s="32">
        <v>83.952348000000001</v>
      </c>
      <c r="J2304" s="3">
        <v>49.124010999999996</v>
      </c>
      <c r="K2304" s="3">
        <v>17.982700000000001</v>
      </c>
      <c r="L2304" s="3">
        <v>1.9881</v>
      </c>
      <c r="M2304" s="3">
        <v>2.2000000000000002</v>
      </c>
      <c r="N2304" s="3">
        <v>23.869999999999891</v>
      </c>
      <c r="O2304" s="3"/>
      <c r="P2304" s="3"/>
    </row>
    <row r="2305" spans="1:16">
      <c r="A2305" s="9">
        <v>42367</v>
      </c>
      <c r="B2305" s="32">
        <v>6870.63</v>
      </c>
      <c r="C2305" s="3">
        <v>3605.07</v>
      </c>
      <c r="D2305" s="3">
        <v>271.18780400000003</v>
      </c>
      <c r="E2305" s="3">
        <v>15.745965</v>
      </c>
      <c r="F2305" s="3">
        <v>2927.8273860519998</v>
      </c>
      <c r="G2305" s="3">
        <v>221</v>
      </c>
      <c r="H2305" s="37">
        <v>101.610771</v>
      </c>
      <c r="I2305" s="3">
        <v>133.23136199999999</v>
      </c>
      <c r="J2305" s="3">
        <v>-31.62059099999999</v>
      </c>
      <c r="K2305" s="3">
        <v>17.920500000000001</v>
      </c>
      <c r="L2305" s="3">
        <v>1.9812000000000001</v>
      </c>
      <c r="M2305" s="3">
        <v>2.2000000000000002</v>
      </c>
      <c r="N2305" s="3">
        <v>22.890000000000327</v>
      </c>
      <c r="O2305" s="3"/>
      <c r="P2305" s="3"/>
    </row>
    <row r="2306" spans="1:16">
      <c r="A2306" s="9">
        <v>42366</v>
      </c>
      <c r="B2306" s="32">
        <v>6847.74</v>
      </c>
      <c r="C2306" s="3">
        <v>3592.12</v>
      </c>
      <c r="D2306" s="3">
        <v>306.60092600000002</v>
      </c>
      <c r="E2306" s="3">
        <v>8.2219709999999999</v>
      </c>
      <c r="F2306" s="3">
        <v>2918.074016262</v>
      </c>
      <c r="G2306" s="3">
        <v>230</v>
      </c>
      <c r="H2306" s="10">
        <v>39.424205000000001</v>
      </c>
      <c r="I2306" s="32">
        <v>180.67242200000001</v>
      </c>
      <c r="J2306" s="3">
        <v>-141.24821700000001</v>
      </c>
      <c r="K2306" s="3">
        <v>17.860800000000001</v>
      </c>
      <c r="L2306" s="3">
        <v>1.9745999999999999</v>
      </c>
      <c r="M2306" s="3">
        <v>2.2000000000000002</v>
      </c>
      <c r="N2306" s="3">
        <v>19.229999999999563</v>
      </c>
      <c r="O2306" s="3"/>
      <c r="P2306" s="3"/>
    </row>
    <row r="2307" spans="1:16">
      <c r="A2307" s="9">
        <v>42361</v>
      </c>
      <c r="B2307" s="33">
        <v>6828.51</v>
      </c>
      <c r="C2307" s="35">
        <v>3588.64</v>
      </c>
      <c r="D2307" s="35">
        <v>354.363045</v>
      </c>
      <c r="E2307" s="35">
        <v>4.7801590000000003</v>
      </c>
      <c r="F2307" s="3">
        <v>2909.876468807</v>
      </c>
      <c r="G2307" s="3">
        <v>195</v>
      </c>
      <c r="H2307" s="37">
        <v>247.348131</v>
      </c>
      <c r="I2307" s="3">
        <v>278.100278</v>
      </c>
      <c r="J2307" s="3">
        <v>-30.752147000000008</v>
      </c>
      <c r="K2307" s="3">
        <v>17.810600000000001</v>
      </c>
      <c r="L2307" s="3">
        <v>1.9691000000000001</v>
      </c>
      <c r="M2307" s="3">
        <v>2.2000000000000002</v>
      </c>
      <c r="N2307" s="3">
        <v>-30.130000000000109</v>
      </c>
      <c r="O2307" s="3"/>
      <c r="P2307" s="3"/>
    </row>
    <row r="2308" spans="1:16">
      <c r="A2308" s="9">
        <v>42360</v>
      </c>
      <c r="B2308" s="33">
        <v>6858.64</v>
      </c>
      <c r="C2308" s="35">
        <v>3603.9</v>
      </c>
      <c r="D2308" s="35">
        <v>205.22302300000001</v>
      </c>
      <c r="E2308" s="35">
        <v>7.3344310000000004</v>
      </c>
      <c r="F2308" s="3">
        <v>2922.7167799650001</v>
      </c>
      <c r="G2308" s="3">
        <v>203</v>
      </c>
      <c r="H2308" s="37">
        <v>31.984966</v>
      </c>
      <c r="I2308" s="3">
        <v>41.305401000000003</v>
      </c>
      <c r="J2308" s="3">
        <v>-9.3204350000000034</v>
      </c>
      <c r="K2308" s="3">
        <v>17.889199999999999</v>
      </c>
      <c r="L2308" s="3">
        <v>1.9778</v>
      </c>
      <c r="M2308" s="3">
        <v>2.2000000000000002</v>
      </c>
      <c r="N2308" s="3">
        <v>4.0700000000006185</v>
      </c>
      <c r="O2308" s="3"/>
      <c r="P2308" s="3"/>
    </row>
    <row r="2309" spans="1:16">
      <c r="A2309" s="9">
        <v>42359</v>
      </c>
      <c r="B2309" s="33">
        <v>6854.57</v>
      </c>
      <c r="C2309" s="35">
        <v>3605.25</v>
      </c>
      <c r="D2309" s="35">
        <v>262.89293199999997</v>
      </c>
      <c r="E2309" s="35">
        <v>5.8998410000000003</v>
      </c>
      <c r="F2309" s="3">
        <v>2920.9703448260002</v>
      </c>
      <c r="G2309" s="3">
        <v>206</v>
      </c>
      <c r="H2309" s="37">
        <v>132.21218500000001</v>
      </c>
      <c r="I2309" s="3">
        <v>151.37721400000001</v>
      </c>
      <c r="J2309" s="3">
        <v>-19.165029000000004</v>
      </c>
      <c r="K2309" s="3">
        <v>17.878499999999999</v>
      </c>
      <c r="L2309" s="3">
        <v>1.9765999999999999</v>
      </c>
      <c r="M2309" s="3">
        <v>2.2000000000000002</v>
      </c>
      <c r="N2309" s="3">
        <v>-27.180000000000291</v>
      </c>
      <c r="O2309" s="3"/>
      <c r="P2309" s="3"/>
    </row>
    <row r="2310" spans="1:16">
      <c r="A2310" s="9">
        <v>42356</v>
      </c>
      <c r="B2310" s="33">
        <v>6881.75</v>
      </c>
      <c r="C2310" s="35">
        <v>3628.3</v>
      </c>
      <c r="D2310" s="35">
        <v>360.63056599999999</v>
      </c>
      <c r="E2310" s="35">
        <v>18.297277000000001</v>
      </c>
      <c r="F2310" s="3">
        <v>2932.554078527</v>
      </c>
      <c r="G2310" s="3">
        <v>188</v>
      </c>
      <c r="H2310" s="37">
        <v>119.071218</v>
      </c>
      <c r="I2310" s="3">
        <v>188.92275699999999</v>
      </c>
      <c r="J2310" s="3">
        <v>-69.851538999999988</v>
      </c>
      <c r="K2310" s="3">
        <v>17.907</v>
      </c>
      <c r="L2310" s="3">
        <v>1.9729000000000001</v>
      </c>
      <c r="M2310" s="3">
        <v>2.2000000000000002</v>
      </c>
      <c r="N2310" s="3">
        <v>-2.9399999999995998</v>
      </c>
      <c r="O2310" s="3"/>
      <c r="P2310" s="3"/>
    </row>
    <row r="2311" spans="1:16">
      <c r="A2311" s="9">
        <v>42355</v>
      </c>
      <c r="B2311" s="32">
        <v>6884.69</v>
      </c>
      <c r="C2311" s="3">
        <v>3623.91</v>
      </c>
      <c r="D2311" s="3">
        <v>696.77506100000005</v>
      </c>
      <c r="E2311" s="3">
        <v>17.245197999999998</v>
      </c>
      <c r="F2311" s="3">
        <v>2933.8048198040001</v>
      </c>
      <c r="G2311" s="3">
        <v>213</v>
      </c>
      <c r="H2311" s="10">
        <v>340.20012300000002</v>
      </c>
      <c r="I2311" s="32">
        <v>439.25075600000002</v>
      </c>
      <c r="J2311" s="3">
        <v>-99.050633000000005</v>
      </c>
      <c r="K2311" s="3">
        <v>17.9147</v>
      </c>
      <c r="L2311" s="3">
        <v>1.9737</v>
      </c>
      <c r="M2311" s="3">
        <v>2.2000000000000002</v>
      </c>
      <c r="N2311" s="3">
        <v>24.699999999999818</v>
      </c>
      <c r="O2311" s="3"/>
      <c r="P2311" s="3"/>
    </row>
    <row r="2312" spans="1:16">
      <c r="A2312" s="9">
        <v>42354</v>
      </c>
      <c r="B2312" s="32">
        <v>6859.99</v>
      </c>
      <c r="C2312" s="3">
        <v>3610.47</v>
      </c>
      <c r="D2312" s="3">
        <v>577.23846700000001</v>
      </c>
      <c r="E2312" s="3">
        <v>24.370163999999999</v>
      </c>
      <c r="F2312" s="3">
        <v>2923.2781645370001</v>
      </c>
      <c r="G2312" s="3">
        <v>199</v>
      </c>
      <c r="H2312" s="10">
        <v>298.429868</v>
      </c>
      <c r="I2312" s="32">
        <v>342.954882</v>
      </c>
      <c r="J2312" s="3">
        <v>-44.525013999999999</v>
      </c>
      <c r="K2312" s="3">
        <v>17.8504</v>
      </c>
      <c r="L2312" s="3">
        <v>1.9665999999999999</v>
      </c>
      <c r="M2312" s="3">
        <v>2.2000000000000002</v>
      </c>
      <c r="N2312" s="3">
        <v>26.479999999999563</v>
      </c>
      <c r="O2312" s="3"/>
      <c r="P2312" s="3"/>
    </row>
    <row r="2313" spans="1:16">
      <c r="A2313" s="9">
        <v>42353</v>
      </c>
      <c r="B2313" s="32">
        <v>6833.51</v>
      </c>
      <c r="C2313" s="3">
        <v>3597.07</v>
      </c>
      <c r="D2313" s="3">
        <v>602.85755300000005</v>
      </c>
      <c r="E2313" s="3">
        <v>255.380731</v>
      </c>
      <c r="F2313" s="3">
        <v>2911.9954751270002</v>
      </c>
      <c r="G2313" s="3">
        <v>217</v>
      </c>
      <c r="H2313" s="10">
        <v>57.329093999999998</v>
      </c>
      <c r="I2313" s="32">
        <v>40.744292999999999</v>
      </c>
      <c r="J2313" s="3">
        <v>16.584800999999999</v>
      </c>
      <c r="K2313" s="3">
        <v>17.781500000000001</v>
      </c>
      <c r="L2313" s="3">
        <v>1.9590000000000001</v>
      </c>
      <c r="M2313" s="3">
        <v>2.2000000000000002</v>
      </c>
      <c r="N2313" s="3">
        <v>12.739999999999782</v>
      </c>
      <c r="O2313" s="3"/>
      <c r="P2313" s="3"/>
    </row>
    <row r="2314" spans="1:16">
      <c r="A2314" s="9">
        <v>42352</v>
      </c>
      <c r="B2314" s="33">
        <v>6820.77</v>
      </c>
      <c r="C2314" s="35">
        <v>3598.7</v>
      </c>
      <c r="D2314" s="35">
        <v>571.37412600000005</v>
      </c>
      <c r="E2314" s="35">
        <v>12.203307000000001</v>
      </c>
      <c r="F2314" s="3">
        <v>2906.5671840629998</v>
      </c>
      <c r="G2314" s="3">
        <v>211</v>
      </c>
      <c r="H2314" s="37">
        <v>199.757904</v>
      </c>
      <c r="I2314" s="3">
        <v>304.35680600000001</v>
      </c>
      <c r="J2314" s="3">
        <v>-104.59890200000001</v>
      </c>
      <c r="K2314" s="3">
        <v>17.7483</v>
      </c>
      <c r="L2314" s="3">
        <v>1.9554</v>
      </c>
      <c r="M2314" s="3">
        <v>2.2000000000000002</v>
      </c>
      <c r="N2314" s="3">
        <v>17.690000000000509</v>
      </c>
      <c r="O2314" s="3"/>
      <c r="P2314" s="3"/>
    </row>
    <row r="2315" spans="1:16">
      <c r="A2315" s="9">
        <v>42349</v>
      </c>
      <c r="B2315" s="32">
        <v>6803.08</v>
      </c>
      <c r="C2315" s="3">
        <v>3585.63</v>
      </c>
      <c r="D2315" s="3">
        <v>557.46795099999997</v>
      </c>
      <c r="E2315" s="3">
        <v>11.042005</v>
      </c>
      <c r="F2315" s="3">
        <v>2899.0096101079998</v>
      </c>
      <c r="G2315" s="3">
        <v>212</v>
      </c>
      <c r="H2315" s="10">
        <v>233.940214</v>
      </c>
      <c r="I2315" s="32">
        <v>418.53595100000001</v>
      </c>
      <c r="J2315" s="3">
        <v>-184.59573700000001</v>
      </c>
      <c r="K2315" s="3">
        <v>17.702200000000001</v>
      </c>
      <c r="L2315" s="3">
        <v>1.9502999999999999</v>
      </c>
      <c r="M2315" s="3">
        <v>2.2000000000000002</v>
      </c>
      <c r="N2315" s="3">
        <v>-29.270000000000437</v>
      </c>
      <c r="O2315" s="3"/>
      <c r="P2315" s="3"/>
    </row>
    <row r="2316" spans="1:16">
      <c r="A2316" s="9">
        <v>42348</v>
      </c>
      <c r="B2316" s="33">
        <v>6832.35</v>
      </c>
      <c r="C2316" s="35">
        <v>3607.31</v>
      </c>
      <c r="D2316" s="35">
        <v>1540.0866169999999</v>
      </c>
      <c r="E2316" s="35">
        <v>21.677810000000001</v>
      </c>
      <c r="F2316" s="3">
        <v>2911.3658895859999</v>
      </c>
      <c r="G2316" s="3">
        <v>202</v>
      </c>
      <c r="H2316" s="37">
        <v>1031.002074</v>
      </c>
      <c r="I2316" s="3">
        <v>1324.9788610000001</v>
      </c>
      <c r="J2316" s="3">
        <v>-293.97678700000006</v>
      </c>
      <c r="K2316" s="3">
        <v>17.7776</v>
      </c>
      <c r="L2316" s="3">
        <v>1.9585999999999999</v>
      </c>
      <c r="M2316" s="3">
        <v>2.2000000000000002</v>
      </c>
      <c r="N2316" s="3">
        <v>8.4400000000005093</v>
      </c>
      <c r="O2316" s="3"/>
      <c r="P2316" s="3"/>
    </row>
    <row r="2317" spans="1:16">
      <c r="A2317" s="9">
        <v>42347</v>
      </c>
      <c r="B2317" s="32">
        <v>6823.91</v>
      </c>
      <c r="C2317" s="3">
        <v>3612.57</v>
      </c>
      <c r="D2317" s="3">
        <v>8078.6266850000002</v>
      </c>
      <c r="E2317" s="3">
        <v>333.10812399999998</v>
      </c>
      <c r="F2317" s="3">
        <v>2907.7690813899999</v>
      </c>
      <c r="G2317" s="3">
        <v>209</v>
      </c>
      <c r="H2317" s="10">
        <v>7747.40506</v>
      </c>
      <c r="I2317" s="32">
        <v>7859.5048960000004</v>
      </c>
      <c r="J2317" s="3">
        <v>-112.09983600000032</v>
      </c>
      <c r="K2317" s="3">
        <v>17.755700000000001</v>
      </c>
      <c r="L2317" s="3">
        <v>1.9561999999999999</v>
      </c>
      <c r="M2317" s="3">
        <v>2.2000000000000002</v>
      </c>
      <c r="N2317" s="3">
        <v>-17.640000000000327</v>
      </c>
      <c r="O2317" s="3"/>
      <c r="P2317" s="3"/>
    </row>
    <row r="2318" spans="1:16">
      <c r="A2318" s="9">
        <v>42346</v>
      </c>
      <c r="B2318" s="10">
        <v>6841.55</v>
      </c>
      <c r="C2318" s="3">
        <v>3616.01</v>
      </c>
      <c r="D2318" s="3">
        <v>586.14756299999999</v>
      </c>
      <c r="E2318" s="3">
        <v>19.667643000000002</v>
      </c>
      <c r="F2318" s="3">
        <v>2915.2830055620002</v>
      </c>
      <c r="G2318" s="3">
        <v>209</v>
      </c>
      <c r="H2318" s="37">
        <v>273.93298900000002</v>
      </c>
      <c r="I2318" s="3">
        <v>207.060441</v>
      </c>
      <c r="J2318" s="3">
        <v>66.872548000000023</v>
      </c>
      <c r="K2318" s="3">
        <v>17.801600000000001</v>
      </c>
      <c r="L2318" s="3">
        <v>1.9612000000000001</v>
      </c>
      <c r="M2318" s="3">
        <v>2.2000000000000002</v>
      </c>
      <c r="N2318" s="3">
        <v>-7.5399999999999636</v>
      </c>
      <c r="O2318" s="3"/>
      <c r="P2318" s="3"/>
    </row>
    <row r="2319" spans="1:16">
      <c r="A2319" s="9">
        <v>42345</v>
      </c>
      <c r="B2319" s="33">
        <v>6849.09</v>
      </c>
      <c r="C2319" s="35">
        <v>3624.39</v>
      </c>
      <c r="D2319" s="35">
        <v>981.96482400000002</v>
      </c>
      <c r="E2319" s="35">
        <v>20.110439</v>
      </c>
      <c r="F2319" s="3">
        <v>2918.4946151140002</v>
      </c>
      <c r="G2319" s="3">
        <v>225</v>
      </c>
      <c r="H2319" s="37">
        <v>156.13027600000001</v>
      </c>
      <c r="I2319" s="3">
        <v>143.36070000000001</v>
      </c>
      <c r="J2319" s="3">
        <v>12.769576000000001</v>
      </c>
      <c r="K2319" s="3">
        <v>17.821200000000001</v>
      </c>
      <c r="L2319" s="3">
        <v>1.9634</v>
      </c>
      <c r="M2319" s="3">
        <v>2.2000000000000002</v>
      </c>
      <c r="N2319" s="3">
        <v>-20.470000000000255</v>
      </c>
      <c r="O2319" s="3"/>
      <c r="P2319" s="3"/>
    </row>
    <row r="2320" spans="1:16">
      <c r="A2320" s="9">
        <v>42342</v>
      </c>
      <c r="B2320" s="32">
        <v>6869.56</v>
      </c>
      <c r="C2320" s="3">
        <v>3638.56</v>
      </c>
      <c r="D2320" s="3">
        <v>371.96542899999997</v>
      </c>
      <c r="E2320" s="3">
        <v>6.487298</v>
      </c>
      <c r="F2320" s="3">
        <v>2927.2129430939999</v>
      </c>
      <c r="G2320" s="3">
        <v>199</v>
      </c>
      <c r="H2320" s="10">
        <v>135.76837699999999</v>
      </c>
      <c r="I2320" s="32">
        <v>148.98850999999999</v>
      </c>
      <c r="J2320" s="3">
        <v>-13.220133000000004</v>
      </c>
      <c r="K2320" s="3">
        <v>17.874400000000001</v>
      </c>
      <c r="L2320" s="3">
        <v>1.9693000000000001</v>
      </c>
      <c r="M2320" s="3">
        <v>2.2000000000000002</v>
      </c>
      <c r="N2320" s="3">
        <v>0</v>
      </c>
      <c r="O2320" s="3"/>
      <c r="P2320" s="3"/>
    </row>
    <row r="2321" spans="1:16">
      <c r="A2321" s="9">
        <v>42341</v>
      </c>
      <c r="B2321" s="32">
        <v>6869.56</v>
      </c>
      <c r="C2321" s="3">
        <v>3638.56</v>
      </c>
      <c r="D2321" s="3">
        <v>371.96542899999997</v>
      </c>
      <c r="E2321" s="3">
        <v>6.487298</v>
      </c>
      <c r="F2321" s="3">
        <v>2927.2129430939999</v>
      </c>
      <c r="G2321" s="3">
        <v>199</v>
      </c>
      <c r="H2321" s="37">
        <v>135.76837699999999</v>
      </c>
      <c r="I2321" s="3">
        <v>148.98850999999999</v>
      </c>
      <c r="J2321" s="3">
        <v>-13.220133000000004</v>
      </c>
      <c r="K2321" s="3">
        <v>17.874400000000001</v>
      </c>
      <c r="L2321" s="3">
        <v>1.9693000000000001</v>
      </c>
      <c r="M2321" s="3">
        <v>2.2000000000000002</v>
      </c>
      <c r="N2321" s="3">
        <v>-11.099999999999454</v>
      </c>
      <c r="O2321" s="3"/>
      <c r="P2321" s="3"/>
    </row>
    <row r="2322" spans="1:16">
      <c r="A2322" s="9">
        <v>42340</v>
      </c>
      <c r="B2322" s="10">
        <v>6880.66</v>
      </c>
      <c r="C2322" s="3">
        <v>3646.1</v>
      </c>
      <c r="D2322" s="3">
        <v>1290.301847</v>
      </c>
      <c r="E2322" s="3">
        <v>17.695682000000001</v>
      </c>
      <c r="F2322" s="3">
        <v>2931.9395897069999</v>
      </c>
      <c r="G2322" s="3">
        <v>221</v>
      </c>
      <c r="H2322" s="37">
        <v>1114.974565</v>
      </c>
      <c r="I2322" s="3">
        <v>1035.8292839999999</v>
      </c>
      <c r="J2322" s="3">
        <v>79.145281000000068</v>
      </c>
      <c r="K2322" s="3">
        <v>17.903300000000002</v>
      </c>
      <c r="L2322" s="3">
        <v>1.9723999999999999</v>
      </c>
      <c r="M2322" s="3">
        <v>2.2000000000000002</v>
      </c>
      <c r="N2322" s="3">
        <v>17.869999999999891</v>
      </c>
      <c r="O2322" s="3"/>
      <c r="P2322" s="3"/>
    </row>
    <row r="2323" spans="1:16">
      <c r="A2323" s="9">
        <v>42339</v>
      </c>
      <c r="B2323" s="33">
        <v>6862.79</v>
      </c>
      <c r="C2323" s="35">
        <v>3637.75</v>
      </c>
      <c r="D2323" s="35">
        <v>1651.0811530000001</v>
      </c>
      <c r="E2323" s="35">
        <v>39.832675000000002</v>
      </c>
      <c r="F2323" s="3">
        <v>2924.3277190670001</v>
      </c>
      <c r="G2323" s="3">
        <v>219</v>
      </c>
      <c r="H2323" s="37">
        <v>1387.805519</v>
      </c>
      <c r="I2323" s="3">
        <v>1366.461219</v>
      </c>
      <c r="J2323" s="3">
        <v>21.344299999999976</v>
      </c>
      <c r="K2323" s="3">
        <v>17.8568</v>
      </c>
      <c r="L2323" s="3">
        <v>1.9673</v>
      </c>
      <c r="M2323" s="3">
        <v>2.2000000000000002</v>
      </c>
      <c r="N2323" s="3">
        <v>-32.399999999999636</v>
      </c>
      <c r="O2323" s="3"/>
      <c r="P2323" s="3"/>
    </row>
    <row r="2324" spans="1:16">
      <c r="A2324" s="9">
        <v>42338</v>
      </c>
      <c r="B2324" s="32">
        <v>6895.19</v>
      </c>
      <c r="C2324" s="3">
        <v>3651.34</v>
      </c>
      <c r="D2324" s="3">
        <v>509.15565700000002</v>
      </c>
      <c r="E2324" s="3">
        <v>14.205017</v>
      </c>
      <c r="F2324" s="3">
        <v>2938.1340770629999</v>
      </c>
      <c r="G2324" s="3">
        <v>207</v>
      </c>
      <c r="H2324" s="10">
        <v>331.42648800000001</v>
      </c>
      <c r="I2324" s="32">
        <v>135.932332</v>
      </c>
      <c r="J2324" s="3">
        <v>195.494156</v>
      </c>
      <c r="K2324" s="3">
        <v>17.941099999999999</v>
      </c>
      <c r="L2324" s="3">
        <v>1.9765999999999999</v>
      </c>
      <c r="M2324" s="3">
        <v>2.2000000000000002</v>
      </c>
      <c r="N2324" s="3">
        <v>-13.960000000000036</v>
      </c>
      <c r="O2324" s="3"/>
      <c r="P2324" s="3"/>
    </row>
    <row r="2325" spans="1:16">
      <c r="A2325" s="9">
        <v>42335</v>
      </c>
      <c r="B2325" s="32">
        <v>6909.15</v>
      </c>
      <c r="C2325" s="3">
        <v>3657.69</v>
      </c>
      <c r="D2325" s="3">
        <v>754.40770999999995</v>
      </c>
      <c r="E2325" s="3">
        <v>16.644029</v>
      </c>
      <c r="F2325" s="3">
        <v>2943.2916007819999</v>
      </c>
      <c r="G2325" s="3">
        <v>220</v>
      </c>
      <c r="H2325" s="10">
        <v>465.31094100000001</v>
      </c>
      <c r="I2325" s="32">
        <v>431.03668099999999</v>
      </c>
      <c r="J2325" s="3">
        <v>34.274260000000027</v>
      </c>
      <c r="K2325" s="3">
        <v>17.9726</v>
      </c>
      <c r="L2325" s="3">
        <v>1.9801</v>
      </c>
      <c r="M2325" s="3">
        <v>2.2000000000000002</v>
      </c>
      <c r="N2325" s="3">
        <v>-52.260000000000218</v>
      </c>
      <c r="O2325" s="3"/>
      <c r="P2325" s="3"/>
    </row>
    <row r="2326" spans="1:16">
      <c r="A2326" s="9">
        <v>42334</v>
      </c>
      <c r="B2326" s="10">
        <v>6961.41</v>
      </c>
      <c r="C2326" s="3">
        <v>3704.04</v>
      </c>
      <c r="D2326" s="3">
        <v>427.97992499999998</v>
      </c>
      <c r="E2326" s="3">
        <v>14.942472</v>
      </c>
      <c r="F2326" s="3">
        <v>2965.5528084349999</v>
      </c>
      <c r="G2326" s="3">
        <v>216</v>
      </c>
      <c r="H2326" s="37">
        <v>171.826908</v>
      </c>
      <c r="I2326" s="3">
        <v>192.86766700000001</v>
      </c>
      <c r="J2326" s="3">
        <v>-21.040759000000008</v>
      </c>
      <c r="K2326" s="3">
        <v>18.108499999999999</v>
      </c>
      <c r="L2326" s="3">
        <v>1.9951000000000001</v>
      </c>
      <c r="M2326" s="3">
        <v>2.1</v>
      </c>
      <c r="N2326" s="3">
        <v>-1.9600000000000364</v>
      </c>
      <c r="O2326" s="3">
        <v>12052</v>
      </c>
      <c r="P2326" s="3"/>
    </row>
    <row r="2327" spans="1:16">
      <c r="A2327" s="9">
        <v>42332</v>
      </c>
      <c r="B2327" s="33">
        <v>6963.37</v>
      </c>
      <c r="C2327" s="35">
        <v>3705</v>
      </c>
      <c r="D2327" s="35">
        <v>620.23090999999999</v>
      </c>
      <c r="E2327" s="35">
        <v>23.953009999999999</v>
      </c>
      <c r="F2327" s="3">
        <v>2966.388944113</v>
      </c>
      <c r="G2327" s="3">
        <v>216</v>
      </c>
      <c r="H2327" s="37">
        <v>336.308403</v>
      </c>
      <c r="I2327" s="3">
        <v>227.70179200000001</v>
      </c>
      <c r="J2327" s="3">
        <v>108.60661099999999</v>
      </c>
      <c r="K2327" s="3">
        <v>18.113600000000002</v>
      </c>
      <c r="L2327" s="3">
        <v>1.9956</v>
      </c>
      <c r="M2327" s="3">
        <v>2.1</v>
      </c>
      <c r="N2327" s="3">
        <v>-46.619999999999891</v>
      </c>
      <c r="O2327" s="3"/>
      <c r="P2327" s="3"/>
    </row>
    <row r="2328" spans="1:16">
      <c r="A2328" s="9">
        <v>42331</v>
      </c>
      <c r="B2328" s="33">
        <v>7009.99</v>
      </c>
      <c r="C2328" s="35">
        <v>3735.61</v>
      </c>
      <c r="D2328" s="35">
        <v>828.91083600000002</v>
      </c>
      <c r="E2328" s="35">
        <v>19.433223000000002</v>
      </c>
      <c r="F2328" s="3">
        <v>2976.9644298120002</v>
      </c>
      <c r="G2328" s="3">
        <v>198</v>
      </c>
      <c r="H2328" s="37">
        <v>323.29121700000002</v>
      </c>
      <c r="I2328" s="3">
        <v>563.28281500000003</v>
      </c>
      <c r="J2328" s="3">
        <v>-239.99159800000001</v>
      </c>
      <c r="K2328" s="3">
        <v>18.1782</v>
      </c>
      <c r="L2328" s="3">
        <v>2.0026999999999999</v>
      </c>
      <c r="M2328" s="3">
        <v>2.1</v>
      </c>
      <c r="N2328" s="3">
        <v>-45.850000000000364</v>
      </c>
      <c r="O2328" s="3"/>
      <c r="P2328" s="3"/>
    </row>
    <row r="2329" spans="1:16">
      <c r="A2329" s="9">
        <v>42328</v>
      </c>
      <c r="B2329" s="10">
        <v>7055.84</v>
      </c>
      <c r="C2329" s="3">
        <v>3782.72</v>
      </c>
      <c r="D2329" s="3">
        <v>884.800388</v>
      </c>
      <c r="E2329" s="3">
        <v>37.469293999999998</v>
      </c>
      <c r="F2329" s="3">
        <v>2996.408796277</v>
      </c>
      <c r="G2329" s="3">
        <v>216</v>
      </c>
      <c r="H2329" s="37">
        <v>300.60861699999998</v>
      </c>
      <c r="I2329" s="3">
        <v>359.56065899999999</v>
      </c>
      <c r="J2329" s="3">
        <v>-58.952042000000006</v>
      </c>
      <c r="K2329" s="3">
        <v>18.296900000000001</v>
      </c>
      <c r="L2329" s="3">
        <v>2.0158</v>
      </c>
      <c r="M2329" s="3">
        <v>2.1</v>
      </c>
      <c r="N2329" s="3">
        <v>38.400000000000546</v>
      </c>
      <c r="O2329" s="3"/>
      <c r="P2329" s="3"/>
    </row>
    <row r="2330" spans="1:16">
      <c r="A2330" s="9">
        <v>42327</v>
      </c>
      <c r="B2330" s="32">
        <v>7017.44</v>
      </c>
      <c r="C2330" s="3">
        <v>3774.11</v>
      </c>
      <c r="D2330" s="3">
        <v>447.19461799999999</v>
      </c>
      <c r="E2330" s="3">
        <v>17.111093</v>
      </c>
      <c r="F2330" s="3">
        <v>2980.0995659360001</v>
      </c>
      <c r="G2330" s="3">
        <v>222</v>
      </c>
      <c r="H2330" s="10">
        <v>118.09374</v>
      </c>
      <c r="I2330" s="32">
        <v>110.15634900000001</v>
      </c>
      <c r="J2330" s="3">
        <v>7.937390999999991</v>
      </c>
      <c r="K2330" s="3">
        <v>18.197299999999998</v>
      </c>
      <c r="L2330" s="3">
        <v>2.0047999999999999</v>
      </c>
      <c r="M2330" s="3">
        <v>2.2000000000000002</v>
      </c>
      <c r="N2330" s="3">
        <v>-2.7400000000006912</v>
      </c>
      <c r="O2330" s="3"/>
      <c r="P2330" s="3"/>
    </row>
    <row r="2331" spans="1:16">
      <c r="A2331" s="9">
        <v>42326</v>
      </c>
      <c r="B2331" s="32">
        <v>7020.18</v>
      </c>
      <c r="C2331" s="3">
        <v>3781.25</v>
      </c>
      <c r="D2331" s="3">
        <v>552.45068700000002</v>
      </c>
      <c r="E2331" s="3">
        <v>32.846584999999997</v>
      </c>
      <c r="F2331" s="3">
        <v>2981.2632088139999</v>
      </c>
      <c r="G2331" s="3">
        <v>229</v>
      </c>
      <c r="H2331" s="10">
        <v>135.889453</v>
      </c>
      <c r="I2331" s="32">
        <v>164.300836</v>
      </c>
      <c r="J2331" s="3">
        <v>-28.411383000000001</v>
      </c>
      <c r="K2331" s="3">
        <v>18.204499999999999</v>
      </c>
      <c r="L2331" s="3">
        <v>2.0055999999999998</v>
      </c>
      <c r="M2331" s="3">
        <v>2.2000000000000002</v>
      </c>
      <c r="N2331" s="3">
        <v>38.210000000000036</v>
      </c>
      <c r="O2331" s="3"/>
      <c r="P2331" s="3"/>
    </row>
    <row r="2332" spans="1:16">
      <c r="A2332" s="9">
        <v>42325</v>
      </c>
      <c r="B2332" s="10">
        <v>6981.97</v>
      </c>
      <c r="C2332" s="3">
        <v>3764.66</v>
      </c>
      <c r="D2332" s="3">
        <v>534.849334</v>
      </c>
      <c r="E2332" s="3">
        <v>18.912457</v>
      </c>
      <c r="F2332" s="3">
        <v>2964.0783619220001</v>
      </c>
      <c r="G2332" s="3">
        <v>209</v>
      </c>
      <c r="H2332" s="37">
        <v>198.75245200000001</v>
      </c>
      <c r="I2332" s="3">
        <v>142.71173400000001</v>
      </c>
      <c r="J2332" s="3">
        <v>56.040717999999998</v>
      </c>
      <c r="K2332" s="3">
        <v>18.099499999999999</v>
      </c>
      <c r="L2332" s="3">
        <v>1.9941</v>
      </c>
      <c r="M2332" s="3">
        <v>2.2000000000000002</v>
      </c>
      <c r="N2332" s="3">
        <v>4.0200000000004366</v>
      </c>
      <c r="O2332" s="3"/>
      <c r="P2332" s="3"/>
    </row>
    <row r="2333" spans="1:16">
      <c r="A2333" s="9">
        <v>42324</v>
      </c>
      <c r="B2333" s="32">
        <v>6977.95</v>
      </c>
      <c r="C2333" s="3">
        <v>3763.3</v>
      </c>
      <c r="D2333" s="3">
        <v>1472.9845270000001</v>
      </c>
      <c r="E2333" s="3">
        <v>46.810760000000002</v>
      </c>
      <c r="F2333" s="3">
        <v>2962.368214135</v>
      </c>
      <c r="G2333" s="3">
        <v>216</v>
      </c>
      <c r="H2333" s="37">
        <v>286.46889099999999</v>
      </c>
      <c r="I2333" s="3">
        <v>376.22807699999998</v>
      </c>
      <c r="J2333" s="3">
        <v>-89.759186</v>
      </c>
      <c r="K2333" s="3">
        <v>18.089099999999998</v>
      </c>
      <c r="L2333" s="3">
        <v>1.9928999999999999</v>
      </c>
      <c r="M2333" s="3">
        <v>2.1</v>
      </c>
      <c r="N2333" s="3">
        <v>11.970000000000255</v>
      </c>
      <c r="O2333" s="3"/>
      <c r="P2333" s="3"/>
    </row>
    <row r="2334" spans="1:16">
      <c r="A2334" s="9">
        <v>42321</v>
      </c>
      <c r="B2334" s="33">
        <v>6965.98</v>
      </c>
      <c r="C2334" s="35">
        <v>3759.26</v>
      </c>
      <c r="D2334" s="35">
        <v>677.304576</v>
      </c>
      <c r="E2334" s="35">
        <v>30.519079999999999</v>
      </c>
      <c r="F2334" s="3">
        <v>2957.279068714</v>
      </c>
      <c r="G2334" s="3">
        <v>219</v>
      </c>
      <c r="H2334" s="37">
        <v>268.96341699999999</v>
      </c>
      <c r="I2334" s="3">
        <v>205.74724399999999</v>
      </c>
      <c r="J2334" s="3">
        <v>63.216172999999998</v>
      </c>
      <c r="K2334" s="3">
        <v>18.058</v>
      </c>
      <c r="L2334" s="3">
        <v>1.9895</v>
      </c>
      <c r="M2334" s="3">
        <v>2.1</v>
      </c>
      <c r="N2334" s="3">
        <v>-35.830000000000837</v>
      </c>
      <c r="O2334" s="3"/>
      <c r="P2334" s="3"/>
    </row>
    <row r="2335" spans="1:16">
      <c r="A2335" s="9">
        <v>42320</v>
      </c>
      <c r="B2335" s="33">
        <v>7001.81</v>
      </c>
      <c r="C2335" s="35">
        <v>3787</v>
      </c>
      <c r="D2335" s="35">
        <v>779.37515699999994</v>
      </c>
      <c r="E2335" s="35">
        <v>37.382576</v>
      </c>
      <c r="F2335" s="3">
        <v>2972.4931828270001</v>
      </c>
      <c r="G2335" s="3">
        <v>225</v>
      </c>
      <c r="H2335" s="37">
        <v>190.571957</v>
      </c>
      <c r="I2335" s="3">
        <v>245.194886</v>
      </c>
      <c r="J2335" s="3">
        <v>-54.622928999999999</v>
      </c>
      <c r="K2335" s="3">
        <v>18.1509</v>
      </c>
      <c r="L2335" s="3">
        <v>1.9997</v>
      </c>
      <c r="M2335" s="3">
        <v>2.1</v>
      </c>
      <c r="N2335" s="3">
        <v>-4.5399999999999636</v>
      </c>
      <c r="O2335" s="3"/>
      <c r="P2335" s="3"/>
    </row>
    <row r="2336" spans="1:16">
      <c r="A2336" s="9">
        <v>42319</v>
      </c>
      <c r="B2336" s="33">
        <v>7006.35</v>
      </c>
      <c r="C2336" s="35">
        <v>3783.34</v>
      </c>
      <c r="D2336" s="35">
        <v>579.79570799999999</v>
      </c>
      <c r="E2336" s="35">
        <v>21.577590000000001</v>
      </c>
      <c r="F2336" s="3">
        <v>2974.419712165</v>
      </c>
      <c r="G2336" s="3">
        <v>211</v>
      </c>
      <c r="H2336" s="37">
        <v>269.93102099999999</v>
      </c>
      <c r="I2336" s="3">
        <v>176.07774900000001</v>
      </c>
      <c r="J2336" s="3">
        <v>93.853271999999976</v>
      </c>
      <c r="K2336" s="3">
        <v>18.162700000000001</v>
      </c>
      <c r="L2336" s="3">
        <v>2.0009999999999999</v>
      </c>
      <c r="M2336" s="3">
        <v>2.1</v>
      </c>
      <c r="N2336" s="3">
        <v>-12.8799999999992</v>
      </c>
      <c r="O2336" s="3"/>
      <c r="P2336" s="3"/>
    </row>
    <row r="2337" spans="1:16">
      <c r="A2337" s="9">
        <v>42317</v>
      </c>
      <c r="B2337" s="33">
        <v>7019.23</v>
      </c>
      <c r="C2337" s="35">
        <v>3790.61</v>
      </c>
      <c r="D2337" s="35">
        <v>545.39361699999995</v>
      </c>
      <c r="E2337" s="35">
        <v>26.417615999999999</v>
      </c>
      <c r="F2337" s="3">
        <v>2979.8893438939999</v>
      </c>
      <c r="G2337" s="3">
        <v>229</v>
      </c>
      <c r="H2337" s="37">
        <v>210.68088900000001</v>
      </c>
      <c r="I2337" s="3">
        <v>85.047646</v>
      </c>
      <c r="J2337" s="3">
        <v>125.63324300000001</v>
      </c>
      <c r="K2337" s="3">
        <v>18.196100000000001</v>
      </c>
      <c r="L2337" s="3">
        <v>2.0047000000000001</v>
      </c>
      <c r="M2337" s="3">
        <v>2.1</v>
      </c>
      <c r="N2337" s="3">
        <v>-30.980000000000473</v>
      </c>
      <c r="O2337" s="3">
        <v>0</v>
      </c>
      <c r="P2337" s="3"/>
    </row>
    <row r="2338" spans="1:16">
      <c r="A2338" s="9">
        <v>42314</v>
      </c>
      <c r="B2338" s="32">
        <v>7050.21</v>
      </c>
      <c r="C2338" s="3">
        <v>3821.97</v>
      </c>
      <c r="D2338" s="3">
        <v>491.83446099999998</v>
      </c>
      <c r="E2338" s="3">
        <v>15.070767999999999</v>
      </c>
      <c r="F2338" s="3">
        <v>2993.0404002380001</v>
      </c>
      <c r="G2338" s="3">
        <v>220</v>
      </c>
      <c r="H2338" s="10">
        <v>293.42647399999998</v>
      </c>
      <c r="I2338" s="32">
        <v>228.55156099999999</v>
      </c>
      <c r="J2338" s="3">
        <v>64.874912999999992</v>
      </c>
      <c r="K2338" s="3">
        <v>18.276399999999999</v>
      </c>
      <c r="L2338" s="3">
        <v>2.0135000000000001</v>
      </c>
      <c r="M2338" s="3">
        <v>2.1</v>
      </c>
      <c r="N2338" s="3">
        <v>-9.2699999999995271</v>
      </c>
      <c r="O2338" s="3"/>
      <c r="P2338" s="3"/>
    </row>
    <row r="2339" spans="1:16">
      <c r="A2339" s="9">
        <v>42313</v>
      </c>
      <c r="B2339" s="30">
        <v>7059.48</v>
      </c>
      <c r="C2339" s="3">
        <v>3824.62</v>
      </c>
      <c r="D2339" s="3">
        <v>1748.116252</v>
      </c>
      <c r="E2339" s="3">
        <v>40.853887</v>
      </c>
      <c r="F2339" s="3">
        <v>2998.6164707910002</v>
      </c>
      <c r="G2339" s="3">
        <v>233</v>
      </c>
      <c r="H2339" s="10">
        <v>677.59388999999999</v>
      </c>
      <c r="I2339" s="32">
        <v>799.161879</v>
      </c>
      <c r="J2339" s="3">
        <v>-121.56798900000001</v>
      </c>
      <c r="K2339" s="3">
        <v>18.310400000000001</v>
      </c>
      <c r="L2339" s="3">
        <v>2.0173000000000001</v>
      </c>
      <c r="M2339" s="3">
        <v>2.1</v>
      </c>
      <c r="N2339" s="3">
        <v>42.089999999999236</v>
      </c>
      <c r="O2339" s="3"/>
      <c r="P2339" s="3"/>
    </row>
    <row r="2340" spans="1:16">
      <c r="A2340" s="9">
        <v>42312</v>
      </c>
      <c r="B2340" s="10">
        <v>7017.39</v>
      </c>
      <c r="C2340" s="3">
        <v>3794.11</v>
      </c>
      <c r="D2340" s="3">
        <v>779.81714199999999</v>
      </c>
      <c r="E2340" s="3">
        <v>48.464238999999999</v>
      </c>
      <c r="F2340" s="3">
        <v>2980.738890521</v>
      </c>
      <c r="G2340" s="3">
        <v>220</v>
      </c>
      <c r="H2340" s="37">
        <v>166.82615200000001</v>
      </c>
      <c r="I2340" s="3">
        <v>150.30046200000001</v>
      </c>
      <c r="J2340" s="3">
        <v>16.525689999999997</v>
      </c>
      <c r="K2340" s="3">
        <v>18.2012</v>
      </c>
      <c r="L2340" s="3">
        <v>2.0053000000000001</v>
      </c>
      <c r="M2340" s="3">
        <v>2.1</v>
      </c>
      <c r="N2340" s="3">
        <v>13.820000000000618</v>
      </c>
      <c r="O2340" s="3"/>
      <c r="P2340" s="3"/>
    </row>
    <row r="2341" spans="1:16">
      <c r="A2341" s="9">
        <v>42311</v>
      </c>
      <c r="B2341" s="10">
        <v>7003.57</v>
      </c>
      <c r="C2341" s="3">
        <v>3784.61</v>
      </c>
      <c r="D2341" s="3">
        <v>547.93067900000005</v>
      </c>
      <c r="E2341" s="3">
        <v>15.777367999999999</v>
      </c>
      <c r="F2341" s="3">
        <v>2974.1475029019998</v>
      </c>
      <c r="G2341" s="3">
        <v>208</v>
      </c>
      <c r="H2341" s="37">
        <v>104.478461</v>
      </c>
      <c r="I2341" s="3">
        <v>168.38238200000001</v>
      </c>
      <c r="J2341" s="3">
        <v>-63.903921000000011</v>
      </c>
      <c r="K2341" s="3">
        <v>18.161000000000001</v>
      </c>
      <c r="L2341" s="3">
        <v>2.0007999999999999</v>
      </c>
      <c r="M2341" s="3">
        <v>2.1</v>
      </c>
      <c r="N2341" s="3">
        <v>3.1599999999998545</v>
      </c>
      <c r="O2341" s="3"/>
      <c r="P2341" s="3"/>
    </row>
    <row r="2342" spans="1:16">
      <c r="A2342" s="9">
        <v>42310</v>
      </c>
      <c r="B2342" s="32">
        <v>7000.41</v>
      </c>
      <c r="C2342" s="3">
        <v>3786.74</v>
      </c>
      <c r="D2342" s="3">
        <v>391.23193199999997</v>
      </c>
      <c r="E2342" s="3">
        <v>12.178006</v>
      </c>
      <c r="F2342" s="3">
        <v>2972.7749506639998</v>
      </c>
      <c r="G2342" s="3">
        <v>217</v>
      </c>
      <c r="H2342" s="37">
        <v>98.722639000000001</v>
      </c>
      <c r="I2342" s="3">
        <v>83.841271000000006</v>
      </c>
      <c r="J2342" s="3">
        <v>14.881367999999995</v>
      </c>
      <c r="K2342" s="3">
        <v>18.1526</v>
      </c>
      <c r="L2342" s="3">
        <v>1.9999</v>
      </c>
      <c r="M2342" s="3">
        <v>2.1</v>
      </c>
      <c r="N2342" s="3">
        <v>-28.659999999999854</v>
      </c>
      <c r="O2342" s="3"/>
      <c r="P2342" s="3"/>
    </row>
    <row r="2343" spans="1:16">
      <c r="A2343" s="9">
        <v>42307</v>
      </c>
      <c r="B2343" s="32">
        <v>7029.07</v>
      </c>
      <c r="C2343" s="3">
        <v>3795.5</v>
      </c>
      <c r="D2343" s="3">
        <v>424.88234499999999</v>
      </c>
      <c r="E2343" s="3">
        <v>15.688848</v>
      </c>
      <c r="F2343" s="3">
        <v>2984.9443687859998</v>
      </c>
      <c r="G2343" s="3">
        <v>213</v>
      </c>
      <c r="H2343" s="37">
        <v>37.510330000000003</v>
      </c>
      <c r="I2343" s="3">
        <v>16.091591999999999</v>
      </c>
      <c r="J2343" s="3">
        <v>21.418738000000005</v>
      </c>
      <c r="K2343" s="3">
        <v>18.226900000000001</v>
      </c>
      <c r="L2343" s="3">
        <v>2.0081000000000002</v>
      </c>
      <c r="M2343" s="3">
        <v>2.1</v>
      </c>
      <c r="N2343" s="3">
        <v>-12.990000000000691</v>
      </c>
      <c r="O2343" s="3"/>
      <c r="P2343" s="3"/>
    </row>
    <row r="2344" spans="1:16">
      <c r="A2344" s="9">
        <v>42306</v>
      </c>
      <c r="B2344" s="10">
        <v>7042.06</v>
      </c>
      <c r="C2344" s="3">
        <v>3803</v>
      </c>
      <c r="D2344" s="3">
        <v>1934.744678</v>
      </c>
      <c r="E2344" s="3">
        <v>37.448500000000003</v>
      </c>
      <c r="F2344" s="3">
        <v>2990.4608331270001</v>
      </c>
      <c r="G2344" s="3">
        <v>224</v>
      </c>
      <c r="H2344" s="37">
        <v>1237.156346</v>
      </c>
      <c r="I2344" s="3">
        <v>1494.703391</v>
      </c>
      <c r="J2344" s="3">
        <v>-257.54704500000003</v>
      </c>
      <c r="K2344" s="3">
        <v>18.2606</v>
      </c>
      <c r="L2344" s="3">
        <v>2.0118</v>
      </c>
      <c r="M2344" s="3">
        <v>2.1</v>
      </c>
      <c r="N2344" s="3">
        <v>-28.069999999999709</v>
      </c>
      <c r="O2344" s="3"/>
      <c r="P2344" s="3"/>
    </row>
    <row r="2345" spans="1:16">
      <c r="A2345" s="9">
        <v>42305</v>
      </c>
      <c r="B2345" s="32">
        <v>7070.13</v>
      </c>
      <c r="C2345" s="3">
        <v>3827.89</v>
      </c>
      <c r="D2345" s="3">
        <v>898.75383699999998</v>
      </c>
      <c r="E2345" s="3">
        <v>21.558066</v>
      </c>
      <c r="F2345" s="3">
        <v>3002.3815590519998</v>
      </c>
      <c r="G2345" s="3">
        <v>236</v>
      </c>
      <c r="H2345" s="37">
        <v>206.96349599999999</v>
      </c>
      <c r="I2345" s="3">
        <v>526.01502100000005</v>
      </c>
      <c r="J2345" s="3">
        <v>-319.05152500000008</v>
      </c>
      <c r="K2345" s="3">
        <v>18.333400000000001</v>
      </c>
      <c r="L2345" s="3">
        <v>2.0198</v>
      </c>
      <c r="M2345" s="3">
        <v>2.1</v>
      </c>
      <c r="N2345" s="3">
        <v>-23.960000000000036</v>
      </c>
      <c r="O2345" s="3"/>
      <c r="P2345" s="3"/>
    </row>
    <row r="2346" spans="1:16">
      <c r="A2346" s="9">
        <v>42303</v>
      </c>
      <c r="B2346" s="32">
        <v>7094.09</v>
      </c>
      <c r="C2346" s="3">
        <v>3840</v>
      </c>
      <c r="D2346" s="3">
        <v>1135.7147239999999</v>
      </c>
      <c r="E2346" s="3">
        <v>31.990717</v>
      </c>
      <c r="F2346" s="3">
        <v>3012.5542353400001</v>
      </c>
      <c r="G2346" s="3">
        <v>238</v>
      </c>
      <c r="H2346" s="37">
        <v>453.100009</v>
      </c>
      <c r="I2346" s="3">
        <v>679.47462700000005</v>
      </c>
      <c r="J2346" s="3">
        <v>-226.37461800000005</v>
      </c>
      <c r="K2346" s="3">
        <v>18.395499999999998</v>
      </c>
      <c r="L2346" s="3">
        <v>2.0266999999999999</v>
      </c>
      <c r="M2346" s="3">
        <v>2.1</v>
      </c>
      <c r="N2346" s="3">
        <v>10.610000000000582</v>
      </c>
      <c r="O2346" s="3"/>
      <c r="P2346" s="3"/>
    </row>
    <row r="2347" spans="1:16">
      <c r="A2347" s="9">
        <v>42300</v>
      </c>
      <c r="B2347" s="10">
        <v>7083.48</v>
      </c>
      <c r="C2347" s="3">
        <v>3827.83</v>
      </c>
      <c r="D2347" s="3">
        <v>481.350032</v>
      </c>
      <c r="E2347" s="3">
        <v>16.176628000000001</v>
      </c>
      <c r="F2347" s="3">
        <v>3008.0509596940001</v>
      </c>
      <c r="G2347" s="3">
        <v>224</v>
      </c>
      <c r="H2347" s="37">
        <v>176.09204299999999</v>
      </c>
      <c r="I2347" s="3">
        <v>153.001465</v>
      </c>
      <c r="J2347" s="3">
        <v>23.090577999999994</v>
      </c>
      <c r="K2347" s="3">
        <v>18.367999999999999</v>
      </c>
      <c r="L2347" s="3">
        <v>2.0236000000000001</v>
      </c>
      <c r="M2347" s="3">
        <v>2.1</v>
      </c>
      <c r="N2347" s="3">
        <v>1.9899999999997817</v>
      </c>
      <c r="O2347" s="3"/>
      <c r="P2347" s="3"/>
    </row>
    <row r="2348" spans="1:16">
      <c r="A2348" s="9">
        <v>42299</v>
      </c>
      <c r="B2348" s="32">
        <v>7081.49</v>
      </c>
      <c r="C2348" s="3">
        <v>3821.83</v>
      </c>
      <c r="D2348" s="3">
        <v>1080.676901</v>
      </c>
      <c r="E2348" s="3">
        <v>27.486788000000001</v>
      </c>
      <c r="F2348" s="3">
        <v>3007.2061225030002</v>
      </c>
      <c r="G2348" s="3">
        <v>225</v>
      </c>
      <c r="H2348" s="37">
        <v>498.530483</v>
      </c>
      <c r="I2348" s="3">
        <v>494.28360199999997</v>
      </c>
      <c r="J2348" s="3">
        <v>4.2468810000000303</v>
      </c>
      <c r="K2348" s="3">
        <v>18.3629</v>
      </c>
      <c r="L2348" s="3">
        <v>2.0230999999999999</v>
      </c>
      <c r="M2348" s="3">
        <v>2.1</v>
      </c>
      <c r="N2348" s="3">
        <v>12.639999999999418</v>
      </c>
      <c r="O2348" s="3"/>
      <c r="P2348" s="3"/>
    </row>
    <row r="2349" spans="1:16">
      <c r="A2349" s="9">
        <v>42298</v>
      </c>
      <c r="B2349" s="10">
        <v>7068.85</v>
      </c>
      <c r="C2349" s="3">
        <v>3819.07</v>
      </c>
      <c r="D2349" s="3">
        <v>778.77050399999996</v>
      </c>
      <c r="E2349" s="3">
        <v>17.602055</v>
      </c>
      <c r="F2349" s="3">
        <v>3001.8386755199999</v>
      </c>
      <c r="G2349" s="3">
        <v>248</v>
      </c>
      <c r="H2349" s="37">
        <v>135.17281700000001</v>
      </c>
      <c r="I2349" s="3">
        <v>132.18723600000001</v>
      </c>
      <c r="J2349" s="3">
        <v>2.9855809999999963</v>
      </c>
      <c r="K2349" s="3">
        <v>18.330100000000002</v>
      </c>
      <c r="L2349" s="3">
        <v>2.0194999999999999</v>
      </c>
      <c r="M2349" s="3">
        <v>2.1</v>
      </c>
      <c r="N2349" s="3">
        <v>13.180000000000291</v>
      </c>
      <c r="O2349" s="3"/>
      <c r="P2349" s="3"/>
    </row>
    <row r="2350" spans="1:16">
      <c r="A2350" s="9">
        <v>42297</v>
      </c>
      <c r="B2350" s="32">
        <v>7055.67</v>
      </c>
      <c r="C2350" s="3">
        <v>3808.83</v>
      </c>
      <c r="D2350" s="3">
        <v>1061.8427610000001</v>
      </c>
      <c r="E2350" s="3">
        <v>20.679403000000001</v>
      </c>
      <c r="F2350" s="3">
        <v>2996.2408166999999</v>
      </c>
      <c r="G2350" s="3">
        <v>221</v>
      </c>
      <c r="H2350" s="10">
        <v>434.46597300000002</v>
      </c>
      <c r="I2350" s="32">
        <v>446.88829700000002</v>
      </c>
      <c r="J2350" s="3">
        <v>-12.422324000000003</v>
      </c>
      <c r="K2350" s="3">
        <v>18.2959</v>
      </c>
      <c r="L2350" s="3">
        <v>2.0156999999999998</v>
      </c>
      <c r="M2350" s="3">
        <v>2.1</v>
      </c>
      <c r="N2350" s="3">
        <v>14.409999999999854</v>
      </c>
      <c r="O2350" s="3">
        <v>10128</v>
      </c>
      <c r="P2350" s="3"/>
    </row>
    <row r="2351" spans="1:16">
      <c r="A2351" s="9">
        <v>42296</v>
      </c>
      <c r="B2351" s="10">
        <v>7041.26</v>
      </c>
      <c r="C2351" s="3">
        <v>3796.86</v>
      </c>
      <c r="D2351" s="3">
        <v>969.61770999999999</v>
      </c>
      <c r="E2351" s="3">
        <v>26.904447999999999</v>
      </c>
      <c r="F2351" s="3">
        <v>2990.1173717749998</v>
      </c>
      <c r="G2351" s="3">
        <v>223</v>
      </c>
      <c r="H2351" s="37">
        <v>400.91325699999999</v>
      </c>
      <c r="I2351" s="3">
        <v>405.71923099999998</v>
      </c>
      <c r="J2351" s="3">
        <v>-4.805973999999992</v>
      </c>
      <c r="K2351" s="3">
        <v>18.258500000000002</v>
      </c>
      <c r="L2351" s="3">
        <v>2.0116000000000001</v>
      </c>
      <c r="M2351" s="3">
        <v>2.1</v>
      </c>
      <c r="N2351" s="3">
        <v>23.909999999999854</v>
      </c>
      <c r="O2351" s="3"/>
      <c r="P2351" s="3"/>
    </row>
    <row r="2352" spans="1:16">
      <c r="A2352" s="9">
        <v>42293</v>
      </c>
      <c r="B2352" s="32">
        <v>7017.35</v>
      </c>
      <c r="C2352" s="3">
        <v>3781.3</v>
      </c>
      <c r="D2352" s="3">
        <v>1199.100602</v>
      </c>
      <c r="E2352" s="3">
        <v>36.722076999999999</v>
      </c>
      <c r="F2352" s="3">
        <v>2979.9633885120002</v>
      </c>
      <c r="G2352" s="3">
        <v>232</v>
      </c>
      <c r="H2352" s="10">
        <v>178.89025899999999</v>
      </c>
      <c r="I2352" s="32">
        <v>353.25632000000002</v>
      </c>
      <c r="J2352" s="3">
        <v>-174.36606100000003</v>
      </c>
      <c r="K2352" s="3">
        <v>18.1965</v>
      </c>
      <c r="L2352" s="3">
        <v>2.0047000000000001</v>
      </c>
      <c r="M2352" s="3">
        <v>2.1</v>
      </c>
      <c r="N2352" s="3">
        <v>-3.3899999999994179</v>
      </c>
      <c r="O2352" s="3"/>
      <c r="P2352" s="3"/>
    </row>
    <row r="2353" spans="1:16">
      <c r="A2353" s="9">
        <v>42292</v>
      </c>
      <c r="B2353" s="32">
        <v>7020.74</v>
      </c>
      <c r="C2353" s="3">
        <v>3773.71</v>
      </c>
      <c r="D2353" s="3">
        <v>524.95343100000002</v>
      </c>
      <c r="E2353" s="3">
        <v>20.543783000000001</v>
      </c>
      <c r="F2353" s="3">
        <v>2978.0457980460001</v>
      </c>
      <c r="G2353" s="3">
        <v>234</v>
      </c>
      <c r="H2353" s="10">
        <v>137.68177499999999</v>
      </c>
      <c r="I2353" s="32">
        <v>101.092096</v>
      </c>
      <c r="J2353" s="3">
        <v>36.58967899999999</v>
      </c>
      <c r="K2353" s="3">
        <v>18.184799999999999</v>
      </c>
      <c r="L2353" s="3">
        <v>2.0034999999999998</v>
      </c>
      <c r="M2353" s="3">
        <v>2.1</v>
      </c>
      <c r="N2353" s="3">
        <v>-9.7100000000000364</v>
      </c>
      <c r="O2353" s="3"/>
      <c r="P2353" s="3"/>
    </row>
    <row r="2354" spans="1:16">
      <c r="A2354" s="9">
        <v>42291</v>
      </c>
      <c r="B2354" s="32">
        <v>7030.45</v>
      </c>
      <c r="C2354" s="3">
        <v>3783.13</v>
      </c>
      <c r="D2354" s="3">
        <v>824.96854800000006</v>
      </c>
      <c r="E2354" s="3">
        <v>47.504983000000003</v>
      </c>
      <c r="F2354" s="3">
        <v>2982.166859426</v>
      </c>
      <c r="G2354" s="3">
        <v>235</v>
      </c>
      <c r="H2354" s="10">
        <v>248.016772</v>
      </c>
      <c r="I2354" s="32">
        <v>42.145445000000002</v>
      </c>
      <c r="J2354" s="3">
        <v>205.87132700000001</v>
      </c>
      <c r="K2354" s="3">
        <v>18.21</v>
      </c>
      <c r="L2354" s="3">
        <v>2.0062000000000002</v>
      </c>
      <c r="M2354" s="3">
        <v>2.1</v>
      </c>
      <c r="N2354" s="3">
        <v>-9.8699999999998909</v>
      </c>
      <c r="O2354" s="3"/>
      <c r="P2354" s="3"/>
    </row>
    <row r="2355" spans="1:16">
      <c r="A2355" s="9">
        <v>42290</v>
      </c>
      <c r="B2355" s="10">
        <v>7040.32</v>
      </c>
      <c r="C2355" s="3">
        <v>3781.17</v>
      </c>
      <c r="D2355" s="3">
        <v>725.96306200000004</v>
      </c>
      <c r="E2355" s="3">
        <v>23.661951999999999</v>
      </c>
      <c r="F2355" s="3">
        <v>2986.353167882</v>
      </c>
      <c r="G2355" s="3">
        <v>219</v>
      </c>
      <c r="H2355" s="37">
        <v>132.69879700000001</v>
      </c>
      <c r="I2355" s="3">
        <v>25.838125000000002</v>
      </c>
      <c r="J2355" s="3">
        <v>106.86067200000001</v>
      </c>
      <c r="K2355" s="3">
        <v>18.235499999999998</v>
      </c>
      <c r="L2355" s="3">
        <v>2.0089999999999999</v>
      </c>
      <c r="M2355" s="3">
        <v>2.1</v>
      </c>
      <c r="N2355" s="3">
        <v>-38.130000000000109</v>
      </c>
      <c r="O2355" s="3">
        <v>9799</v>
      </c>
      <c r="P2355" s="3"/>
    </row>
    <row r="2356" spans="1:16">
      <c r="A2356" s="9">
        <v>42289</v>
      </c>
      <c r="B2356" s="10">
        <v>7078.45</v>
      </c>
      <c r="C2356" s="3">
        <v>3811.21</v>
      </c>
      <c r="D2356" s="3">
        <v>1155.388483</v>
      </c>
      <c r="E2356" s="3">
        <v>39.335652000000003</v>
      </c>
      <c r="F2356" s="3">
        <v>3002.52448766</v>
      </c>
      <c r="G2356" s="3">
        <v>238</v>
      </c>
      <c r="H2356" s="37">
        <v>225.03518199999999</v>
      </c>
      <c r="I2356" s="3">
        <v>503.482642</v>
      </c>
      <c r="J2356" s="3">
        <v>-278.44745999999998</v>
      </c>
      <c r="K2356" s="3">
        <v>18.334299999999999</v>
      </c>
      <c r="L2356" s="3">
        <v>2.0198999999999998</v>
      </c>
      <c r="M2356" s="3">
        <v>2.1</v>
      </c>
      <c r="N2356" s="3">
        <v>-21.550000000000182</v>
      </c>
      <c r="O2356" s="3"/>
      <c r="P2356" s="3"/>
    </row>
    <row r="2357" spans="1:16">
      <c r="A2357" s="9">
        <v>42286</v>
      </c>
      <c r="B2357" s="33">
        <v>7100</v>
      </c>
      <c r="C2357" s="35">
        <v>3816.22</v>
      </c>
      <c r="D2357" s="35">
        <v>988.29121899999996</v>
      </c>
      <c r="E2357" s="35">
        <v>52.654901000000002</v>
      </c>
      <c r="F2357" s="3">
        <v>3011.6648646429999</v>
      </c>
      <c r="G2357" s="3">
        <v>226</v>
      </c>
      <c r="H2357" s="37">
        <v>371.01577800000001</v>
      </c>
      <c r="I2357" s="3">
        <v>125.146559</v>
      </c>
      <c r="J2357" s="3">
        <v>245.86921900000002</v>
      </c>
      <c r="K2357" s="3">
        <v>18.3901</v>
      </c>
      <c r="L2357" s="3">
        <v>2.0261</v>
      </c>
      <c r="M2357" s="3">
        <v>2.1</v>
      </c>
      <c r="N2357" s="3">
        <v>3.9399999999995998</v>
      </c>
      <c r="O2357" s="3"/>
      <c r="P2357" s="3"/>
    </row>
    <row r="2358" spans="1:16">
      <c r="A2358" s="9">
        <v>42285</v>
      </c>
      <c r="B2358" s="33">
        <v>7096.06</v>
      </c>
      <c r="C2358" s="35">
        <v>3819.8</v>
      </c>
      <c r="D2358" s="35">
        <v>1019.208195</v>
      </c>
      <c r="E2358" s="35">
        <v>41.963127999999998</v>
      </c>
      <c r="F2358" s="3">
        <v>3009.9922374460002</v>
      </c>
      <c r="G2358" s="3">
        <v>234</v>
      </c>
      <c r="H2358" s="37">
        <v>138.81442200000001</v>
      </c>
      <c r="I2358" s="3">
        <v>135.882543</v>
      </c>
      <c r="J2358" s="3">
        <v>2.9318790000000092</v>
      </c>
      <c r="K2358" s="3">
        <v>18.379899999999999</v>
      </c>
      <c r="L2358" s="3">
        <v>2.0249000000000001</v>
      </c>
      <c r="M2358" s="3">
        <v>2.1</v>
      </c>
      <c r="N2358" s="3">
        <v>10.410000000000764</v>
      </c>
      <c r="O2358" s="3"/>
      <c r="P2358" s="3"/>
    </row>
    <row r="2359" spans="1:16">
      <c r="A2359" s="9">
        <v>42284</v>
      </c>
      <c r="B2359" s="33">
        <v>7085.65</v>
      </c>
      <c r="C2359" s="35">
        <v>3818.6</v>
      </c>
      <c r="D2359" s="35">
        <v>849.742302</v>
      </c>
      <c r="E2359" s="35">
        <v>55.024329999999999</v>
      </c>
      <c r="F2359" s="3">
        <v>3005.5754662929999</v>
      </c>
      <c r="G2359" s="3">
        <v>236</v>
      </c>
      <c r="H2359" s="37">
        <v>167.53071</v>
      </c>
      <c r="I2359" s="3">
        <v>189.567228</v>
      </c>
      <c r="J2359" s="3">
        <v>-22.036518000000001</v>
      </c>
      <c r="K2359" s="3">
        <v>18.352900000000002</v>
      </c>
      <c r="L2359" s="3">
        <v>2.0219999999999998</v>
      </c>
      <c r="M2359" s="3">
        <v>2.1</v>
      </c>
      <c r="N2359" s="3">
        <v>0.1999999999998181</v>
      </c>
      <c r="O2359" s="3"/>
      <c r="P2359" s="3"/>
    </row>
    <row r="2360" spans="1:16">
      <c r="A2360" s="9">
        <v>42283</v>
      </c>
      <c r="B2360" s="32">
        <v>7085.45</v>
      </c>
      <c r="C2360" s="3">
        <v>3821.69</v>
      </c>
      <c r="D2360" s="3">
        <v>636.08548299999995</v>
      </c>
      <c r="E2360" s="3">
        <v>23.98931</v>
      </c>
      <c r="F2360" s="3">
        <v>3005.4893647630001</v>
      </c>
      <c r="G2360" s="3">
        <v>217</v>
      </c>
      <c r="H2360" s="37">
        <v>236.44776200000001</v>
      </c>
      <c r="I2360" s="3">
        <v>189.41826900000001</v>
      </c>
      <c r="J2360" s="3">
        <v>47.029493000000002</v>
      </c>
      <c r="K2360" s="3">
        <v>18.352399999999999</v>
      </c>
      <c r="L2360" s="3">
        <v>2.0219</v>
      </c>
      <c r="M2360" s="3">
        <v>2.1</v>
      </c>
      <c r="N2360" s="3">
        <v>-0.48000000000047294</v>
      </c>
      <c r="O2360" s="3"/>
      <c r="P2360" s="3"/>
    </row>
    <row r="2361" spans="1:16">
      <c r="A2361" s="9">
        <v>42282</v>
      </c>
      <c r="B2361" s="33">
        <v>7085.93</v>
      </c>
      <c r="C2361" s="35">
        <v>3827.31</v>
      </c>
      <c r="D2361" s="35">
        <v>664.22265900000002</v>
      </c>
      <c r="E2361" s="35">
        <v>25.770792</v>
      </c>
      <c r="F2361" s="3">
        <v>3005.693834833</v>
      </c>
      <c r="G2361" s="3">
        <v>224</v>
      </c>
      <c r="H2361" s="37">
        <v>197.109342</v>
      </c>
      <c r="I2361" s="3">
        <v>302.08102500000001</v>
      </c>
      <c r="J2361" s="3">
        <v>-104.97168300000001</v>
      </c>
      <c r="K2361" s="3">
        <v>18.3536</v>
      </c>
      <c r="L2361" s="3">
        <v>2.0221</v>
      </c>
      <c r="M2361" s="3">
        <v>2.1</v>
      </c>
      <c r="N2361" s="3">
        <v>-3.1300000000001091</v>
      </c>
      <c r="O2361" s="3"/>
      <c r="P2361" s="3"/>
    </row>
    <row r="2362" spans="1:16">
      <c r="A2362" s="9">
        <v>42279</v>
      </c>
      <c r="B2362" s="32">
        <v>7089.06</v>
      </c>
      <c r="C2362" s="3">
        <v>3830.23</v>
      </c>
      <c r="D2362" s="3">
        <v>641.12670300000002</v>
      </c>
      <c r="E2362" s="3">
        <v>30.689347999999999</v>
      </c>
      <c r="F2362" s="3">
        <v>3007.0077956119999</v>
      </c>
      <c r="G2362" s="3">
        <v>233</v>
      </c>
      <c r="H2362" s="37">
        <v>58.469295000000002</v>
      </c>
      <c r="I2362" s="3">
        <v>119.467957</v>
      </c>
      <c r="J2362" s="3">
        <v>-60.998661999999996</v>
      </c>
      <c r="K2362" s="3">
        <v>18.361699999999999</v>
      </c>
      <c r="L2362" s="3">
        <v>2.0228999999999999</v>
      </c>
      <c r="M2362" s="3">
        <v>2.1</v>
      </c>
      <c r="N2362" s="3">
        <v>-16.479999999999563</v>
      </c>
      <c r="O2362" s="3"/>
      <c r="P2362" s="3"/>
    </row>
    <row r="2363" spans="1:16">
      <c r="A2363" s="9">
        <v>42278</v>
      </c>
      <c r="B2363" s="32">
        <v>7105.54</v>
      </c>
      <c r="C2363" s="3">
        <v>3840.75</v>
      </c>
      <c r="D2363" s="3">
        <v>1345.865391</v>
      </c>
      <c r="E2363" s="3">
        <v>27.560952</v>
      </c>
      <c r="F2363" s="3">
        <v>3013.9961730209998</v>
      </c>
      <c r="G2363" s="3">
        <v>219</v>
      </c>
      <c r="H2363" s="10">
        <v>841.89749900000004</v>
      </c>
      <c r="I2363" s="32">
        <v>874.15571999999997</v>
      </c>
      <c r="J2363" s="3">
        <v>-32.258220999999935</v>
      </c>
      <c r="K2363" s="3">
        <v>18.404299999999999</v>
      </c>
      <c r="L2363" s="3">
        <v>2.0276000000000001</v>
      </c>
      <c r="M2363" s="3">
        <v>2.1</v>
      </c>
      <c r="N2363" s="3">
        <v>25.0600000000004</v>
      </c>
      <c r="O2363" s="3"/>
      <c r="P2363" s="3"/>
    </row>
    <row r="2364" spans="1:16">
      <c r="A2364" s="9">
        <v>42277</v>
      </c>
      <c r="B2364" s="10">
        <v>7080.48</v>
      </c>
      <c r="C2364" s="3">
        <v>3836.33</v>
      </c>
      <c r="D2364" s="3">
        <v>1803.482154</v>
      </c>
      <c r="E2364" s="3">
        <v>25.94501</v>
      </c>
      <c r="F2364" s="3">
        <v>3003.366514498</v>
      </c>
      <c r="G2364" s="3">
        <v>214</v>
      </c>
      <c r="H2364" s="37">
        <v>1369.5454689999999</v>
      </c>
      <c r="I2364" s="3">
        <v>1085.334419</v>
      </c>
      <c r="J2364" s="3">
        <v>284.21104999999989</v>
      </c>
      <c r="K2364" s="3">
        <v>18.461300000000001</v>
      </c>
      <c r="L2364" s="3">
        <v>2.0282</v>
      </c>
      <c r="M2364" s="3">
        <v>2.1</v>
      </c>
      <c r="N2364" s="3">
        <v>29.609999999999673</v>
      </c>
      <c r="O2364" s="3"/>
      <c r="P2364" s="3"/>
    </row>
    <row r="2365" spans="1:16">
      <c r="A2365" s="9">
        <v>42276</v>
      </c>
      <c r="B2365" s="32">
        <v>7050.87</v>
      </c>
      <c r="C2365" s="3">
        <v>3826.15</v>
      </c>
      <c r="D2365" s="3">
        <v>1291.8076510000001</v>
      </c>
      <c r="E2365" s="3">
        <v>43.28931</v>
      </c>
      <c r="F2365" s="3">
        <v>2990.8092420940002</v>
      </c>
      <c r="G2365" s="3">
        <v>225</v>
      </c>
      <c r="H2365" s="37">
        <v>684.132159</v>
      </c>
      <c r="I2365" s="3">
        <v>771.52143599999999</v>
      </c>
      <c r="J2365" s="3">
        <v>-87.389276999999993</v>
      </c>
      <c r="K2365" s="3">
        <v>18.3841</v>
      </c>
      <c r="L2365" s="3">
        <v>2.0196999999999998</v>
      </c>
      <c r="M2365" s="3">
        <v>2.1</v>
      </c>
      <c r="N2365" s="3">
        <v>-34.510000000000218</v>
      </c>
      <c r="O2365" s="3"/>
      <c r="P2365" s="3"/>
    </row>
    <row r="2366" spans="1:16">
      <c r="A2366" s="9">
        <v>42275</v>
      </c>
      <c r="B2366" s="32">
        <v>7085.38</v>
      </c>
      <c r="C2366" s="3">
        <v>3858.61</v>
      </c>
      <c r="D2366" s="3">
        <v>816.33234000000004</v>
      </c>
      <c r="E2366" s="3">
        <v>28.700668</v>
      </c>
      <c r="F2366" s="3">
        <v>3005.4475208069998</v>
      </c>
      <c r="G2366" s="3">
        <v>232</v>
      </c>
      <c r="H2366" s="37">
        <v>448.21511099999998</v>
      </c>
      <c r="I2366" s="3">
        <v>407.88444199999998</v>
      </c>
      <c r="J2366" s="3">
        <v>40.330669</v>
      </c>
      <c r="K2366" s="3">
        <v>18.4741</v>
      </c>
      <c r="L2366" s="3">
        <v>2.0295999999999998</v>
      </c>
      <c r="M2366" s="3">
        <v>2.1</v>
      </c>
      <c r="N2366" s="3">
        <v>6.7399999999997817</v>
      </c>
      <c r="O2366" s="3"/>
      <c r="P2366" s="3"/>
    </row>
    <row r="2367" spans="1:16">
      <c r="A2367" s="9">
        <v>42272</v>
      </c>
      <c r="B2367" s="33">
        <v>7078.64</v>
      </c>
      <c r="C2367" s="35">
        <v>3869.55</v>
      </c>
      <c r="D2367" s="35">
        <v>1880.7456159999999</v>
      </c>
      <c r="E2367" s="35">
        <v>45.904879999999999</v>
      </c>
      <c r="F2367" s="3">
        <v>3007.3949435439999</v>
      </c>
      <c r="G2367" s="3">
        <v>224</v>
      </c>
      <c r="H2367" s="37">
        <v>771.27803500000005</v>
      </c>
      <c r="I2367" s="3">
        <v>1401.3216110000001</v>
      </c>
      <c r="J2367" s="3">
        <v>-630.04357600000003</v>
      </c>
      <c r="K2367" s="3">
        <v>18.382200000000001</v>
      </c>
      <c r="L2367" s="3">
        <v>2.0308999999999999</v>
      </c>
      <c r="M2367" s="3">
        <v>2.1</v>
      </c>
      <c r="N2367" s="3">
        <v>-32.159999999999854</v>
      </c>
      <c r="O2367" s="3"/>
      <c r="P2367" s="3"/>
    </row>
    <row r="2368" spans="1:16">
      <c r="A2368" s="9">
        <v>42270</v>
      </c>
      <c r="B2368" s="32">
        <v>7110.8</v>
      </c>
      <c r="C2368" s="3">
        <v>3887.14</v>
      </c>
      <c r="D2368" s="3">
        <v>1120.9253659999999</v>
      </c>
      <c r="E2368" s="3">
        <v>34.543408999999997</v>
      </c>
      <c r="F2368" s="3">
        <v>3021.0564956399999</v>
      </c>
      <c r="G2368" s="3">
        <v>232</v>
      </c>
      <c r="H2368" s="37">
        <v>657.51065100000005</v>
      </c>
      <c r="I2368" s="3">
        <v>340.36101600000001</v>
      </c>
      <c r="J2368" s="3">
        <v>317.14963500000005</v>
      </c>
      <c r="K2368" s="3">
        <v>18.89</v>
      </c>
      <c r="L2368" s="3">
        <v>2.0537999999999998</v>
      </c>
      <c r="M2368" s="3">
        <v>2.1</v>
      </c>
      <c r="N2368" s="3">
        <v>-4.0299999999997453</v>
      </c>
      <c r="O2368" s="3"/>
      <c r="P2368" s="3"/>
    </row>
    <row r="2369" spans="1:16">
      <c r="A2369" s="9">
        <v>42269</v>
      </c>
      <c r="B2369" s="33">
        <v>7114.83</v>
      </c>
      <c r="C2369" s="35">
        <v>3891.82</v>
      </c>
      <c r="D2369" s="35">
        <v>747.56633999999997</v>
      </c>
      <c r="E2369" s="35">
        <v>29.692007</v>
      </c>
      <c r="F2369" s="3">
        <v>3022.7431525349998</v>
      </c>
      <c r="G2369" s="3">
        <v>235</v>
      </c>
      <c r="H2369" s="37">
        <v>298.07754399999999</v>
      </c>
      <c r="I2369" s="3">
        <v>142.34993499999999</v>
      </c>
      <c r="J2369" s="3">
        <v>155.727609</v>
      </c>
      <c r="K2369" s="3">
        <v>18.900600000000001</v>
      </c>
      <c r="L2369" s="3">
        <v>2.0548999999999999</v>
      </c>
      <c r="M2369" s="3">
        <v>2.1</v>
      </c>
      <c r="N2369" s="3">
        <v>-3.5500000000001819</v>
      </c>
      <c r="O2369" s="3"/>
      <c r="P2369" s="3"/>
    </row>
    <row r="2370" spans="1:16">
      <c r="A2370" s="9">
        <v>42268</v>
      </c>
      <c r="B2370" s="10">
        <v>7118.38</v>
      </c>
      <c r="C2370" s="3">
        <v>3895.7</v>
      </c>
      <c r="D2370" s="3">
        <v>806.36280599999998</v>
      </c>
      <c r="E2370" s="3">
        <v>40.818736000000001</v>
      </c>
      <c r="F2370" s="3">
        <v>3024.2532566039999</v>
      </c>
      <c r="G2370" s="3">
        <v>239</v>
      </c>
      <c r="H2370" s="37">
        <v>273.386864</v>
      </c>
      <c r="I2370" s="3">
        <v>242.76674399999999</v>
      </c>
      <c r="J2370" s="3">
        <v>30.620120000000014</v>
      </c>
      <c r="K2370" s="3">
        <v>18.909400000000002</v>
      </c>
      <c r="L2370" s="3">
        <v>2.0558999999999998</v>
      </c>
      <c r="M2370" s="3">
        <v>2.1</v>
      </c>
      <c r="N2370" s="3">
        <v>14.010000000000218</v>
      </c>
      <c r="O2370" s="3"/>
      <c r="P2370" s="3"/>
    </row>
    <row r="2371" spans="1:16">
      <c r="A2371" s="9">
        <v>42265</v>
      </c>
      <c r="B2371" s="32">
        <v>7104.37</v>
      </c>
      <c r="C2371" s="3">
        <v>3881.04</v>
      </c>
      <c r="D2371" s="3">
        <v>667.28851399999996</v>
      </c>
      <c r="E2371" s="3">
        <v>15.477975000000001</v>
      </c>
      <c r="F2371" s="3">
        <v>3018.289243962</v>
      </c>
      <c r="G2371" s="3">
        <v>232</v>
      </c>
      <c r="H2371" s="10">
        <v>329.33885500000002</v>
      </c>
      <c r="I2371" s="32">
        <v>334.14933000000002</v>
      </c>
      <c r="J2371" s="3">
        <v>-4.8104749999999967</v>
      </c>
      <c r="K2371" s="3">
        <v>18.8721</v>
      </c>
      <c r="L2371" s="3">
        <v>2.0518999999999998</v>
      </c>
      <c r="M2371" s="3">
        <v>2.1</v>
      </c>
      <c r="N2371" s="3">
        <v>-3.5</v>
      </c>
      <c r="O2371" s="3"/>
      <c r="P2371" s="3"/>
    </row>
    <row r="2372" spans="1:16">
      <c r="A2372" s="9">
        <v>42264</v>
      </c>
      <c r="B2372" s="32">
        <v>7107.87</v>
      </c>
      <c r="C2372" s="3">
        <v>3885.71</v>
      </c>
      <c r="D2372" s="3">
        <v>529.39657199999999</v>
      </c>
      <c r="E2372" s="3">
        <v>12.987397</v>
      </c>
      <c r="F2372" s="3">
        <v>3019.7763632460001</v>
      </c>
      <c r="G2372" s="3">
        <v>215</v>
      </c>
      <c r="H2372" s="10">
        <v>202.52150700000001</v>
      </c>
      <c r="I2372" s="32">
        <v>249.008296</v>
      </c>
      <c r="J2372" s="3">
        <v>-46.486788999999987</v>
      </c>
      <c r="K2372" s="3">
        <v>18.948699999999999</v>
      </c>
      <c r="L2372" s="3">
        <v>2.0565000000000002</v>
      </c>
      <c r="M2372" s="3">
        <v>2.1</v>
      </c>
      <c r="N2372" s="3">
        <v>-5.6400000000003274</v>
      </c>
      <c r="O2372" s="3"/>
      <c r="P2372" s="3"/>
    </row>
    <row r="2373" spans="1:16">
      <c r="A2373" s="9">
        <v>42263</v>
      </c>
      <c r="B2373" s="32">
        <v>7113.51</v>
      </c>
      <c r="C2373" s="3">
        <v>3885.08</v>
      </c>
      <c r="D2373" s="3">
        <v>658.04701499999999</v>
      </c>
      <c r="E2373" s="22">
        <v>20.695813000000001</v>
      </c>
      <c r="F2373" s="3">
        <v>3022.1695417840001</v>
      </c>
      <c r="G2373" s="3">
        <v>238</v>
      </c>
      <c r="H2373" s="10">
        <v>255.86747399999999</v>
      </c>
      <c r="I2373" s="32">
        <v>226.29369399999999</v>
      </c>
      <c r="J2373" s="3">
        <v>29.573779999999999</v>
      </c>
      <c r="K2373" s="3">
        <v>18.963699999999999</v>
      </c>
      <c r="L2373" s="3">
        <v>2.0581</v>
      </c>
      <c r="M2373" s="3">
        <v>2.1</v>
      </c>
      <c r="N2373" s="3">
        <v>-23.889999999999418</v>
      </c>
      <c r="O2373" s="3"/>
      <c r="P2373" s="3"/>
    </row>
    <row r="2374" spans="1:16">
      <c r="A2374" s="9">
        <v>42262</v>
      </c>
      <c r="B2374" s="10">
        <v>7137.4</v>
      </c>
      <c r="C2374" s="3">
        <v>3899.63</v>
      </c>
      <c r="D2374" s="3">
        <v>771.26133300000004</v>
      </c>
      <c r="E2374" s="3">
        <v>18.412036000000001</v>
      </c>
      <c r="F2374" s="3">
        <v>3032.3191294369999</v>
      </c>
      <c r="G2374" s="3">
        <v>241</v>
      </c>
      <c r="H2374" s="37">
        <v>177.74778000000001</v>
      </c>
      <c r="I2374" s="3">
        <v>131.141043</v>
      </c>
      <c r="J2374" s="3">
        <v>46.60673700000001</v>
      </c>
      <c r="K2374" s="3">
        <v>19.0274</v>
      </c>
      <c r="L2374" s="3">
        <v>2.0649999999999999</v>
      </c>
      <c r="M2374" s="3">
        <v>2.1</v>
      </c>
      <c r="N2374" s="3">
        <v>-15.030000000000655</v>
      </c>
      <c r="O2374" s="3"/>
      <c r="P2374" s="3"/>
    </row>
    <row r="2375" spans="1:16">
      <c r="A2375" s="9">
        <v>42261</v>
      </c>
      <c r="B2375" s="10">
        <v>7152.43</v>
      </c>
      <c r="C2375" s="3">
        <v>3915.13</v>
      </c>
      <c r="D2375" s="3">
        <v>613.51430600000003</v>
      </c>
      <c r="E2375" s="3">
        <v>15.715441999999999</v>
      </c>
      <c r="F2375" s="3">
        <v>3038.704927749</v>
      </c>
      <c r="G2375" s="3">
        <v>244</v>
      </c>
      <c r="H2375" s="37">
        <v>158.935565</v>
      </c>
      <c r="I2375" s="3">
        <v>170.76341500000001</v>
      </c>
      <c r="J2375" s="3">
        <v>-11.827850000000012</v>
      </c>
      <c r="K2375" s="3">
        <v>19.067499999999999</v>
      </c>
      <c r="L2375" s="3">
        <v>2.0693999999999999</v>
      </c>
      <c r="M2375" s="3">
        <v>2.1</v>
      </c>
      <c r="N2375" s="3">
        <v>-10.009999999999309</v>
      </c>
      <c r="O2375" s="3"/>
      <c r="P2375" s="3"/>
    </row>
    <row r="2376" spans="1:16">
      <c r="A2376" s="9">
        <v>42258</v>
      </c>
      <c r="B2376" s="33">
        <v>7162.44</v>
      </c>
      <c r="C2376" s="35">
        <v>3919.61</v>
      </c>
      <c r="D2376" s="35">
        <v>696.57895499999995</v>
      </c>
      <c r="E2376" s="35">
        <v>17.543581</v>
      </c>
      <c r="F2376" s="3">
        <v>3042.9539539699999</v>
      </c>
      <c r="G2376" s="3">
        <v>233</v>
      </c>
      <c r="H2376" s="37">
        <v>372.19391000000002</v>
      </c>
      <c r="I2376" s="3">
        <v>82.295126999999994</v>
      </c>
      <c r="J2376" s="3">
        <v>289.89878300000004</v>
      </c>
      <c r="K2376" s="3">
        <v>19.015799999999999</v>
      </c>
      <c r="L2376" s="3">
        <v>2.0731000000000002</v>
      </c>
      <c r="M2376" s="3">
        <v>2.1</v>
      </c>
      <c r="N2376" s="3">
        <v>8.9499999999998181</v>
      </c>
      <c r="O2376" s="3"/>
      <c r="P2376" s="3"/>
    </row>
    <row r="2377" spans="1:16">
      <c r="A2377" s="9">
        <v>42257</v>
      </c>
      <c r="B2377" s="10">
        <v>7153.49</v>
      </c>
      <c r="C2377" s="3">
        <v>3914.27</v>
      </c>
      <c r="D2377" s="3">
        <v>474.55397199999999</v>
      </c>
      <c r="E2377" s="3">
        <v>19.417981000000001</v>
      </c>
      <c r="F2377" s="3">
        <v>3039.1486602089999</v>
      </c>
      <c r="G2377" s="3">
        <v>217</v>
      </c>
      <c r="H2377" s="37">
        <v>102.072746</v>
      </c>
      <c r="I2377" s="3">
        <v>188.24207899999999</v>
      </c>
      <c r="J2377" s="3">
        <v>-86.169332999999995</v>
      </c>
      <c r="K2377" s="3">
        <v>18.992000000000001</v>
      </c>
      <c r="L2377" s="3">
        <v>2.0705</v>
      </c>
      <c r="M2377" s="3">
        <v>2.1</v>
      </c>
      <c r="N2377" s="3">
        <v>-6.4499999999998181</v>
      </c>
      <c r="O2377" s="3"/>
      <c r="P2377" s="3"/>
    </row>
    <row r="2378" spans="1:16">
      <c r="A2378" s="9">
        <v>42256</v>
      </c>
      <c r="B2378" s="32">
        <v>7159.94</v>
      </c>
      <c r="C2378" s="3">
        <v>3924.67</v>
      </c>
      <c r="D2378" s="3">
        <v>588.87049999999999</v>
      </c>
      <c r="E2378" s="3">
        <v>20.614940000000001</v>
      </c>
      <c r="F2378" s="3">
        <v>3041.9345975800002</v>
      </c>
      <c r="G2378" s="3">
        <v>220</v>
      </c>
      <c r="H2378" s="37">
        <v>171.59629899999999</v>
      </c>
      <c r="I2378" s="3">
        <v>188.97149300000001</v>
      </c>
      <c r="J2378" s="3">
        <v>-17.375194000000022</v>
      </c>
      <c r="K2378" s="3">
        <v>19.0063</v>
      </c>
      <c r="L2378" s="3">
        <v>2.0722999999999998</v>
      </c>
      <c r="M2378" s="3">
        <v>2.1</v>
      </c>
      <c r="N2378" s="3">
        <v>-23.3100000000004</v>
      </c>
      <c r="O2378" s="3"/>
      <c r="P2378" s="3"/>
    </row>
    <row r="2379" spans="1:16">
      <c r="A2379" s="9">
        <v>42255</v>
      </c>
      <c r="B2379" s="32">
        <v>7183.25</v>
      </c>
      <c r="C2379" s="3">
        <v>3937.08</v>
      </c>
      <c r="D2379" s="3">
        <v>646.85574799999995</v>
      </c>
      <c r="E2379" s="3">
        <v>21.679976</v>
      </c>
      <c r="F2379" s="3">
        <v>3051.8343203180002</v>
      </c>
      <c r="G2379" s="3">
        <v>227</v>
      </c>
      <c r="H2379" s="37">
        <v>318.10956700000003</v>
      </c>
      <c r="I2379" s="3">
        <v>54.693083000000001</v>
      </c>
      <c r="J2379" s="3">
        <v>263.41648400000003</v>
      </c>
      <c r="K2379" s="3">
        <v>19.068100000000001</v>
      </c>
      <c r="L2379" s="3">
        <v>2.0790000000000002</v>
      </c>
      <c r="M2379" s="3">
        <v>2.1</v>
      </c>
      <c r="N2379" s="3">
        <v>58.789999999999964</v>
      </c>
      <c r="O2379" s="3">
        <v>7527</v>
      </c>
      <c r="P2379" s="3"/>
    </row>
    <row r="2380" spans="1:16">
      <c r="A2380" s="9">
        <v>42254</v>
      </c>
      <c r="B2380" s="32">
        <v>7124.46</v>
      </c>
      <c r="C2380" s="3">
        <v>3914.14</v>
      </c>
      <c r="D2380" s="3">
        <v>430.55458199999998</v>
      </c>
      <c r="E2380" s="3">
        <v>16.715198000000001</v>
      </c>
      <c r="F2380" s="3">
        <v>3026.8601416649999</v>
      </c>
      <c r="G2380" s="3">
        <v>232</v>
      </c>
      <c r="H2380" s="10">
        <v>45.722082999999998</v>
      </c>
      <c r="I2380" s="32">
        <v>79.911906999999999</v>
      </c>
      <c r="J2380" s="3">
        <v>-34.189824000000002</v>
      </c>
      <c r="K2380" s="3">
        <v>18.912099999999999</v>
      </c>
      <c r="L2380" s="3">
        <v>2.0619999999999998</v>
      </c>
      <c r="M2380" s="3">
        <v>2.1</v>
      </c>
      <c r="N2380" s="3">
        <v>-25.239999999999782</v>
      </c>
      <c r="O2380" s="3">
        <v>11798</v>
      </c>
      <c r="P2380" s="3"/>
    </row>
    <row r="2381" spans="1:16">
      <c r="A2381" s="9">
        <v>42251</v>
      </c>
      <c r="B2381" s="32">
        <v>7149.7</v>
      </c>
      <c r="C2381" s="3">
        <v>3931</v>
      </c>
      <c r="D2381" s="3">
        <v>599.64007300000003</v>
      </c>
      <c r="E2381" s="3">
        <v>16.601700999999998</v>
      </c>
      <c r="F2381" s="3">
        <v>3037.5629990769999</v>
      </c>
      <c r="G2381" s="3">
        <v>242</v>
      </c>
      <c r="H2381" s="37">
        <v>135.09823399999999</v>
      </c>
      <c r="I2381" s="3">
        <v>65.188592</v>
      </c>
      <c r="J2381" s="3">
        <v>69.909641999999991</v>
      </c>
      <c r="K2381" s="3">
        <v>18.978899999999999</v>
      </c>
      <c r="L2381" s="3">
        <v>2.0693000000000001</v>
      </c>
      <c r="M2381" s="3">
        <v>2.1</v>
      </c>
      <c r="N2381" s="3">
        <v>-65.409999999999854</v>
      </c>
      <c r="O2381" s="3"/>
      <c r="P2381" s="3"/>
    </row>
    <row r="2382" spans="1:16">
      <c r="A2382" s="9">
        <v>42250</v>
      </c>
      <c r="B2382" s="32">
        <v>7215.11</v>
      </c>
      <c r="C2382" s="3">
        <v>3957.83</v>
      </c>
      <c r="D2382" s="3">
        <v>540.143146</v>
      </c>
      <c r="E2382" s="3">
        <v>17.337699000000001</v>
      </c>
      <c r="F2382" s="3">
        <v>3065.3519992400002</v>
      </c>
      <c r="G2382" s="3">
        <v>227</v>
      </c>
      <c r="H2382" s="10">
        <v>241.73853399999999</v>
      </c>
      <c r="I2382" s="32">
        <v>51.329236999999999</v>
      </c>
      <c r="J2382" s="3">
        <v>190.40929699999998</v>
      </c>
      <c r="K2382" s="3">
        <v>19.1526</v>
      </c>
      <c r="L2382" s="3">
        <v>2.0882000000000001</v>
      </c>
      <c r="M2382" s="3">
        <v>2.1</v>
      </c>
      <c r="N2382" s="3">
        <v>-30.390000000000327</v>
      </c>
      <c r="O2382" s="3"/>
      <c r="P2382" s="3"/>
    </row>
    <row r="2383" spans="1:16">
      <c r="A2383" s="9">
        <v>42249</v>
      </c>
      <c r="B2383" s="32">
        <v>7245.5</v>
      </c>
      <c r="C2383" s="3">
        <v>3978.84</v>
      </c>
      <c r="D2383" s="3">
        <v>566.69316400000002</v>
      </c>
      <c r="E2383" s="3">
        <v>13.061556</v>
      </c>
      <c r="F2383" s="3">
        <v>3078.2639866869999</v>
      </c>
      <c r="G2383" s="3">
        <v>220</v>
      </c>
      <c r="H2383" s="37">
        <v>78.181974999999994</v>
      </c>
      <c r="I2383" s="3">
        <v>274.26088600000003</v>
      </c>
      <c r="J2383" s="3">
        <v>-196.07891100000003</v>
      </c>
      <c r="K2383" s="3">
        <v>19.2332</v>
      </c>
      <c r="L2383" s="3">
        <v>2.097</v>
      </c>
      <c r="M2383" s="3">
        <v>2.1</v>
      </c>
      <c r="N2383" s="3">
        <v>5.1099999999996726</v>
      </c>
      <c r="O2383" s="3"/>
      <c r="P2383" s="3"/>
    </row>
    <row r="2384" spans="1:16">
      <c r="A2384" s="9">
        <v>42248</v>
      </c>
      <c r="B2384" s="32">
        <v>7240.39</v>
      </c>
      <c r="C2384" s="3">
        <v>3979.9</v>
      </c>
      <c r="D2384" s="3">
        <v>661.47633800000006</v>
      </c>
      <c r="E2384" s="3">
        <v>17.690601999999998</v>
      </c>
      <c r="F2384" s="3">
        <v>3076.0921319200002</v>
      </c>
      <c r="G2384" s="3">
        <v>225</v>
      </c>
      <c r="H2384" s="37">
        <v>217.127622</v>
      </c>
      <c r="I2384" s="3">
        <v>253.117796</v>
      </c>
      <c r="J2384" s="3">
        <v>-35.990173999999996</v>
      </c>
      <c r="K2384" s="3">
        <v>19.2197</v>
      </c>
      <c r="L2384" s="3">
        <v>2.0954999999999999</v>
      </c>
      <c r="M2384" s="3">
        <v>2.1</v>
      </c>
      <c r="N2384" s="3">
        <v>-58.359999999999673</v>
      </c>
      <c r="O2384" s="3"/>
      <c r="P2384" s="3"/>
    </row>
    <row r="2385" spans="1:16">
      <c r="A2385" s="9">
        <v>42247</v>
      </c>
      <c r="B2385" s="32">
        <v>7298.75</v>
      </c>
      <c r="C2385" s="3">
        <v>4007.32</v>
      </c>
      <c r="D2385" s="3">
        <v>732.24665700000003</v>
      </c>
      <c r="E2385" s="3">
        <v>35.545737000000003</v>
      </c>
      <c r="F2385" s="3">
        <v>3100.870900808</v>
      </c>
      <c r="G2385" s="3">
        <v>233</v>
      </c>
      <c r="H2385" s="37">
        <v>19.708448000000001</v>
      </c>
      <c r="I2385" s="3">
        <v>116.45819</v>
      </c>
      <c r="J2385" s="3">
        <v>-96.749741999999998</v>
      </c>
      <c r="K2385" s="3">
        <v>19.374500000000001</v>
      </c>
      <c r="L2385" s="3">
        <v>2.1124000000000001</v>
      </c>
      <c r="M2385" s="3">
        <v>2.1</v>
      </c>
      <c r="N2385" s="3">
        <v>-8.1899999999995998</v>
      </c>
      <c r="O2385" s="3"/>
      <c r="P2385" s="3"/>
    </row>
    <row r="2386" spans="1:16">
      <c r="A2386" s="9">
        <v>42244</v>
      </c>
      <c r="B2386" s="10">
        <v>7306.94</v>
      </c>
      <c r="C2386" s="3">
        <v>4026.26</v>
      </c>
      <c r="D2386" s="3">
        <v>517.76059499999997</v>
      </c>
      <c r="E2386" s="3">
        <v>27.568539000000001</v>
      </c>
      <c r="F2386" s="3">
        <v>3104.3375024659999</v>
      </c>
      <c r="G2386" s="3">
        <v>227</v>
      </c>
      <c r="H2386" s="37">
        <v>134.99602400000001</v>
      </c>
      <c r="I2386" s="3">
        <v>105.31456799999999</v>
      </c>
      <c r="J2386" s="3">
        <v>29.681456000000011</v>
      </c>
      <c r="K2386" s="3">
        <v>19.3962</v>
      </c>
      <c r="L2386" s="3">
        <v>2.1147999999999998</v>
      </c>
      <c r="M2386" s="3">
        <v>2.1</v>
      </c>
      <c r="N2386" s="3">
        <v>-43.580000000000837</v>
      </c>
      <c r="O2386" s="3"/>
      <c r="P2386" s="3"/>
    </row>
    <row r="2387" spans="1:16">
      <c r="A2387" s="9">
        <v>42243</v>
      </c>
      <c r="B2387" s="32">
        <v>7350.52</v>
      </c>
      <c r="C2387" s="3">
        <v>4049.15</v>
      </c>
      <c r="D2387" s="3">
        <v>1068.7790480000001</v>
      </c>
      <c r="E2387" s="3">
        <v>44.420377999999999</v>
      </c>
      <c r="F2387" s="3">
        <v>3122.8543337299998</v>
      </c>
      <c r="G2387" s="3">
        <v>238</v>
      </c>
      <c r="H2387" s="10">
        <v>192.29310100000001</v>
      </c>
      <c r="I2387" s="32">
        <v>367.76381400000002</v>
      </c>
      <c r="J2387" s="3">
        <v>-175.47071300000002</v>
      </c>
      <c r="K2387" s="3">
        <v>19.511800000000001</v>
      </c>
      <c r="L2387" s="3">
        <v>2.1274000000000002</v>
      </c>
      <c r="M2387" s="3">
        <v>2.1</v>
      </c>
      <c r="N2387" s="3">
        <v>77.380000000000109</v>
      </c>
      <c r="O2387" s="3">
        <v>7623</v>
      </c>
      <c r="P2387" s="3"/>
    </row>
    <row r="2388" spans="1:16">
      <c r="A2388" s="9">
        <v>42242</v>
      </c>
      <c r="B2388" s="32">
        <v>7273.14</v>
      </c>
      <c r="C2388" s="3">
        <v>3991.16</v>
      </c>
      <c r="D2388" s="3">
        <v>1442.173282</v>
      </c>
      <c r="E2388" s="3">
        <v>32.369025999999998</v>
      </c>
      <c r="F2388" s="3">
        <v>3089.9757965990002</v>
      </c>
      <c r="G2388" s="3">
        <v>227</v>
      </c>
      <c r="H2388" s="10">
        <v>484.85134299999999</v>
      </c>
      <c r="I2388" s="32">
        <v>941.42825000000005</v>
      </c>
      <c r="J2388" s="3">
        <v>-456.57690700000006</v>
      </c>
      <c r="K2388" s="3">
        <v>19.3064</v>
      </c>
      <c r="L2388" s="3">
        <v>2.105</v>
      </c>
      <c r="M2388" s="3">
        <v>2.1</v>
      </c>
      <c r="N2388" s="3">
        <v>33.039999999999964</v>
      </c>
      <c r="O2388" s="3"/>
      <c r="P2388" s="3"/>
    </row>
    <row r="2389" spans="1:16">
      <c r="A2389" s="9">
        <v>42241</v>
      </c>
      <c r="B2389" s="32">
        <v>7240.1</v>
      </c>
      <c r="C2389" s="3">
        <v>3968.57</v>
      </c>
      <c r="D2389" s="3">
        <v>2374.537542</v>
      </c>
      <c r="E2389" s="3">
        <v>50.00468</v>
      </c>
      <c r="F2389" s="3">
        <v>3075.942635073</v>
      </c>
      <c r="G2389" s="3">
        <v>246</v>
      </c>
      <c r="H2389" s="10">
        <v>561.53394600000001</v>
      </c>
      <c r="I2389" s="32">
        <v>1776.0956630000001</v>
      </c>
      <c r="J2389" s="3">
        <v>-1214.561717</v>
      </c>
      <c r="K2389" s="3">
        <v>19.221299999999999</v>
      </c>
      <c r="L2389" s="3">
        <v>2.0956000000000001</v>
      </c>
      <c r="M2389" s="3">
        <v>2.1</v>
      </c>
      <c r="N2389" s="3">
        <v>8.5200000000004366</v>
      </c>
      <c r="O2389" s="3"/>
      <c r="P2389" s="3"/>
    </row>
    <row r="2390" spans="1:16">
      <c r="A2390" s="9">
        <v>42240</v>
      </c>
      <c r="B2390" s="32">
        <v>7231.58</v>
      </c>
      <c r="C2390" s="3">
        <v>3982.96</v>
      </c>
      <c r="D2390" s="3">
        <v>1442.1690020000001</v>
      </c>
      <c r="E2390" s="3">
        <v>60.376083000000001</v>
      </c>
      <c r="F2390" s="3">
        <v>3072.321809865</v>
      </c>
      <c r="G2390" s="3">
        <v>243</v>
      </c>
      <c r="H2390" s="37">
        <v>313.12331899999998</v>
      </c>
      <c r="I2390" s="3">
        <v>512.78888099999995</v>
      </c>
      <c r="J2390" s="3">
        <v>-199.66556199999997</v>
      </c>
      <c r="K2390" s="3">
        <v>19.198699999999999</v>
      </c>
      <c r="L2390" s="3">
        <v>2.0931999999999999</v>
      </c>
      <c r="M2390" s="3">
        <v>2</v>
      </c>
      <c r="N2390" s="3">
        <v>-99.510000000000218</v>
      </c>
      <c r="O2390" s="3"/>
      <c r="P2390" s="3"/>
    </row>
    <row r="2391" spans="1:16">
      <c r="A2391" s="9">
        <v>42237</v>
      </c>
      <c r="B2391" s="32">
        <v>7331.09</v>
      </c>
      <c r="C2391" s="3">
        <v>4053.67</v>
      </c>
      <c r="D2391" s="3">
        <v>3369.3161019999998</v>
      </c>
      <c r="E2391" s="3">
        <v>390.860298</v>
      </c>
      <c r="F2391" s="3">
        <v>3114.584888892</v>
      </c>
      <c r="G2391" s="3">
        <v>241</v>
      </c>
      <c r="H2391" s="10">
        <v>548.72627499999999</v>
      </c>
      <c r="I2391" s="32">
        <v>712.34217899999999</v>
      </c>
      <c r="J2391" s="3">
        <v>-163.615904</v>
      </c>
      <c r="K2391" s="3">
        <v>19.462800000000001</v>
      </c>
      <c r="L2391" s="3">
        <v>2.1219999999999999</v>
      </c>
      <c r="M2391" s="3">
        <v>2</v>
      </c>
      <c r="N2391" s="3">
        <v>-140.07999999999993</v>
      </c>
      <c r="O2391" s="3"/>
      <c r="P2391" s="3"/>
    </row>
    <row r="2392" spans="1:16">
      <c r="A2392" s="9">
        <v>42236</v>
      </c>
      <c r="B2392" s="10">
        <v>7471.17</v>
      </c>
      <c r="C2392" s="3">
        <v>4140.68</v>
      </c>
      <c r="D2392" s="3">
        <v>959.394453</v>
      </c>
      <c r="E2392" s="3">
        <v>43.387700000000002</v>
      </c>
      <c r="F2392" s="3">
        <v>3174.09388218</v>
      </c>
      <c r="G2392" s="3">
        <v>241</v>
      </c>
      <c r="H2392" s="37">
        <v>182.59699000000001</v>
      </c>
      <c r="I2392" s="3">
        <v>192.94391400000001</v>
      </c>
      <c r="J2392" s="3">
        <v>-10.346924000000001</v>
      </c>
      <c r="K2392" s="3">
        <v>19.834700000000002</v>
      </c>
      <c r="L2392" s="3">
        <v>2.1625000000000001</v>
      </c>
      <c r="M2392" s="3">
        <v>2</v>
      </c>
      <c r="N2392" s="3">
        <v>21.350000000000364</v>
      </c>
      <c r="O2392" s="3"/>
      <c r="P2392" s="3"/>
    </row>
    <row r="2393" spans="1:16">
      <c r="A2393" s="9">
        <v>42235</v>
      </c>
      <c r="B2393" s="10">
        <v>7449.82</v>
      </c>
      <c r="C2393" s="3">
        <v>4137.59</v>
      </c>
      <c r="D2393" s="3">
        <v>1244.6112330000001</v>
      </c>
      <c r="E2393" s="3">
        <v>47.489564999999999</v>
      </c>
      <c r="F2393" s="3">
        <v>3165.023438275</v>
      </c>
      <c r="G2393" s="3">
        <v>236</v>
      </c>
      <c r="H2393" s="37">
        <v>416.69067999999999</v>
      </c>
      <c r="I2393" s="3">
        <v>285.41580699999997</v>
      </c>
      <c r="J2393" s="3">
        <v>131.27487300000001</v>
      </c>
      <c r="K2393" s="3">
        <v>19.777999999999999</v>
      </c>
      <c r="L2393" s="3">
        <v>2.1562999999999999</v>
      </c>
      <c r="M2393" s="3">
        <v>2</v>
      </c>
      <c r="N2393" s="3">
        <v>-48.960000000000036</v>
      </c>
      <c r="O2393" s="3"/>
      <c r="P2393" s="3"/>
    </row>
    <row r="2394" spans="1:16">
      <c r="A2394" s="9">
        <v>42234</v>
      </c>
      <c r="B2394" s="10">
        <v>7498.78</v>
      </c>
      <c r="C2394" s="3">
        <v>4164.3100000000004</v>
      </c>
      <c r="D2394" s="3">
        <v>2304.3859859999998</v>
      </c>
      <c r="E2394" s="3">
        <v>87.864410000000007</v>
      </c>
      <c r="F2394" s="3">
        <v>3185.826742021</v>
      </c>
      <c r="G2394" s="3">
        <v>240</v>
      </c>
      <c r="H2394" s="37">
        <v>725.52514499999995</v>
      </c>
      <c r="I2394" s="3">
        <v>787.00509499999998</v>
      </c>
      <c r="J2394" s="3">
        <v>-61.479950000000031</v>
      </c>
      <c r="K2394" s="3">
        <v>19.908000000000001</v>
      </c>
      <c r="L2394" s="3">
        <v>2.1705000000000001</v>
      </c>
      <c r="M2394" s="3">
        <v>2</v>
      </c>
      <c r="N2394" s="3">
        <v>7.999999999992724E-2</v>
      </c>
      <c r="O2394" s="3"/>
      <c r="P2394" s="3"/>
    </row>
    <row r="2395" spans="1:16">
      <c r="A2395" s="9">
        <v>42233</v>
      </c>
      <c r="B2395" s="32">
        <v>7498.7</v>
      </c>
      <c r="C2395" s="3">
        <v>4157.71</v>
      </c>
      <c r="D2395" s="3">
        <v>1568.380613</v>
      </c>
      <c r="E2395" s="3">
        <v>56.713124999999998</v>
      </c>
      <c r="F2395" s="3">
        <v>3185.78350572</v>
      </c>
      <c r="G2395" s="3">
        <v>226</v>
      </c>
      <c r="H2395" s="37">
        <v>255.32455400000001</v>
      </c>
      <c r="I2395" s="3">
        <v>405.00600400000002</v>
      </c>
      <c r="J2395" s="3">
        <v>-149.68145000000001</v>
      </c>
      <c r="K2395" s="3">
        <v>19.614899999999999</v>
      </c>
      <c r="L2395" s="3">
        <v>2.1779999999999999</v>
      </c>
      <c r="M2395" s="3">
        <v>2.1</v>
      </c>
      <c r="N2395" s="3">
        <v>6.6599999999998545</v>
      </c>
      <c r="O2395" s="3"/>
      <c r="P2395" s="3"/>
    </row>
    <row r="2396" spans="1:16">
      <c r="A2396" s="9">
        <v>42230</v>
      </c>
      <c r="B2396" s="32">
        <v>7492.04</v>
      </c>
      <c r="C2396" s="3">
        <v>4164.4799999999996</v>
      </c>
      <c r="D2396" s="3">
        <v>1173.454246</v>
      </c>
      <c r="E2396" s="3">
        <v>47.661045999999999</v>
      </c>
      <c r="F2396" s="3">
        <v>3182.9555096979998</v>
      </c>
      <c r="G2396" s="3">
        <v>214</v>
      </c>
      <c r="H2396" s="10">
        <v>90.713149000000001</v>
      </c>
      <c r="I2396" s="32">
        <v>85.926354000000003</v>
      </c>
      <c r="J2396" s="3">
        <v>4.7867949999999979</v>
      </c>
      <c r="K2396" s="3">
        <v>19.5975</v>
      </c>
      <c r="L2396" s="3">
        <v>2.1760000000000002</v>
      </c>
      <c r="M2396" s="3">
        <v>2.1</v>
      </c>
      <c r="N2396" s="3">
        <v>29.699999999999818</v>
      </c>
      <c r="O2396" s="3"/>
      <c r="P2396" s="3"/>
    </row>
    <row r="2397" spans="1:16">
      <c r="A2397" s="9">
        <v>42229</v>
      </c>
      <c r="B2397" s="33">
        <v>7462.34</v>
      </c>
      <c r="C2397" s="35">
        <v>4148.92</v>
      </c>
      <c r="D2397" s="35">
        <v>1253.617244</v>
      </c>
      <c r="E2397" s="35">
        <v>41.875351999999999</v>
      </c>
      <c r="F2397" s="3">
        <v>3170.3364668119998</v>
      </c>
      <c r="G2397" s="3">
        <v>240</v>
      </c>
      <c r="H2397" s="37">
        <v>268.69111299999997</v>
      </c>
      <c r="I2397" s="3">
        <v>155.36318700000001</v>
      </c>
      <c r="J2397" s="3">
        <v>113.32792599999996</v>
      </c>
      <c r="K2397" s="3">
        <v>19.5182</v>
      </c>
      <c r="L2397" s="3">
        <v>2.1476999999999999</v>
      </c>
      <c r="M2397" s="3">
        <v>2.1</v>
      </c>
      <c r="N2397" s="3">
        <v>19.579999999999927</v>
      </c>
      <c r="O2397" s="3"/>
      <c r="P2397" s="3"/>
    </row>
    <row r="2398" spans="1:16">
      <c r="A2398" s="9">
        <v>42228</v>
      </c>
      <c r="B2398" s="32">
        <v>7442.76</v>
      </c>
      <c r="C2398" s="3">
        <v>4128.24</v>
      </c>
      <c r="D2398" s="3">
        <v>978.73287800000003</v>
      </c>
      <c r="E2398" s="3">
        <v>36.484400000000001</v>
      </c>
      <c r="F2398" s="3">
        <v>3162.0152198549999</v>
      </c>
      <c r="G2398" s="3">
        <v>234</v>
      </c>
      <c r="H2398" s="10">
        <v>104.47354900000001</v>
      </c>
      <c r="I2398" s="32">
        <v>128.29698300000001</v>
      </c>
      <c r="J2398" s="3">
        <v>-23.823434000000006</v>
      </c>
      <c r="K2398" s="3">
        <v>19.2714</v>
      </c>
      <c r="L2398" s="3">
        <v>2.1305000000000001</v>
      </c>
      <c r="M2398" s="3">
        <v>2.1</v>
      </c>
      <c r="N2398" s="3">
        <v>-29.139999999999418</v>
      </c>
      <c r="O2398" s="3"/>
      <c r="P2398" s="3"/>
    </row>
    <row r="2399" spans="1:16">
      <c r="A2399" s="9">
        <v>42227</v>
      </c>
      <c r="B2399" s="10">
        <v>7471.9</v>
      </c>
      <c r="C2399" s="3">
        <v>4152.75</v>
      </c>
      <c r="D2399" s="3">
        <v>2119.0752659999998</v>
      </c>
      <c r="E2399" s="3">
        <v>47.895429999999998</v>
      </c>
      <c r="F2399" s="3">
        <v>3174.399379683</v>
      </c>
      <c r="G2399" s="3">
        <v>242</v>
      </c>
      <c r="H2399" s="37">
        <v>169.14390399999999</v>
      </c>
      <c r="I2399" s="3">
        <v>853.09243800000002</v>
      </c>
      <c r="J2399" s="3">
        <v>-683.948534</v>
      </c>
      <c r="K2399" s="3">
        <v>19.346800000000002</v>
      </c>
      <c r="L2399" s="3">
        <v>2.1387999999999998</v>
      </c>
      <c r="M2399" s="3">
        <v>2.1</v>
      </c>
      <c r="N2399" s="3">
        <v>12.979999999999563</v>
      </c>
      <c r="O2399" s="3"/>
      <c r="P2399" s="3"/>
    </row>
    <row r="2400" spans="1:16">
      <c r="A2400" s="9">
        <v>42226</v>
      </c>
      <c r="B2400" s="10">
        <v>7458.92</v>
      </c>
      <c r="C2400" s="3">
        <v>4154.1499999999996</v>
      </c>
      <c r="D2400" s="3">
        <v>2610.7118049999999</v>
      </c>
      <c r="E2400" s="3">
        <v>50.279606000000001</v>
      </c>
      <c r="F2400" s="3">
        <v>3168.8719168170001</v>
      </c>
      <c r="G2400" s="3">
        <v>243</v>
      </c>
      <c r="H2400" s="37">
        <v>438.11069700000002</v>
      </c>
      <c r="I2400" s="3">
        <v>733.63608499999998</v>
      </c>
      <c r="J2400" s="3">
        <v>-295.52538799999996</v>
      </c>
      <c r="K2400" s="3">
        <v>19.313099999999999</v>
      </c>
      <c r="L2400" s="3">
        <v>2.1351</v>
      </c>
      <c r="M2400" s="3">
        <v>2.1</v>
      </c>
      <c r="N2400" s="3">
        <v>80.980000000000473</v>
      </c>
      <c r="O2400" s="3"/>
      <c r="P2400" s="3"/>
    </row>
    <row r="2401" spans="1:16">
      <c r="A2401" s="9">
        <v>42223</v>
      </c>
      <c r="B2401" s="33">
        <v>7377.94</v>
      </c>
      <c r="C2401" s="35">
        <v>4104.3599999999997</v>
      </c>
      <c r="D2401" s="35">
        <v>1297.722571</v>
      </c>
      <c r="E2401" s="35">
        <v>44.665132999999997</v>
      </c>
      <c r="F2401" s="3">
        <v>3134.467323332</v>
      </c>
      <c r="G2401" s="3">
        <v>235</v>
      </c>
      <c r="H2401" s="37">
        <v>246.255673</v>
      </c>
      <c r="I2401" s="3">
        <v>258.69416799999999</v>
      </c>
      <c r="J2401" s="3">
        <v>-12.438494999999989</v>
      </c>
      <c r="K2401" s="3">
        <v>19.1035</v>
      </c>
      <c r="L2401" s="3">
        <v>2.1118999999999999</v>
      </c>
      <c r="M2401" s="3">
        <v>2.1</v>
      </c>
      <c r="N2401" s="3">
        <v>7.339999999999236</v>
      </c>
      <c r="O2401" s="3"/>
      <c r="P2401" s="3"/>
    </row>
    <row r="2402" spans="1:16">
      <c r="A2402" s="9">
        <v>42222</v>
      </c>
      <c r="B2402" s="32">
        <v>7370.6</v>
      </c>
      <c r="C2402" s="3">
        <v>4097.22</v>
      </c>
      <c r="D2402" s="3">
        <v>1082.3595740000001</v>
      </c>
      <c r="E2402" s="3">
        <v>35.471314</v>
      </c>
      <c r="F2402" s="3">
        <v>3131.3508436319999</v>
      </c>
      <c r="G2402" s="3">
        <v>241</v>
      </c>
      <c r="H2402" s="10">
        <v>163.46729300000001</v>
      </c>
      <c r="I2402" s="32">
        <v>243.66645199999999</v>
      </c>
      <c r="J2402" s="3">
        <v>-80.19915899999998</v>
      </c>
      <c r="K2402" s="3">
        <v>19.084499999999998</v>
      </c>
      <c r="L2402" s="3">
        <v>2.1097999999999999</v>
      </c>
      <c r="M2402" s="3">
        <v>2.1</v>
      </c>
      <c r="N2402" s="3">
        <v>-6.6399999999994179</v>
      </c>
      <c r="O2402" s="3"/>
      <c r="P2402" s="3"/>
    </row>
    <row r="2403" spans="1:16">
      <c r="A2403" s="9">
        <v>42221</v>
      </c>
      <c r="B2403" s="33">
        <v>7377.24</v>
      </c>
      <c r="C2403" s="3">
        <v>4091.86</v>
      </c>
      <c r="D2403" s="35">
        <v>2495.137772</v>
      </c>
      <c r="E2403" s="35">
        <v>78.627477999999996</v>
      </c>
      <c r="F2403" s="3">
        <v>3134.1731813209999</v>
      </c>
      <c r="G2403" s="3">
        <v>228</v>
      </c>
      <c r="H2403" s="37">
        <v>428.33879200000001</v>
      </c>
      <c r="I2403" s="3">
        <v>693.77173300000004</v>
      </c>
      <c r="J2403" s="3">
        <v>-265.43294100000003</v>
      </c>
      <c r="K2403" s="3">
        <v>19.101700000000001</v>
      </c>
      <c r="L2403" s="3">
        <v>2.1116999999999999</v>
      </c>
      <c r="M2403" s="3">
        <v>2.1</v>
      </c>
      <c r="N2403" s="3">
        <v>10.929999999999382</v>
      </c>
      <c r="O2403" s="3"/>
      <c r="P2403" s="3"/>
    </row>
    <row r="2404" spans="1:16">
      <c r="A2404" s="9">
        <v>42220</v>
      </c>
      <c r="B2404" s="32">
        <v>7366.31</v>
      </c>
      <c r="C2404" s="3">
        <v>4083.02</v>
      </c>
      <c r="D2404" s="3">
        <v>2369.859692</v>
      </c>
      <c r="E2404" s="3">
        <v>64.726215999999994</v>
      </c>
      <c r="F2404" s="3">
        <v>3129.528938249</v>
      </c>
      <c r="G2404" s="3">
        <v>245</v>
      </c>
      <c r="H2404" s="10">
        <v>498.11665499999998</v>
      </c>
      <c r="I2404" s="32">
        <v>1036.2006719999999</v>
      </c>
      <c r="J2404" s="3">
        <v>-538.0840169999999</v>
      </c>
      <c r="K2404" s="3">
        <v>19.073399999999999</v>
      </c>
      <c r="L2404" s="3">
        <v>2.1086</v>
      </c>
      <c r="M2404" s="3">
        <v>2.1</v>
      </c>
      <c r="N2404" s="3">
        <v>56.260000000000218</v>
      </c>
      <c r="O2404" s="3">
        <v>10047</v>
      </c>
      <c r="P2404" s="3"/>
    </row>
    <row r="2405" spans="1:16">
      <c r="A2405" s="9">
        <v>42219</v>
      </c>
      <c r="B2405" s="10">
        <v>7310.05</v>
      </c>
      <c r="C2405" s="3">
        <v>4072.63</v>
      </c>
      <c r="D2405" s="3">
        <v>1550.8495109999999</v>
      </c>
      <c r="E2405" s="3">
        <v>39.378338999999997</v>
      </c>
      <c r="F2405" s="3">
        <v>3105.628221248</v>
      </c>
      <c r="G2405" s="3">
        <v>223</v>
      </c>
      <c r="H2405" s="37">
        <v>390.64239300000003</v>
      </c>
      <c r="I2405" s="3">
        <v>548.24210400000004</v>
      </c>
      <c r="J2405" s="3">
        <v>-157.59971100000001</v>
      </c>
      <c r="K2405" s="3">
        <v>18.927700000000002</v>
      </c>
      <c r="L2405" s="3">
        <v>2.0924999999999998</v>
      </c>
      <c r="M2405" s="3">
        <v>2.1</v>
      </c>
      <c r="N2405" s="3">
        <v>-26.539999999999964</v>
      </c>
      <c r="O2405" s="3">
        <v>23254</v>
      </c>
      <c r="P2405" s="3"/>
    </row>
    <row r="2406" spans="1:16">
      <c r="A2406" s="9">
        <v>42215</v>
      </c>
      <c r="B2406" s="32">
        <v>7336.59</v>
      </c>
      <c r="C2406" s="3">
        <v>4088.69</v>
      </c>
      <c r="D2406" s="3">
        <v>982.15975000000003</v>
      </c>
      <c r="E2406" s="3">
        <v>32.431499000000002</v>
      </c>
      <c r="F2406" s="3">
        <v>3115.5220569869998</v>
      </c>
      <c r="G2406" s="3">
        <v>224</v>
      </c>
      <c r="H2406" s="10">
        <v>159.92744099999999</v>
      </c>
      <c r="I2406" s="32">
        <v>257.22713800000002</v>
      </c>
      <c r="J2406" s="3">
        <v>-97.299697000000037</v>
      </c>
      <c r="K2406" s="3">
        <v>18.988</v>
      </c>
      <c r="L2406" s="3">
        <v>2.0992000000000002</v>
      </c>
      <c r="M2406" s="3">
        <v>2.1</v>
      </c>
      <c r="N2406" s="3">
        <v>4.5399999999999636</v>
      </c>
      <c r="O2406" s="3"/>
      <c r="P2406" s="3"/>
    </row>
    <row r="2407" spans="1:16">
      <c r="A2407" s="9">
        <v>42214</v>
      </c>
      <c r="B2407" s="10">
        <v>7332.05</v>
      </c>
      <c r="C2407" s="3">
        <v>4107.97</v>
      </c>
      <c r="D2407" s="3">
        <v>1781.976369</v>
      </c>
      <c r="E2407" s="3">
        <v>84.200040000000001</v>
      </c>
      <c r="F2407" s="3">
        <v>3115.2604404409999</v>
      </c>
      <c r="G2407" s="3">
        <v>232</v>
      </c>
      <c r="H2407" s="37">
        <v>344.39770099999998</v>
      </c>
      <c r="I2407" s="3">
        <v>789.15436099999999</v>
      </c>
      <c r="J2407" s="3">
        <v>-444.75666000000001</v>
      </c>
      <c r="K2407" s="3">
        <v>18.9773</v>
      </c>
      <c r="L2407" s="3">
        <v>2.0977999999999999</v>
      </c>
      <c r="M2407" s="3">
        <v>2.1</v>
      </c>
      <c r="N2407" s="3">
        <v>18.079999999999927</v>
      </c>
      <c r="O2407" s="3"/>
      <c r="P2407" s="3"/>
    </row>
    <row r="2408" spans="1:16">
      <c r="A2408" s="9">
        <v>42213</v>
      </c>
      <c r="B2408" s="10">
        <v>7313.97</v>
      </c>
      <c r="C2408" s="3">
        <v>4105.08</v>
      </c>
      <c r="D2408" s="3">
        <v>3652.0650409999998</v>
      </c>
      <c r="E2408" s="3">
        <v>54.564627999999999</v>
      </c>
      <c r="F2408" s="3">
        <v>3107.577035844</v>
      </c>
      <c r="G2408" s="3">
        <v>235</v>
      </c>
      <c r="H2408" s="37">
        <v>2252.1985549999999</v>
      </c>
      <c r="I2408" s="3">
        <v>302.250698</v>
      </c>
      <c r="J2408" s="3">
        <v>1949.9478569999999</v>
      </c>
      <c r="K2408" s="3">
        <v>18.930499999999999</v>
      </c>
      <c r="L2408" s="3">
        <v>2.0926</v>
      </c>
      <c r="M2408" s="3">
        <v>2.2000000000000002</v>
      </c>
      <c r="N2408" s="3">
        <v>52.900000000000546</v>
      </c>
      <c r="O2408" s="3"/>
      <c r="P2408" s="3"/>
    </row>
    <row r="2409" spans="1:16">
      <c r="A2409" s="9">
        <v>42212</v>
      </c>
      <c r="B2409" s="10">
        <v>7261.07</v>
      </c>
      <c r="C2409" s="3">
        <v>4077.89</v>
      </c>
      <c r="D2409" s="3">
        <v>1097.3775989999999</v>
      </c>
      <c r="E2409" s="3">
        <v>30.753886999999999</v>
      </c>
      <c r="F2409" s="3">
        <v>3085.1017899630001</v>
      </c>
      <c r="G2409" s="3">
        <v>237</v>
      </c>
      <c r="H2409" s="37">
        <v>142.302593</v>
      </c>
      <c r="I2409" s="3">
        <v>355.05829799999998</v>
      </c>
      <c r="J2409" s="3">
        <v>-212.75570499999998</v>
      </c>
      <c r="K2409" s="3">
        <v>18.793600000000001</v>
      </c>
      <c r="L2409" s="3">
        <v>2.0775000000000001</v>
      </c>
      <c r="M2409" s="3">
        <v>2.1</v>
      </c>
      <c r="N2409" s="3">
        <v>13.840000000000146</v>
      </c>
      <c r="O2409" s="3"/>
      <c r="P2409" s="3"/>
    </row>
    <row r="2410" spans="1:16">
      <c r="A2410" s="9">
        <v>42209</v>
      </c>
      <c r="B2410" s="30">
        <v>7247.23</v>
      </c>
      <c r="C2410" s="3">
        <v>4067.67</v>
      </c>
      <c r="D2410" s="3">
        <v>1087.5774409999999</v>
      </c>
      <c r="E2410" s="3">
        <v>31.191064999999998</v>
      </c>
      <c r="F2410" s="3">
        <v>3079.2747009650002</v>
      </c>
      <c r="G2410" s="3">
        <v>238</v>
      </c>
      <c r="H2410" s="30">
        <v>324.13938000000002</v>
      </c>
      <c r="I2410" s="32">
        <v>259.28495099999998</v>
      </c>
      <c r="J2410" s="3">
        <v>64.854429000000039</v>
      </c>
      <c r="K2410" s="3">
        <v>18.758099999999999</v>
      </c>
      <c r="L2410" s="3">
        <v>2.0735999999999999</v>
      </c>
      <c r="M2410" s="3">
        <v>2.2000000000000002</v>
      </c>
      <c r="N2410" s="3">
        <v>-21.820000000000618</v>
      </c>
      <c r="O2410" s="3"/>
      <c r="P2410" s="3"/>
    </row>
    <row r="2411" spans="1:16">
      <c r="A2411" s="9">
        <v>42208</v>
      </c>
      <c r="B2411" s="33">
        <v>7269.05</v>
      </c>
      <c r="C2411" s="35">
        <v>4071.65</v>
      </c>
      <c r="D2411" s="35">
        <v>1614.644055</v>
      </c>
      <c r="E2411" s="35">
        <v>43.220191</v>
      </c>
      <c r="F2411" s="3">
        <v>3088.5433154530001</v>
      </c>
      <c r="G2411" s="3">
        <v>231</v>
      </c>
      <c r="H2411" s="37">
        <v>355.26891599999999</v>
      </c>
      <c r="I2411" s="3">
        <v>278.26853499999999</v>
      </c>
      <c r="J2411" s="3">
        <v>77.000381000000004</v>
      </c>
      <c r="K2411" s="3">
        <v>18.814599999999999</v>
      </c>
      <c r="L2411" s="3">
        <v>2.0798000000000001</v>
      </c>
      <c r="M2411" s="3">
        <v>2.2000000000000002</v>
      </c>
      <c r="N2411" s="3">
        <v>56.430000000000291</v>
      </c>
      <c r="O2411" s="3"/>
      <c r="P2411" s="3"/>
    </row>
    <row r="2412" spans="1:16">
      <c r="A2412" s="9">
        <v>42207</v>
      </c>
      <c r="B2412" s="10">
        <v>7212.62</v>
      </c>
      <c r="C2412" s="3">
        <v>4041.21</v>
      </c>
      <c r="D2412" s="3">
        <v>2212.6530939999998</v>
      </c>
      <c r="E2412" s="3">
        <v>66.983165999999997</v>
      </c>
      <c r="F2412" s="3">
        <v>3064.5665746919999</v>
      </c>
      <c r="G2412" s="3">
        <v>236</v>
      </c>
      <c r="H2412" s="37">
        <v>1240.651226</v>
      </c>
      <c r="I2412" s="3">
        <v>310.03400699999997</v>
      </c>
      <c r="J2412" s="3">
        <v>930.61721899999998</v>
      </c>
      <c r="K2412" s="3">
        <v>18.668500000000002</v>
      </c>
      <c r="L2412" s="3">
        <v>2.0636999999999999</v>
      </c>
      <c r="M2412" s="3">
        <v>2.2000000000000002</v>
      </c>
      <c r="N2412" s="3">
        <v>12.989999999999782</v>
      </c>
      <c r="O2412" s="3"/>
      <c r="P2412" s="3"/>
    </row>
    <row r="2413" spans="1:16">
      <c r="A2413" s="9">
        <v>42206</v>
      </c>
      <c r="B2413" s="33">
        <v>7199.63</v>
      </c>
      <c r="C2413" s="35">
        <v>4037.83</v>
      </c>
      <c r="D2413" s="35">
        <v>1623.6280770000001</v>
      </c>
      <c r="E2413" s="35">
        <v>45.751171999999997</v>
      </c>
      <c r="F2413" s="3">
        <v>3059.04882821</v>
      </c>
      <c r="G2413" s="3">
        <v>236</v>
      </c>
      <c r="H2413" s="37">
        <v>109.759873</v>
      </c>
      <c r="I2413" s="3">
        <v>552.06216099999995</v>
      </c>
      <c r="J2413" s="3">
        <v>-442.30228799999998</v>
      </c>
      <c r="K2413" s="3">
        <v>18.634899999999998</v>
      </c>
      <c r="L2413" s="3">
        <v>2.0598999999999998</v>
      </c>
      <c r="M2413" s="3">
        <v>2.2000000000000002</v>
      </c>
      <c r="N2413" s="3">
        <v>54.039999999999964</v>
      </c>
      <c r="O2413" s="3"/>
      <c r="P2413" s="3"/>
    </row>
    <row r="2414" spans="1:16">
      <c r="A2414" s="9">
        <v>42205</v>
      </c>
      <c r="B2414" s="33">
        <v>7145.59</v>
      </c>
      <c r="C2414" s="35">
        <v>3994.97</v>
      </c>
      <c r="D2414" s="35">
        <v>334.82244300000002</v>
      </c>
      <c r="E2414" s="35">
        <v>19.143155</v>
      </c>
      <c r="F2414" s="3">
        <v>3036.0902848199999</v>
      </c>
      <c r="G2414" s="3">
        <v>210</v>
      </c>
      <c r="H2414" s="37">
        <v>42.194119000000001</v>
      </c>
      <c r="I2414" s="3">
        <v>13.930332</v>
      </c>
      <c r="J2414" s="3">
        <v>28.263787000000001</v>
      </c>
      <c r="K2414" s="3">
        <v>18.495000000000001</v>
      </c>
      <c r="L2414" s="3">
        <v>2.0445000000000002</v>
      </c>
      <c r="M2414" s="3">
        <v>2.2000000000000002</v>
      </c>
      <c r="N2414" s="3">
        <v>-2.2699999999995271</v>
      </c>
      <c r="O2414" s="3"/>
      <c r="P2414" s="3"/>
    </row>
    <row r="2415" spans="1:16">
      <c r="A2415" s="9">
        <v>42202</v>
      </c>
      <c r="B2415" s="10">
        <v>7147.86</v>
      </c>
      <c r="C2415" s="3">
        <v>4007.52</v>
      </c>
      <c r="D2415" s="3">
        <v>646.79461500000002</v>
      </c>
      <c r="E2415" s="3">
        <v>26.473945000000001</v>
      </c>
      <c r="F2415" s="3">
        <v>3037.0463864049998</v>
      </c>
      <c r="G2415" s="3">
        <v>227</v>
      </c>
      <c r="H2415" s="37">
        <v>26.757738</v>
      </c>
      <c r="I2415" s="3">
        <v>258.88137799999998</v>
      </c>
      <c r="J2415" s="3">
        <v>-232.12363999999999</v>
      </c>
      <c r="K2415" s="3">
        <v>18.500900000000001</v>
      </c>
      <c r="L2415" s="3">
        <v>2.0451000000000001</v>
      </c>
      <c r="M2415" s="3">
        <v>2.2000000000000002</v>
      </c>
      <c r="N2415" s="3">
        <v>-14.100000000000364</v>
      </c>
      <c r="O2415" s="3"/>
      <c r="P2415" s="3"/>
    </row>
    <row r="2416" spans="1:16">
      <c r="A2416" s="9">
        <v>42201</v>
      </c>
      <c r="B2416" s="32">
        <v>7161.96</v>
      </c>
      <c r="C2416" s="3">
        <v>4013.75</v>
      </c>
      <c r="D2416" s="3">
        <v>1949.888964</v>
      </c>
      <c r="E2416" s="3">
        <v>47.207886999999999</v>
      </c>
      <c r="F2416" s="3">
        <v>3043.0387512699999</v>
      </c>
      <c r="G2416" s="3">
        <v>229</v>
      </c>
      <c r="H2416" s="37">
        <v>333.225437</v>
      </c>
      <c r="I2416" s="3">
        <v>1240.0792269999999</v>
      </c>
      <c r="J2416" s="3">
        <v>-906.85378999999989</v>
      </c>
      <c r="K2416" s="3">
        <v>18.537400000000002</v>
      </c>
      <c r="L2416" s="3">
        <v>2.0491999999999999</v>
      </c>
      <c r="M2416" s="3">
        <v>2.2000000000000002</v>
      </c>
      <c r="N2416" s="3">
        <v>37.819999999999709</v>
      </c>
      <c r="O2416" s="3"/>
      <c r="P2416" s="3"/>
    </row>
    <row r="2417" spans="1:16">
      <c r="A2417" s="9">
        <v>42200</v>
      </c>
      <c r="B2417" s="10">
        <v>7124.14</v>
      </c>
      <c r="C2417" s="3">
        <v>3991.21</v>
      </c>
      <c r="D2417" s="3">
        <v>1566.9739139999999</v>
      </c>
      <c r="E2417" s="3">
        <v>35.746870000000001</v>
      </c>
      <c r="F2417" s="3">
        <v>3026.9664346979998</v>
      </c>
      <c r="G2417" s="3">
        <v>225</v>
      </c>
      <c r="H2417" s="37">
        <v>803.15287999999998</v>
      </c>
      <c r="I2417" s="3">
        <v>912.82818299999997</v>
      </c>
      <c r="J2417" s="3">
        <v>-109.67530299999999</v>
      </c>
      <c r="K2417" s="3">
        <v>18.439399999999999</v>
      </c>
      <c r="L2417" s="3">
        <v>2.0383</v>
      </c>
      <c r="M2417" s="3">
        <v>2.2000000000000002</v>
      </c>
      <c r="N2417" s="3">
        <v>57.950000000000728</v>
      </c>
      <c r="O2417" s="3"/>
      <c r="P2417" s="3"/>
    </row>
    <row r="2418" spans="1:16">
      <c r="A2418" s="9">
        <v>42199</v>
      </c>
      <c r="B2418" s="33">
        <v>7066.19</v>
      </c>
      <c r="C2418" s="35">
        <v>3957.66</v>
      </c>
      <c r="D2418" s="35">
        <v>833.32183199999997</v>
      </c>
      <c r="E2418" s="35">
        <v>15.88322</v>
      </c>
      <c r="F2418" s="3">
        <v>3002.3461369619999</v>
      </c>
      <c r="G2418" s="3">
        <v>211</v>
      </c>
      <c r="H2418" s="37">
        <v>367.43820699999998</v>
      </c>
      <c r="I2418" s="3">
        <v>405.46615500000001</v>
      </c>
      <c r="J2418" s="3">
        <v>-38.027948000000038</v>
      </c>
      <c r="K2418" s="3">
        <v>18.2895</v>
      </c>
      <c r="L2418" s="3">
        <v>2.0217999999999998</v>
      </c>
      <c r="M2418" s="3">
        <v>2.2000000000000002</v>
      </c>
      <c r="N2418" s="3">
        <v>39.1899999999996</v>
      </c>
      <c r="O2418" s="3"/>
      <c r="P2418" s="3"/>
    </row>
    <row r="2419" spans="1:16">
      <c r="A2419" s="9">
        <v>42198</v>
      </c>
      <c r="B2419" s="32">
        <v>7027</v>
      </c>
      <c r="C2419" s="3">
        <v>3920.28</v>
      </c>
      <c r="D2419" s="35">
        <v>367.30663800000002</v>
      </c>
      <c r="E2419" s="35">
        <v>10.979165999999999</v>
      </c>
      <c r="F2419" s="3">
        <v>2985.6933910409998</v>
      </c>
      <c r="G2419" s="3">
        <v>215</v>
      </c>
      <c r="H2419" s="37">
        <v>103.443336</v>
      </c>
      <c r="I2419" s="3">
        <v>67.484487999999999</v>
      </c>
      <c r="J2419" s="3">
        <v>35.958848000000003</v>
      </c>
      <c r="K2419" s="3">
        <v>18.187999999999999</v>
      </c>
      <c r="L2419" s="3">
        <v>2.0105</v>
      </c>
      <c r="M2419" s="3">
        <v>2.2000000000000002</v>
      </c>
      <c r="N2419" s="3">
        <v>24.220000000000255</v>
      </c>
      <c r="O2419" s="3"/>
      <c r="P2419" s="3"/>
    </row>
    <row r="2420" spans="1:16">
      <c r="A2420" s="9">
        <v>42195</v>
      </c>
      <c r="B2420" s="32">
        <v>7002.78</v>
      </c>
      <c r="C2420" s="3">
        <v>3916.44</v>
      </c>
      <c r="D2420" s="3">
        <v>531.24228300000004</v>
      </c>
      <c r="E2420" s="3">
        <v>32.098446000000003</v>
      </c>
      <c r="F2420" s="3">
        <v>2975.4037565180001</v>
      </c>
      <c r="G2420" s="3">
        <v>252</v>
      </c>
      <c r="H2420" s="10">
        <v>118.34127599999999</v>
      </c>
      <c r="I2420" s="32">
        <v>144.839077</v>
      </c>
      <c r="J2420" s="3">
        <v>-26.49780100000001</v>
      </c>
      <c r="K2420" s="3">
        <v>18.125299999999999</v>
      </c>
      <c r="L2420" s="3">
        <v>2.0036</v>
      </c>
      <c r="M2420" s="3">
        <v>2.2000000000000002</v>
      </c>
      <c r="N2420" s="3">
        <v>18.659999999999854</v>
      </c>
      <c r="O2420" s="3">
        <v>18054</v>
      </c>
      <c r="P2420" s="3"/>
    </row>
    <row r="2421" spans="1:16">
      <c r="A2421" s="9">
        <v>42194</v>
      </c>
      <c r="B2421" s="33">
        <v>6984.12</v>
      </c>
      <c r="C2421" s="35">
        <v>3905.27</v>
      </c>
      <c r="D2421" s="35">
        <v>601.06771400000002</v>
      </c>
      <c r="E2421" s="35">
        <v>31.927809</v>
      </c>
      <c r="F2421" s="3">
        <v>2967.4751737040001</v>
      </c>
      <c r="G2421" s="3">
        <v>214</v>
      </c>
      <c r="H2421" s="37">
        <v>86.874925000000005</v>
      </c>
      <c r="I2421" s="3">
        <v>317.92461400000002</v>
      </c>
      <c r="J2421" s="3">
        <v>-231.049689</v>
      </c>
      <c r="K2421" s="3">
        <v>18.077000000000002</v>
      </c>
      <c r="L2421" s="3">
        <v>1.9983</v>
      </c>
      <c r="M2421" s="3">
        <v>2.2999999999999998</v>
      </c>
      <c r="N2421" s="3">
        <v>37.069999999999709</v>
      </c>
      <c r="O2421" s="3"/>
      <c r="P2421" s="3"/>
    </row>
    <row r="2422" spans="1:16">
      <c r="A2422" s="9">
        <v>42193</v>
      </c>
      <c r="B2422" s="33">
        <v>6947.05</v>
      </c>
      <c r="C2422" s="35">
        <v>3870.71</v>
      </c>
      <c r="D2422" s="35">
        <v>1035.1313970000001</v>
      </c>
      <c r="E2422" s="35">
        <v>72.687156000000002</v>
      </c>
      <c r="F2422" s="3">
        <v>2951.7233318240001</v>
      </c>
      <c r="G2422" s="3">
        <v>212</v>
      </c>
      <c r="H2422" s="37">
        <v>114.094185</v>
      </c>
      <c r="I2422" s="3">
        <v>691.53065400000003</v>
      </c>
      <c r="J2422" s="3">
        <v>-577.43646899999999</v>
      </c>
      <c r="K2422" s="3">
        <v>17.981100000000001</v>
      </c>
      <c r="L2422" s="3">
        <v>1.9877</v>
      </c>
      <c r="M2422" s="3">
        <v>2.2000000000000002</v>
      </c>
      <c r="N2422" s="3">
        <v>23.260000000000218</v>
      </c>
      <c r="O2422" s="3">
        <v>12000</v>
      </c>
      <c r="P2422" s="3"/>
    </row>
    <row r="2423" spans="1:16">
      <c r="A2423" s="9">
        <v>42192</v>
      </c>
      <c r="B2423" s="33">
        <v>6923.79</v>
      </c>
      <c r="C2423" s="35">
        <v>3850.37</v>
      </c>
      <c r="D2423" s="35">
        <v>518.01989000000003</v>
      </c>
      <c r="E2423" s="35">
        <v>12.470857000000001</v>
      </c>
      <c r="F2423" s="3">
        <v>2941.8003153770001</v>
      </c>
      <c r="G2423" s="3">
        <v>199</v>
      </c>
      <c r="H2423" s="37">
        <v>184.63785300000001</v>
      </c>
      <c r="I2423" s="3">
        <v>187.20674199999999</v>
      </c>
      <c r="J2423" s="3">
        <v>-2.5688889999999844</v>
      </c>
      <c r="K2423" s="3">
        <v>17.9206</v>
      </c>
      <c r="L2423" s="3">
        <v>1.9810000000000001</v>
      </c>
      <c r="M2423" s="3">
        <v>2.2000000000000002</v>
      </c>
      <c r="N2423" s="3">
        <v>-43.989999999999782</v>
      </c>
      <c r="O2423" s="3"/>
      <c r="P2423" s="3"/>
    </row>
    <row r="2424" spans="1:16">
      <c r="A2424" s="9">
        <v>42191</v>
      </c>
      <c r="B2424" s="32">
        <v>6967.78</v>
      </c>
      <c r="C2424" s="3">
        <v>3891.53</v>
      </c>
      <c r="D2424" s="3">
        <v>713.45567500000004</v>
      </c>
      <c r="E2424" s="3">
        <v>17.061471000000001</v>
      </c>
      <c r="F2424" s="3">
        <v>2960.4934248340001</v>
      </c>
      <c r="G2424" s="3">
        <v>213</v>
      </c>
      <c r="H2424" s="10">
        <v>154.59567300000001</v>
      </c>
      <c r="I2424" s="32">
        <v>316.21565900000002</v>
      </c>
      <c r="J2424" s="3">
        <v>-161.61998600000001</v>
      </c>
      <c r="K2424" s="3">
        <v>18.034500000000001</v>
      </c>
      <c r="L2424" s="3">
        <v>1.9936</v>
      </c>
      <c r="M2424" s="3">
        <v>2.2000000000000002</v>
      </c>
      <c r="N2424" s="3">
        <v>-21.630000000000109</v>
      </c>
      <c r="O2424" s="3"/>
      <c r="P2424" s="3"/>
    </row>
    <row r="2425" spans="1:16">
      <c r="A2425" s="9">
        <v>42188</v>
      </c>
      <c r="B2425" s="32">
        <v>6989.41</v>
      </c>
      <c r="C2425" s="3">
        <v>3911.49</v>
      </c>
      <c r="D2425" s="3">
        <v>453.48215499999998</v>
      </c>
      <c r="E2425" s="3">
        <v>18.995103</v>
      </c>
      <c r="F2425" s="3">
        <v>2969.6827480649999</v>
      </c>
      <c r="G2425" s="3">
        <v>207</v>
      </c>
      <c r="H2425" s="10">
        <v>85.708650000000006</v>
      </c>
      <c r="I2425" s="32">
        <v>174.19127900000001</v>
      </c>
      <c r="J2425" s="3">
        <v>-88.482629000000003</v>
      </c>
      <c r="K2425" s="3">
        <v>17.944500000000001</v>
      </c>
      <c r="L2425" s="3">
        <v>2.0009999999999999</v>
      </c>
      <c r="M2425" s="3">
        <v>2.2999999999999998</v>
      </c>
      <c r="N2425" s="3">
        <v>-17.640000000000327</v>
      </c>
      <c r="O2425" s="3"/>
      <c r="P2425" s="3"/>
    </row>
    <row r="2426" spans="1:16">
      <c r="A2426" s="9">
        <v>42187</v>
      </c>
      <c r="B2426" s="10">
        <v>7007.05</v>
      </c>
      <c r="C2426" s="3">
        <v>3914.98</v>
      </c>
      <c r="D2426" s="3">
        <v>2462.614497</v>
      </c>
      <c r="E2426" s="3">
        <v>96.712164000000001</v>
      </c>
      <c r="F2426" s="3">
        <v>2977.1726512989999</v>
      </c>
      <c r="G2426" s="3">
        <v>215</v>
      </c>
      <c r="H2426" s="37">
        <v>1400.9086669999999</v>
      </c>
      <c r="I2426" s="3">
        <v>1830.721728</v>
      </c>
      <c r="J2426" s="3">
        <v>-429.81306100000006</v>
      </c>
      <c r="K2426" s="3">
        <v>17.996300000000002</v>
      </c>
      <c r="L2426" s="3">
        <v>2.0062000000000002</v>
      </c>
      <c r="M2426" s="3">
        <v>2.2999999999999998</v>
      </c>
      <c r="N2426" s="3">
        <v>24.25</v>
      </c>
      <c r="O2426" s="3"/>
      <c r="P2426" s="3"/>
    </row>
    <row r="2427" spans="1:16">
      <c r="A2427" s="9">
        <v>42185</v>
      </c>
      <c r="B2427" s="32">
        <v>6982.8</v>
      </c>
      <c r="C2427" s="3">
        <v>3893.88</v>
      </c>
      <c r="D2427" s="3">
        <v>435.576482</v>
      </c>
      <c r="E2427" s="3">
        <v>19.301435999999999</v>
      </c>
      <c r="F2427" s="3">
        <v>2966.870638546</v>
      </c>
      <c r="G2427" s="3">
        <v>222</v>
      </c>
      <c r="H2427" s="10">
        <v>147.871937</v>
      </c>
      <c r="I2427" s="32">
        <v>165.650373</v>
      </c>
      <c r="J2427" s="3">
        <v>-17.778435999999999</v>
      </c>
      <c r="K2427" s="3">
        <v>17.745000000000001</v>
      </c>
      <c r="L2427" s="3">
        <v>1.9711000000000001</v>
      </c>
      <c r="M2427" s="3">
        <v>2.2999999999999998</v>
      </c>
      <c r="N2427" s="3">
        <v>-38</v>
      </c>
      <c r="O2427" s="3"/>
      <c r="P2427" s="3"/>
    </row>
    <row r="2428" spans="1:16">
      <c r="A2428" s="9">
        <v>42184</v>
      </c>
      <c r="B2428" s="10">
        <v>7020.8</v>
      </c>
      <c r="C2428" s="3">
        <v>3908.03</v>
      </c>
      <c r="D2428" s="3">
        <v>651.48276199999998</v>
      </c>
      <c r="E2428" s="3">
        <v>22.166642</v>
      </c>
      <c r="F2428" s="3">
        <v>2983.0169537259999</v>
      </c>
      <c r="G2428" s="3">
        <v>234</v>
      </c>
      <c r="H2428" s="37">
        <v>94.559928999999997</v>
      </c>
      <c r="I2428" s="3">
        <v>176.70862</v>
      </c>
      <c r="J2428" s="3">
        <v>-82.148690999999999</v>
      </c>
      <c r="K2428" s="3">
        <v>17.8416</v>
      </c>
      <c r="L2428" s="3">
        <v>1.9819</v>
      </c>
      <c r="M2428" s="3">
        <v>2.2999999999999998</v>
      </c>
      <c r="N2428" s="3">
        <v>-11.349999999999454</v>
      </c>
      <c r="O2428" s="3"/>
      <c r="P2428" s="3"/>
    </row>
    <row r="2429" spans="1:16">
      <c r="A2429" s="9">
        <v>42181</v>
      </c>
      <c r="B2429" s="10">
        <v>7032.15</v>
      </c>
      <c r="C2429" s="3">
        <v>3911.96</v>
      </c>
      <c r="D2429" s="3">
        <v>394.30079999999998</v>
      </c>
      <c r="E2429" s="3">
        <v>20.175245</v>
      </c>
      <c r="F2429" s="3">
        <v>2987.8351082959998</v>
      </c>
      <c r="G2429" s="3">
        <v>222</v>
      </c>
      <c r="H2429" s="37">
        <v>87.287305000000003</v>
      </c>
      <c r="I2429" s="3">
        <v>60.954714000000003</v>
      </c>
      <c r="J2429" s="3">
        <v>26.332591000000001</v>
      </c>
      <c r="K2429" s="3">
        <v>17.8704</v>
      </c>
      <c r="L2429" s="3">
        <v>1.9851000000000001</v>
      </c>
      <c r="M2429" s="3">
        <v>2.2999999999999998</v>
      </c>
      <c r="N2429" s="3">
        <v>15.949999999999818</v>
      </c>
      <c r="O2429" s="3"/>
      <c r="P2429" s="3"/>
    </row>
    <row r="2430" spans="1:16">
      <c r="A2430" s="9">
        <v>42180</v>
      </c>
      <c r="B2430" s="10">
        <v>7016.2</v>
      </c>
      <c r="C2430" s="3">
        <v>3900.59</v>
      </c>
      <c r="D2430" s="3">
        <v>861.31876</v>
      </c>
      <c r="E2430" s="3">
        <v>25.581033999999999</v>
      </c>
      <c r="F2430" s="3">
        <v>2981.0564485039999</v>
      </c>
      <c r="G2430" s="3">
        <v>216</v>
      </c>
      <c r="H2430" s="37">
        <v>180.154518</v>
      </c>
      <c r="I2430" s="3">
        <v>640.43112399999995</v>
      </c>
      <c r="J2430" s="3">
        <v>-460.27660599999996</v>
      </c>
      <c r="K2430" s="3">
        <v>17.829899999999999</v>
      </c>
      <c r="L2430" s="3">
        <v>1.9805999999999999</v>
      </c>
      <c r="M2430" s="3">
        <v>2.2000000000000002</v>
      </c>
      <c r="N2430" s="3">
        <v>-15.130000000000109</v>
      </c>
      <c r="O2430" s="3"/>
      <c r="P2430" s="3"/>
    </row>
    <row r="2431" spans="1:16">
      <c r="A2431" s="9">
        <v>42179</v>
      </c>
      <c r="B2431" s="32">
        <v>7031.33</v>
      </c>
      <c r="C2431" s="3">
        <v>3913.06</v>
      </c>
      <c r="D2431" s="3">
        <v>628.13019599999996</v>
      </c>
      <c r="E2431" s="3">
        <v>17.497613999999999</v>
      </c>
      <c r="F2431" s="3">
        <v>2987.4843880580001</v>
      </c>
      <c r="G2431" s="3">
        <v>225</v>
      </c>
      <c r="H2431" s="10">
        <v>76.549205999999998</v>
      </c>
      <c r="I2431" s="32">
        <v>242.79312300000001</v>
      </c>
      <c r="J2431" s="3">
        <v>-166.24391700000001</v>
      </c>
      <c r="K2431" s="3">
        <v>17.868300000000001</v>
      </c>
      <c r="L2431" s="3">
        <v>1.9847999999999999</v>
      </c>
      <c r="M2431" s="3">
        <v>2.2000000000000002</v>
      </c>
      <c r="N2431" s="3">
        <v>-22.5</v>
      </c>
      <c r="O2431" s="3"/>
      <c r="P2431" s="3"/>
    </row>
    <row r="2432" spans="1:16">
      <c r="A2432" s="9">
        <v>42178</v>
      </c>
      <c r="B2432" s="32">
        <v>7053.83</v>
      </c>
      <c r="C2432" s="3">
        <v>3927.4</v>
      </c>
      <c r="D2432" s="3">
        <v>606.358383</v>
      </c>
      <c r="E2432" s="3">
        <v>24.685082999999999</v>
      </c>
      <c r="F2432" s="3">
        <v>2997.0445763859998</v>
      </c>
      <c r="G2432" s="3">
        <v>229</v>
      </c>
      <c r="H2432" s="10">
        <v>112.466446</v>
      </c>
      <c r="I2432" s="32">
        <v>176.494663</v>
      </c>
      <c r="J2432" s="3">
        <v>-64.028216999999998</v>
      </c>
      <c r="K2432" s="3">
        <v>18.0367</v>
      </c>
      <c r="L2432" s="3">
        <v>2.0002</v>
      </c>
      <c r="M2432" s="3">
        <v>2.2000000000000002</v>
      </c>
      <c r="N2432" s="3">
        <v>-0.13000000000010914</v>
      </c>
      <c r="O2432" s="3"/>
      <c r="P2432" s="3"/>
    </row>
    <row r="2433" spans="1:16">
      <c r="A2433" s="9">
        <v>42177</v>
      </c>
      <c r="B2433" s="33">
        <v>7053.96</v>
      </c>
      <c r="C2433" s="35">
        <v>3938.46</v>
      </c>
      <c r="D2433" s="35">
        <v>810.46525199999996</v>
      </c>
      <c r="E2433" s="35">
        <v>47.134599999999999</v>
      </c>
      <c r="F2433" s="3">
        <v>2997.1013453529999</v>
      </c>
      <c r="G2433" s="3">
        <v>230</v>
      </c>
      <c r="H2433" s="37">
        <v>206.182524</v>
      </c>
      <c r="I2433" s="3">
        <v>132.91610900000001</v>
      </c>
      <c r="J2433" s="3">
        <v>73.266414999999995</v>
      </c>
      <c r="K2433" s="3">
        <v>18.037099999999999</v>
      </c>
      <c r="L2433" s="3">
        <v>2.0002</v>
      </c>
      <c r="M2433" s="3">
        <v>2.2000000000000002</v>
      </c>
      <c r="N2433" s="3">
        <v>14.3100000000004</v>
      </c>
      <c r="O2433" s="3"/>
      <c r="P2433" s="3"/>
    </row>
    <row r="2434" spans="1:16">
      <c r="A2434" s="9">
        <v>42174</v>
      </c>
      <c r="B2434" s="32">
        <v>7039.65</v>
      </c>
      <c r="C2434" s="3">
        <v>3912.69</v>
      </c>
      <c r="D2434" s="3">
        <v>488.936847</v>
      </c>
      <c r="E2434" s="3">
        <v>24.264264000000001</v>
      </c>
      <c r="F2434" s="3">
        <v>2991.0170740389999</v>
      </c>
      <c r="G2434" s="3">
        <v>217</v>
      </c>
      <c r="H2434" s="37">
        <v>59.441060999999998</v>
      </c>
      <c r="I2434" s="3">
        <v>110.612348</v>
      </c>
      <c r="J2434" s="3">
        <v>-51.171287</v>
      </c>
      <c r="K2434" s="3">
        <v>18.000399999999999</v>
      </c>
      <c r="L2434" s="3">
        <v>1.9961</v>
      </c>
      <c r="M2434" s="3">
        <v>2.2000000000000002</v>
      </c>
      <c r="N2434" s="3">
        <v>4.5</v>
      </c>
      <c r="O2434" s="3"/>
      <c r="P2434" s="3"/>
    </row>
    <row r="2435" spans="1:16">
      <c r="A2435" s="9">
        <v>42173</v>
      </c>
      <c r="B2435" s="10">
        <v>7035.15</v>
      </c>
      <c r="C2435" s="3">
        <v>3906.28</v>
      </c>
      <c r="D2435" s="3">
        <v>635.42444</v>
      </c>
      <c r="E2435" s="3">
        <v>30.027766</v>
      </c>
      <c r="F2435" s="3">
        <v>2989.078867876</v>
      </c>
      <c r="G2435" s="3">
        <v>251</v>
      </c>
      <c r="H2435" s="37">
        <v>79.436536000000004</v>
      </c>
      <c r="I2435" s="3">
        <v>182.218592</v>
      </c>
      <c r="J2435" s="3">
        <v>-102.782056</v>
      </c>
      <c r="K2435" s="3">
        <v>17.983699999999999</v>
      </c>
      <c r="L2435" s="3">
        <v>2.0017999999999998</v>
      </c>
      <c r="M2435" s="3">
        <v>2.2000000000000002</v>
      </c>
      <c r="N2435" s="3">
        <v>-29</v>
      </c>
      <c r="O2435" s="3"/>
      <c r="P2435" s="3"/>
    </row>
    <row r="2436" spans="1:16">
      <c r="A2436" s="9">
        <v>42172</v>
      </c>
      <c r="B2436" s="32">
        <v>7064.15</v>
      </c>
      <c r="C2436" s="3">
        <v>3924.33</v>
      </c>
      <c r="D2436" s="3">
        <v>566.00170400000002</v>
      </c>
      <c r="E2436" s="3">
        <v>41.133108</v>
      </c>
      <c r="F2436" s="3">
        <v>3001.398100333</v>
      </c>
      <c r="G2436" s="3">
        <v>234</v>
      </c>
      <c r="H2436" s="37">
        <v>41.256915999999997</v>
      </c>
      <c r="I2436" s="3">
        <v>39.981858000000003</v>
      </c>
      <c r="J2436" s="3">
        <v>1.2750579999999943</v>
      </c>
      <c r="K2436" s="3">
        <v>17.9634</v>
      </c>
      <c r="L2436" s="3">
        <v>2.0127000000000002</v>
      </c>
      <c r="M2436" s="3">
        <v>2.1</v>
      </c>
      <c r="N2436" s="3">
        <v>14.4399999999996</v>
      </c>
      <c r="O2436" s="3"/>
      <c r="P2436" s="3"/>
    </row>
    <row r="2437" spans="1:16">
      <c r="A2437" s="9">
        <v>42171</v>
      </c>
      <c r="B2437" s="32">
        <v>7049.71</v>
      </c>
      <c r="C2437" s="3">
        <v>3914.76</v>
      </c>
      <c r="D2437" s="3">
        <v>2135.3828429999999</v>
      </c>
      <c r="E2437" s="3">
        <v>181.183258</v>
      </c>
      <c r="F2437" s="3">
        <v>2995.2623086029998</v>
      </c>
      <c r="G2437" s="3">
        <v>227</v>
      </c>
      <c r="H2437" s="10">
        <v>389.20283599999999</v>
      </c>
      <c r="I2437" s="32">
        <v>1175.9090020000001</v>
      </c>
      <c r="J2437" s="3">
        <v>-786.70616600000017</v>
      </c>
      <c r="K2437" s="3">
        <v>18.223199999999999</v>
      </c>
      <c r="L2437" s="3">
        <v>2.0169000000000001</v>
      </c>
      <c r="M2437" s="3">
        <v>2.1</v>
      </c>
      <c r="N2437" s="3">
        <v>5.1099999999996726</v>
      </c>
      <c r="O2437" s="3"/>
      <c r="P2437" s="3"/>
    </row>
    <row r="2438" spans="1:16">
      <c r="A2438" s="9">
        <v>42170</v>
      </c>
      <c r="B2438" s="10">
        <v>7044.6</v>
      </c>
      <c r="C2438" s="3">
        <v>3911.06</v>
      </c>
      <c r="D2438" s="3">
        <v>860.90927299999998</v>
      </c>
      <c r="E2438" s="3">
        <v>19.837845999999999</v>
      </c>
      <c r="F2438" s="3">
        <v>2992.724457627</v>
      </c>
      <c r="G2438" s="3">
        <v>233</v>
      </c>
      <c r="H2438" s="37">
        <v>121.573116</v>
      </c>
      <c r="I2438" s="3">
        <v>380.56063799999998</v>
      </c>
      <c r="J2438" s="3">
        <v>-258.98752200000001</v>
      </c>
      <c r="K2438" s="3">
        <v>18.320499999999999</v>
      </c>
      <c r="L2438" s="3">
        <v>2.0285000000000002</v>
      </c>
      <c r="M2438" s="3">
        <v>2.1</v>
      </c>
      <c r="N2438" s="3">
        <v>-34.369999999999891</v>
      </c>
      <c r="O2438" s="3"/>
      <c r="P2438" s="3"/>
    </row>
    <row r="2439" spans="1:16">
      <c r="A2439" s="9">
        <v>42167</v>
      </c>
      <c r="B2439" s="32">
        <v>7078.97</v>
      </c>
      <c r="C2439" s="3">
        <v>3926.96</v>
      </c>
      <c r="D2439" s="3">
        <v>730.75005899999996</v>
      </c>
      <c r="E2439" s="3">
        <v>23.02196</v>
      </c>
      <c r="F2439" s="3">
        <v>3007.313195663</v>
      </c>
      <c r="G2439" s="3">
        <v>220</v>
      </c>
      <c r="H2439" s="37">
        <v>307.10238099999998</v>
      </c>
      <c r="I2439" s="3">
        <v>187.32580300000001</v>
      </c>
      <c r="J2439" s="3">
        <v>119.77657799999997</v>
      </c>
      <c r="K2439" s="3">
        <v>18.576799999999999</v>
      </c>
      <c r="L2439" s="3">
        <v>2.0432999999999999</v>
      </c>
      <c r="M2439" s="3">
        <v>2.1</v>
      </c>
      <c r="N2439" s="3">
        <v>17.690000000000509</v>
      </c>
      <c r="O2439" s="3"/>
      <c r="P2439" s="3"/>
    </row>
    <row r="2440" spans="1:16">
      <c r="A2440" s="9">
        <v>42166</v>
      </c>
      <c r="B2440" s="10">
        <v>7061.28</v>
      </c>
      <c r="C2440" s="3">
        <v>3914.01</v>
      </c>
      <c r="D2440" s="39">
        <v>1595.044304</v>
      </c>
      <c r="E2440" s="3">
        <v>35.775405999999997</v>
      </c>
      <c r="F2440" s="3">
        <v>2999.8024227679998</v>
      </c>
      <c r="G2440" s="3">
        <v>226</v>
      </c>
      <c r="H2440" s="37">
        <v>61.398569000000002</v>
      </c>
      <c r="I2440" s="3">
        <v>926.465237</v>
      </c>
      <c r="J2440" s="3">
        <v>-865.06666800000005</v>
      </c>
      <c r="K2440" s="3">
        <v>18.4908</v>
      </c>
      <c r="L2440" s="3">
        <v>2.0354000000000001</v>
      </c>
      <c r="M2440" s="3">
        <v>2.1</v>
      </c>
      <c r="N2440" s="3">
        <v>9.7599999999993088</v>
      </c>
      <c r="O2440" s="3"/>
      <c r="P2440" s="3"/>
    </row>
    <row r="2441" spans="1:16">
      <c r="A2441" s="9">
        <v>42165</v>
      </c>
      <c r="B2441" s="33">
        <v>7051.52</v>
      </c>
      <c r="C2441" s="35">
        <v>3906.02</v>
      </c>
      <c r="D2441" s="35">
        <v>835.68453</v>
      </c>
      <c r="E2441" s="35">
        <v>26.146505999999999</v>
      </c>
      <c r="F2441" s="3">
        <v>2995.6552276980001</v>
      </c>
      <c r="G2441" s="3">
        <v>230</v>
      </c>
      <c r="H2441" s="37">
        <v>139.52555699999999</v>
      </c>
      <c r="I2441" s="3">
        <v>208.90700100000001</v>
      </c>
      <c r="J2441" s="3">
        <v>-69.381444000000016</v>
      </c>
      <c r="K2441" s="3">
        <v>18.899100000000001</v>
      </c>
      <c r="L2441" s="3">
        <v>2.0282</v>
      </c>
      <c r="M2441" s="3">
        <v>2.1</v>
      </c>
      <c r="N2441" s="3">
        <v>-11.929999999999382</v>
      </c>
      <c r="O2441" s="3"/>
      <c r="P2441" s="3"/>
    </row>
    <row r="2442" spans="1:16">
      <c r="A2442" s="9">
        <v>42164</v>
      </c>
      <c r="B2442" s="32">
        <v>7063.45</v>
      </c>
      <c r="C2442" s="3">
        <v>3914.41</v>
      </c>
      <c r="D2442" s="3">
        <v>363.61183599999998</v>
      </c>
      <c r="E2442" s="3">
        <v>15.301803</v>
      </c>
      <c r="F2442" s="3">
        <v>3000.7236441049999</v>
      </c>
      <c r="G2442" s="3">
        <v>219</v>
      </c>
      <c r="H2442" s="10">
        <v>92.188944000000006</v>
      </c>
      <c r="I2442" s="32">
        <v>31.986929</v>
      </c>
      <c r="J2442" s="3">
        <v>60.202015000000003</v>
      </c>
      <c r="K2442" s="3">
        <v>18.8977</v>
      </c>
      <c r="L2442" s="3">
        <v>2.0352000000000001</v>
      </c>
      <c r="M2442" s="3">
        <v>2.1</v>
      </c>
      <c r="N2442" s="3">
        <v>-3.6599999999998545</v>
      </c>
      <c r="O2442" s="3"/>
      <c r="P2442" s="3"/>
    </row>
    <row r="2443" spans="1:16">
      <c r="A2443" s="9">
        <v>42163</v>
      </c>
      <c r="B2443" s="32">
        <v>7067.11</v>
      </c>
      <c r="C2443" s="3">
        <v>3915.85</v>
      </c>
      <c r="D2443" s="3">
        <v>328.750227</v>
      </c>
      <c r="E2443" s="3">
        <v>14.987845999999999</v>
      </c>
      <c r="F2443" s="3">
        <v>3002.2797096690001</v>
      </c>
      <c r="G2443" s="3">
        <v>229</v>
      </c>
      <c r="H2443" s="10">
        <v>49.601863999999999</v>
      </c>
      <c r="I2443" s="32">
        <v>56.458953999999999</v>
      </c>
      <c r="J2443" s="3">
        <v>-6.8570899999999995</v>
      </c>
      <c r="K2443" s="3">
        <v>18.978300000000001</v>
      </c>
      <c r="L2443" s="3">
        <v>2.0375000000000001</v>
      </c>
      <c r="M2443" s="3">
        <v>2</v>
      </c>
      <c r="N2443" s="3">
        <v>-11.550000000000182</v>
      </c>
      <c r="O2443" s="3"/>
      <c r="P2443" s="3"/>
    </row>
    <row r="2444" spans="1:16">
      <c r="A2444" s="9">
        <v>42160</v>
      </c>
      <c r="B2444" s="32">
        <v>7078.66</v>
      </c>
      <c r="C2444" s="3">
        <v>3924.33</v>
      </c>
      <c r="D2444" s="3">
        <v>659.73759099999995</v>
      </c>
      <c r="E2444" s="3">
        <v>16.785026999999999</v>
      </c>
      <c r="F2444" s="3">
        <v>3007.141709303</v>
      </c>
      <c r="G2444" s="3">
        <v>229</v>
      </c>
      <c r="H2444" s="10">
        <v>184.36641299999999</v>
      </c>
      <c r="I2444" s="32">
        <v>144.27068499999999</v>
      </c>
      <c r="J2444" s="3">
        <v>40.095728000000008</v>
      </c>
      <c r="K2444" s="3">
        <v>19.009</v>
      </c>
      <c r="L2444" s="3">
        <v>2.0407999999999999</v>
      </c>
      <c r="M2444" s="3">
        <v>2</v>
      </c>
      <c r="N2444" s="3">
        <v>-44.069999999999709</v>
      </c>
      <c r="O2444" s="3"/>
      <c r="P2444" s="3"/>
    </row>
    <row r="2445" spans="1:16">
      <c r="A2445" s="9">
        <v>42159</v>
      </c>
      <c r="B2445" s="32">
        <v>7122.73</v>
      </c>
      <c r="C2445" s="3">
        <v>3963.68</v>
      </c>
      <c r="D2445" s="3">
        <v>517.68125699999996</v>
      </c>
      <c r="E2445" s="3">
        <v>18.51098</v>
      </c>
      <c r="F2445" s="3">
        <v>3025.8659476490002</v>
      </c>
      <c r="G2445" s="3">
        <v>227</v>
      </c>
      <c r="H2445" s="37">
        <v>113.135119</v>
      </c>
      <c r="I2445" s="3">
        <v>90.272512000000006</v>
      </c>
      <c r="J2445" s="3">
        <v>22.862606999999997</v>
      </c>
      <c r="K2445" s="3">
        <v>19.127400000000002</v>
      </c>
      <c r="L2445" s="3">
        <v>2.0535000000000001</v>
      </c>
      <c r="M2445" s="3">
        <v>2</v>
      </c>
      <c r="N2445" s="3">
        <v>1.819999999999709</v>
      </c>
      <c r="O2445" s="3"/>
      <c r="P2445" s="3"/>
    </row>
    <row r="2446" spans="1:16">
      <c r="A2446" s="9">
        <v>42158</v>
      </c>
      <c r="B2446" s="32">
        <v>7120.91</v>
      </c>
      <c r="C2446" s="3">
        <v>3945.54</v>
      </c>
      <c r="D2446" s="3">
        <v>713.463885</v>
      </c>
      <c r="E2446" s="3">
        <v>28.742478999999999</v>
      </c>
      <c r="F2446" s="3">
        <v>3025.0920098810002</v>
      </c>
      <c r="G2446" s="3">
        <v>242</v>
      </c>
      <c r="H2446" s="37">
        <v>248.144249</v>
      </c>
      <c r="I2446" s="3">
        <v>300.598907</v>
      </c>
      <c r="J2446" s="3">
        <v>-52.454657999999995</v>
      </c>
      <c r="K2446" s="3">
        <v>19.122499999999999</v>
      </c>
      <c r="L2446" s="3">
        <v>2.0529999999999999</v>
      </c>
      <c r="M2446" s="3">
        <v>2.1</v>
      </c>
      <c r="N2446" s="3">
        <v>-28.550000000000182</v>
      </c>
      <c r="O2446" s="3"/>
      <c r="P2446" s="3"/>
    </row>
    <row r="2447" spans="1:16">
      <c r="A2447" s="9">
        <v>42156</v>
      </c>
      <c r="B2447" s="10">
        <v>7149.46</v>
      </c>
      <c r="C2447" s="3">
        <v>3961.02</v>
      </c>
      <c r="D2447" s="3">
        <v>958.04492000000005</v>
      </c>
      <c r="E2447" s="3">
        <v>34.394534</v>
      </c>
      <c r="F2447" s="3">
        <v>3037.167964963</v>
      </c>
      <c r="G2447" s="3">
        <v>236</v>
      </c>
      <c r="H2447" s="37">
        <v>221.82421299999999</v>
      </c>
      <c r="I2447" s="3">
        <v>294.10987999999998</v>
      </c>
      <c r="J2447" s="3">
        <v>-72.285666999999989</v>
      </c>
      <c r="K2447" s="3">
        <v>19.198799999999999</v>
      </c>
      <c r="L2447" s="3">
        <v>2.0611999999999999</v>
      </c>
      <c r="M2447" s="3">
        <v>2.1</v>
      </c>
      <c r="N2447" s="3">
        <v>-45.729999999999563</v>
      </c>
      <c r="O2447" s="3"/>
      <c r="P2447" s="3"/>
    </row>
    <row r="2448" spans="1:16">
      <c r="A2448" s="9">
        <v>42153</v>
      </c>
      <c r="B2448" s="32">
        <v>7195.19</v>
      </c>
      <c r="C2448" s="3">
        <v>3986.17</v>
      </c>
      <c r="D2448" s="3">
        <v>730.75930900000003</v>
      </c>
      <c r="E2448" s="3">
        <v>30.563407000000002</v>
      </c>
      <c r="F2448" s="3">
        <v>3056.5918531980001</v>
      </c>
      <c r="G2448" s="3">
        <v>235</v>
      </c>
      <c r="H2448" s="37">
        <v>241.981953</v>
      </c>
      <c r="I2448" s="3">
        <v>202.11949999999999</v>
      </c>
      <c r="J2448" s="3">
        <v>39.862453000000016</v>
      </c>
      <c r="K2448" s="3">
        <v>19.398299999999999</v>
      </c>
      <c r="L2448" s="3">
        <v>2.0871</v>
      </c>
      <c r="M2448" s="3">
        <v>2.1</v>
      </c>
      <c r="N2448" s="3">
        <v>-25.100000000000364</v>
      </c>
      <c r="O2448" s="3"/>
      <c r="P2448" s="3"/>
    </row>
    <row r="2449" spans="1:16">
      <c r="A2449" s="9">
        <v>42152</v>
      </c>
      <c r="B2449" s="10">
        <v>7220.29</v>
      </c>
      <c r="C2449" s="3">
        <v>4000.66</v>
      </c>
      <c r="D2449" s="3">
        <v>1262.7713120000001</v>
      </c>
      <c r="E2449" s="3">
        <v>39.718195999999999</v>
      </c>
      <c r="F2449" s="3">
        <v>3067.2565323519998</v>
      </c>
      <c r="G2449" s="3">
        <v>226</v>
      </c>
      <c r="H2449" s="37">
        <v>187.85828599999999</v>
      </c>
      <c r="I2449" s="3">
        <v>376.300186</v>
      </c>
      <c r="J2449" s="3">
        <v>-188.4419</v>
      </c>
      <c r="K2449" s="3">
        <v>19.466000000000001</v>
      </c>
      <c r="L2449" s="3">
        <v>2.0943999999999998</v>
      </c>
      <c r="M2449" s="3">
        <v>2.1</v>
      </c>
      <c r="N2449" s="3">
        <v>-35.420000000000073</v>
      </c>
      <c r="O2449" s="3"/>
      <c r="P2449" s="3"/>
    </row>
    <row r="2450" spans="1:16">
      <c r="A2450" s="9">
        <v>42151</v>
      </c>
      <c r="B2450" s="30">
        <v>7255.71</v>
      </c>
      <c r="C2450" s="3">
        <v>4035.04</v>
      </c>
      <c r="D2450" s="3">
        <v>1383.495502</v>
      </c>
      <c r="E2450" s="3">
        <v>28.840091999999999</v>
      </c>
      <c r="F2450" s="3">
        <v>3082.3007924990002</v>
      </c>
      <c r="G2450" s="3">
        <v>231</v>
      </c>
      <c r="H2450" s="10">
        <v>271.01281299999999</v>
      </c>
      <c r="I2450" s="32">
        <v>722.35530200000005</v>
      </c>
      <c r="J2450" s="3">
        <v>-451.34248900000006</v>
      </c>
      <c r="K2450" s="3">
        <v>19.541499999999999</v>
      </c>
      <c r="L2450" s="3">
        <v>2.1053999999999999</v>
      </c>
      <c r="M2450" s="3">
        <v>2.1</v>
      </c>
      <c r="N2450" s="3">
        <v>2.2100000000000364</v>
      </c>
      <c r="O2450" s="3"/>
      <c r="P2450" s="3"/>
    </row>
    <row r="2451" spans="1:16">
      <c r="A2451" s="9">
        <v>42150</v>
      </c>
      <c r="B2451" s="32">
        <v>7253.5</v>
      </c>
      <c r="C2451" s="3">
        <v>4030.86</v>
      </c>
      <c r="D2451" s="3">
        <v>1489.507713</v>
      </c>
      <c r="E2451" s="3">
        <v>34.403404000000002</v>
      </c>
      <c r="F2451" s="3">
        <v>3081.3531723370002</v>
      </c>
      <c r="G2451" s="3">
        <v>238</v>
      </c>
      <c r="H2451" s="10">
        <v>144.39554100000001</v>
      </c>
      <c r="I2451" s="32">
        <v>626.68010600000002</v>
      </c>
      <c r="J2451" s="3">
        <v>-482.28456500000004</v>
      </c>
      <c r="K2451" s="3">
        <v>19.535499999999999</v>
      </c>
      <c r="L2451" s="3">
        <v>2.1048</v>
      </c>
      <c r="M2451" s="3">
        <v>2.1</v>
      </c>
      <c r="N2451" s="3">
        <v>-8.2799999999997453</v>
      </c>
      <c r="O2451" s="3"/>
      <c r="P2451" s="3"/>
    </row>
    <row r="2452" spans="1:16">
      <c r="A2452" s="9">
        <v>42149</v>
      </c>
      <c r="B2452" s="10">
        <v>7261.78</v>
      </c>
      <c r="C2452" s="3">
        <v>4037.81</v>
      </c>
      <c r="D2452" s="3">
        <v>1183.7775859999999</v>
      </c>
      <c r="E2452" s="3">
        <v>28.831500999999999</v>
      </c>
      <c r="F2452" s="3">
        <v>3084.835467417</v>
      </c>
      <c r="G2452" s="3">
        <v>237</v>
      </c>
      <c r="H2452" s="37">
        <v>84.905483000000004</v>
      </c>
      <c r="I2452" s="3">
        <v>455.65353599999997</v>
      </c>
      <c r="J2452" s="3">
        <v>-370.74805299999997</v>
      </c>
      <c r="K2452" s="3">
        <v>19.557600000000001</v>
      </c>
      <c r="L2452" s="3">
        <v>2.1072000000000002</v>
      </c>
      <c r="M2452" s="3">
        <v>2.1</v>
      </c>
      <c r="N2452" s="3">
        <v>-22.980000000000473</v>
      </c>
      <c r="O2452" s="3"/>
      <c r="P2452" s="3"/>
    </row>
    <row r="2453" spans="1:16">
      <c r="A2453" s="9">
        <v>42146</v>
      </c>
      <c r="B2453" s="10">
        <v>7284.76</v>
      </c>
      <c r="C2453" s="3">
        <v>4053.82</v>
      </c>
      <c r="D2453" s="3">
        <v>763.25905</v>
      </c>
      <c r="E2453" s="3">
        <v>37.988576999999999</v>
      </c>
      <c r="F2453" s="3">
        <v>3094.5784081860002</v>
      </c>
      <c r="G2453" s="3">
        <v>230</v>
      </c>
      <c r="H2453" s="37">
        <v>150.825729</v>
      </c>
      <c r="I2453" s="3">
        <v>73.355954999999994</v>
      </c>
      <c r="J2453" s="3">
        <v>77.469774000000001</v>
      </c>
      <c r="K2453" s="3">
        <v>19.619399999999999</v>
      </c>
      <c r="L2453" s="3">
        <v>2.1137999999999999</v>
      </c>
      <c r="M2453" s="3">
        <v>2.1</v>
      </c>
      <c r="N2453" s="3">
        <v>-3.9799999999995634</v>
      </c>
      <c r="O2453" s="3"/>
      <c r="P2453" s="3"/>
    </row>
    <row r="2454" spans="1:16">
      <c r="A2454" s="9">
        <v>42145</v>
      </c>
      <c r="B2454" s="32">
        <v>7288.74</v>
      </c>
      <c r="C2454" s="3">
        <v>4067.14</v>
      </c>
      <c r="D2454" s="3">
        <v>904.58261900000002</v>
      </c>
      <c r="E2454" s="3">
        <v>38.055605999999997</v>
      </c>
      <c r="F2454" s="3">
        <v>3096.271819176</v>
      </c>
      <c r="G2454" s="3">
        <v>237</v>
      </c>
      <c r="H2454" s="37">
        <v>106.66690199999999</v>
      </c>
      <c r="I2454" s="3">
        <v>190.53157999999999</v>
      </c>
      <c r="J2454" s="3">
        <v>-83.864677999999998</v>
      </c>
      <c r="K2454" s="3">
        <v>19.630099999999999</v>
      </c>
      <c r="L2454" s="3">
        <v>2.1150000000000002</v>
      </c>
      <c r="M2454" s="3">
        <v>2.1</v>
      </c>
      <c r="N2454" s="3">
        <v>15.050000000000182</v>
      </c>
      <c r="O2454" s="3"/>
      <c r="P2454" s="3"/>
    </row>
    <row r="2455" spans="1:16">
      <c r="A2455" s="9">
        <v>42144</v>
      </c>
      <c r="B2455" s="10">
        <v>7273.69</v>
      </c>
      <c r="C2455" s="3">
        <v>4068.63</v>
      </c>
      <c r="D2455" s="3">
        <v>1678.8054729999999</v>
      </c>
      <c r="E2455" s="3">
        <v>51.276336000000001</v>
      </c>
      <c r="F2455" s="3">
        <v>3089.8783481989999</v>
      </c>
      <c r="G2455" s="3">
        <v>238</v>
      </c>
      <c r="H2455" s="37">
        <v>232.05976000000001</v>
      </c>
      <c r="I2455" s="3">
        <v>296.43448899999999</v>
      </c>
      <c r="J2455" s="3">
        <v>-64.374728999999974</v>
      </c>
      <c r="K2455" s="3">
        <v>19.589600000000001</v>
      </c>
      <c r="L2455" s="3">
        <v>2.1105999999999998</v>
      </c>
      <c r="M2455" s="3">
        <v>2.1</v>
      </c>
      <c r="N2455" s="3">
        <v>-16.080000000000837</v>
      </c>
      <c r="O2455" s="3">
        <v>9794</v>
      </c>
      <c r="P2455" s="3"/>
    </row>
    <row r="2456" spans="1:16">
      <c r="A2456" s="9">
        <v>42143</v>
      </c>
      <c r="B2456" s="32">
        <v>7289.77</v>
      </c>
      <c r="C2456" s="3">
        <v>4073.52</v>
      </c>
      <c r="D2456" s="3">
        <v>2144.7599310000001</v>
      </c>
      <c r="E2456" s="3">
        <v>55.456045000000003</v>
      </c>
      <c r="F2456" s="3">
        <v>3096.7097133960001</v>
      </c>
      <c r="G2456" s="3">
        <v>242</v>
      </c>
      <c r="H2456" s="37">
        <v>447.41747400000003</v>
      </c>
      <c r="I2456" s="3">
        <v>447.61457100000001</v>
      </c>
      <c r="J2456" s="3">
        <v>-0.1970969999999852</v>
      </c>
      <c r="K2456" s="3">
        <v>19.632899999999999</v>
      </c>
      <c r="L2456" s="3">
        <v>2.1153</v>
      </c>
      <c r="M2456" s="3">
        <v>2.1</v>
      </c>
      <c r="N2456" s="3">
        <v>23.570000000000618</v>
      </c>
      <c r="O2456" s="3"/>
      <c r="P2456" s="3"/>
    </row>
    <row r="2457" spans="1:16">
      <c r="A2457" s="9">
        <v>42142</v>
      </c>
      <c r="B2457" s="10">
        <v>7266.2</v>
      </c>
      <c r="C2457" s="3">
        <v>4046.83</v>
      </c>
      <c r="D2457" s="3">
        <v>1561.2011660000001</v>
      </c>
      <c r="E2457" s="3">
        <v>83.649236000000002</v>
      </c>
      <c r="F2457" s="3">
        <v>3086.6936834789999</v>
      </c>
      <c r="G2457" s="3">
        <v>228</v>
      </c>
      <c r="H2457" s="37">
        <v>397.48914200000002</v>
      </c>
      <c r="I2457" s="3">
        <v>124.097481</v>
      </c>
      <c r="J2457" s="3">
        <v>273.391661</v>
      </c>
      <c r="K2457" s="3">
        <v>19.569400000000002</v>
      </c>
      <c r="L2457" s="3">
        <v>2.1084000000000001</v>
      </c>
      <c r="M2457" s="3">
        <v>2.1</v>
      </c>
      <c r="N2457" s="3">
        <v>11.179999999999382</v>
      </c>
      <c r="O2457" s="3"/>
      <c r="P2457" s="3"/>
    </row>
    <row r="2458" spans="1:16">
      <c r="A2458" s="9">
        <v>42139</v>
      </c>
      <c r="B2458" s="10">
        <v>7255.02</v>
      </c>
      <c r="C2458" s="3">
        <v>4037.32</v>
      </c>
      <c r="D2458" s="3">
        <v>1097.3125480000001</v>
      </c>
      <c r="E2458" s="3">
        <v>34.360886999999998</v>
      </c>
      <c r="F2458" s="3">
        <v>3081.9438197149998</v>
      </c>
      <c r="G2458" s="3">
        <v>243</v>
      </c>
      <c r="H2458" s="37">
        <v>189.152784</v>
      </c>
      <c r="I2458" s="3">
        <v>217.63117</v>
      </c>
      <c r="J2458" s="3">
        <v>-28.478386</v>
      </c>
      <c r="K2458" s="3">
        <v>19.539300000000001</v>
      </c>
      <c r="L2458" s="3">
        <v>2.1052</v>
      </c>
      <c r="M2458" s="3">
        <v>2.1</v>
      </c>
      <c r="N2458" s="3">
        <v>-3.6499999999996362</v>
      </c>
      <c r="O2458" s="3"/>
      <c r="P2458" s="3"/>
    </row>
    <row r="2459" spans="1:16">
      <c r="A2459" s="9">
        <v>42138</v>
      </c>
      <c r="B2459" s="30">
        <v>7258.67</v>
      </c>
      <c r="C2459" s="3">
        <v>4050.68</v>
      </c>
      <c r="D2459" s="3">
        <v>1087.1193330000001</v>
      </c>
      <c r="E2459" s="3">
        <v>32.931252000000001</v>
      </c>
      <c r="F2459" s="3">
        <v>3083.4941630489998</v>
      </c>
      <c r="G2459" s="3">
        <v>237</v>
      </c>
      <c r="H2459" s="10">
        <v>361.80892699999998</v>
      </c>
      <c r="I2459" s="32">
        <v>246.81213500000001</v>
      </c>
      <c r="J2459" s="3">
        <v>114.99679199999997</v>
      </c>
      <c r="K2459" s="3">
        <v>19.549099999999999</v>
      </c>
      <c r="L2459" s="3">
        <v>2.1061999999999999</v>
      </c>
      <c r="M2459" s="3">
        <v>2.1</v>
      </c>
      <c r="N2459" s="3">
        <v>21.800000000000182</v>
      </c>
      <c r="O2459" s="3"/>
      <c r="P2459" s="3"/>
    </row>
    <row r="2460" spans="1:16">
      <c r="A2460" s="9">
        <v>42137</v>
      </c>
      <c r="B2460" s="33">
        <v>7236.87</v>
      </c>
      <c r="C2460" s="35">
        <v>4043.6</v>
      </c>
      <c r="D2460" s="35">
        <v>5288.7550170000004</v>
      </c>
      <c r="E2460" s="35">
        <v>46.341152000000001</v>
      </c>
      <c r="F2460" s="3">
        <v>3074.2333153</v>
      </c>
      <c r="G2460" s="3">
        <v>235</v>
      </c>
      <c r="H2460" s="37">
        <v>3192.356194</v>
      </c>
      <c r="I2460" s="3">
        <v>459.36692900000003</v>
      </c>
      <c r="J2460" s="3">
        <v>2732.9892650000002</v>
      </c>
      <c r="K2460" s="3">
        <v>19.490400000000001</v>
      </c>
      <c r="L2460" s="3">
        <v>2.0998999999999999</v>
      </c>
      <c r="M2460" s="3">
        <v>2.1</v>
      </c>
      <c r="N2460" s="3">
        <v>-8.180000000000291</v>
      </c>
      <c r="O2460" s="3"/>
      <c r="P2460" s="3"/>
    </row>
    <row r="2461" spans="1:16">
      <c r="A2461" s="9">
        <v>42136</v>
      </c>
      <c r="B2461" s="10">
        <v>7245.05</v>
      </c>
      <c r="C2461" s="3">
        <v>4060.85</v>
      </c>
      <c r="D2461" s="3">
        <v>1225.5100359999999</v>
      </c>
      <c r="E2461" s="3">
        <v>52.380571000000003</v>
      </c>
      <c r="F2461" s="3">
        <v>3077.7044333109998</v>
      </c>
      <c r="G2461" s="3">
        <v>235</v>
      </c>
      <c r="H2461" s="37">
        <v>340.39350899999999</v>
      </c>
      <c r="I2461" s="3">
        <v>293.28202499999998</v>
      </c>
      <c r="J2461" s="3">
        <v>47.111484000000019</v>
      </c>
      <c r="K2461" s="3">
        <v>19.5124</v>
      </c>
      <c r="L2461" s="3">
        <v>2.1023000000000001</v>
      </c>
      <c r="M2461" s="3">
        <v>2.1</v>
      </c>
      <c r="N2461" s="3">
        <v>-13.559999999999491</v>
      </c>
      <c r="O2461" s="3"/>
      <c r="P2461" s="3"/>
    </row>
    <row r="2462" spans="1:16">
      <c r="A2462" s="9">
        <v>42135</v>
      </c>
      <c r="B2462" s="32">
        <v>7258.61</v>
      </c>
      <c r="C2462" s="3">
        <v>4073.56</v>
      </c>
      <c r="D2462" s="3">
        <v>1077.870954</v>
      </c>
      <c r="E2462" s="3">
        <v>32.966859999999997</v>
      </c>
      <c r="F2462" s="3">
        <v>3083.4655819529999</v>
      </c>
      <c r="G2462" s="3">
        <v>238</v>
      </c>
      <c r="H2462" s="37">
        <v>120.55840000000001</v>
      </c>
      <c r="I2462" s="3">
        <v>304.21225900000002</v>
      </c>
      <c r="J2462" s="3">
        <v>-183.65385900000001</v>
      </c>
      <c r="K2462" s="3">
        <v>19.6127</v>
      </c>
      <c r="L2462" s="3">
        <v>2.1061999999999999</v>
      </c>
      <c r="M2462" s="3">
        <v>2.1</v>
      </c>
      <c r="N2462" s="3">
        <v>44.979999999999563</v>
      </c>
      <c r="O2462" s="3"/>
      <c r="P2462" s="3"/>
    </row>
    <row r="2463" spans="1:16">
      <c r="A2463" s="9">
        <v>42132</v>
      </c>
      <c r="B2463" s="32">
        <v>7213.63</v>
      </c>
      <c r="C2463" s="3">
        <v>4061.04</v>
      </c>
      <c r="D2463" s="3">
        <v>586.65347499999996</v>
      </c>
      <c r="E2463" s="3">
        <v>20.342956999999998</v>
      </c>
      <c r="F2463" s="3">
        <v>3064.3608140729998</v>
      </c>
      <c r="G2463" s="3">
        <v>220</v>
      </c>
      <c r="H2463" s="10">
        <v>145.929789</v>
      </c>
      <c r="I2463" s="32">
        <v>158.827653</v>
      </c>
      <c r="J2463" s="3">
        <v>-12.897863999999998</v>
      </c>
      <c r="K2463" s="3">
        <v>19.491199999999999</v>
      </c>
      <c r="L2463" s="3">
        <v>2.0931000000000002</v>
      </c>
      <c r="M2463" s="3">
        <v>2.1</v>
      </c>
      <c r="N2463" s="3">
        <v>1.1599999999998545</v>
      </c>
      <c r="O2463" s="3"/>
      <c r="P2463" s="3"/>
    </row>
    <row r="2464" spans="1:16">
      <c r="A2464" s="9">
        <v>42131</v>
      </c>
      <c r="B2464" s="32">
        <v>7212.47</v>
      </c>
      <c r="C2464" s="3">
        <v>4058.62</v>
      </c>
      <c r="D2464" s="3">
        <v>631.679216</v>
      </c>
      <c r="E2464" s="3">
        <v>27.990129</v>
      </c>
      <c r="F2464" s="3">
        <v>3063.8664324609999</v>
      </c>
      <c r="G2464" s="3">
        <v>214</v>
      </c>
      <c r="H2464" s="37">
        <v>146.16981200000001</v>
      </c>
      <c r="I2464" s="3">
        <v>146.30790200000001</v>
      </c>
      <c r="J2464" s="3">
        <v>-0.13809000000000538</v>
      </c>
      <c r="K2464" s="3">
        <v>19.488099999999999</v>
      </c>
      <c r="L2464" s="3">
        <v>2.0928</v>
      </c>
      <c r="M2464" s="3">
        <v>2.1</v>
      </c>
      <c r="N2464" s="3">
        <v>-0.42999999999938154</v>
      </c>
      <c r="O2464" s="3"/>
      <c r="P2464" s="3"/>
    </row>
    <row r="2465" spans="1:16">
      <c r="A2465" s="9">
        <v>42130</v>
      </c>
      <c r="B2465" s="32">
        <v>7212.9</v>
      </c>
      <c r="C2465" s="3">
        <v>4059.54</v>
      </c>
      <c r="D2465" s="3">
        <v>1165.2996209999999</v>
      </c>
      <c r="E2465" s="3">
        <v>80.626221000000001</v>
      </c>
      <c r="F2465" s="3">
        <v>3064.0480159660001</v>
      </c>
      <c r="G2465" s="3">
        <v>236</v>
      </c>
      <c r="H2465" s="10">
        <v>181.327271</v>
      </c>
      <c r="I2465" s="32">
        <v>311.84104000000002</v>
      </c>
      <c r="J2465" s="3">
        <v>-130.51376900000002</v>
      </c>
      <c r="K2465" s="3">
        <v>19.4892</v>
      </c>
      <c r="L2465" s="3">
        <v>2.0929000000000002</v>
      </c>
      <c r="M2465" s="3">
        <v>2.1</v>
      </c>
      <c r="N2465" s="3">
        <v>20.609999999999673</v>
      </c>
      <c r="O2465" s="3"/>
      <c r="P2465" s="3"/>
    </row>
    <row r="2466" spans="1:16">
      <c r="A2466" s="9">
        <v>42129</v>
      </c>
      <c r="B2466" s="10">
        <v>7192.29</v>
      </c>
      <c r="C2466" s="3">
        <v>4058.98</v>
      </c>
      <c r="D2466" s="3">
        <v>1679.565077</v>
      </c>
      <c r="E2466" s="3">
        <v>49.832304999999998</v>
      </c>
      <c r="F2466" s="3">
        <v>3054.3113402690001</v>
      </c>
      <c r="G2466" s="3">
        <v>239</v>
      </c>
      <c r="H2466" s="37">
        <v>252.58736999999999</v>
      </c>
      <c r="I2466" s="3">
        <v>769.31293700000003</v>
      </c>
      <c r="J2466" s="3">
        <v>-516.72556700000007</v>
      </c>
      <c r="K2466" s="3">
        <v>19.461099999999998</v>
      </c>
      <c r="L2466" s="3">
        <v>2.0865</v>
      </c>
      <c r="M2466" s="3">
        <v>2.1</v>
      </c>
      <c r="N2466" s="3">
        <v>-9.819999999999709</v>
      </c>
      <c r="O2466" s="3"/>
      <c r="P2466" s="3"/>
    </row>
    <row r="2467" spans="1:16">
      <c r="A2467" s="9">
        <v>42124</v>
      </c>
      <c r="B2467" s="10">
        <v>7202.11</v>
      </c>
      <c r="C2467" s="3">
        <v>4064.16</v>
      </c>
      <c r="D2467" s="3">
        <v>1113.0945999999999</v>
      </c>
      <c r="E2467" s="3">
        <v>28.434477999999999</v>
      </c>
      <c r="F2467" s="3">
        <v>3058.4835639869998</v>
      </c>
      <c r="G2467" s="3">
        <v>229</v>
      </c>
      <c r="H2467" s="37">
        <v>479.67005599999999</v>
      </c>
      <c r="I2467" s="3">
        <v>508.31280700000002</v>
      </c>
      <c r="J2467" s="3">
        <v>-28.642751000000032</v>
      </c>
      <c r="K2467" s="3">
        <v>19.4877</v>
      </c>
      <c r="L2467" s="3">
        <v>2.0893999999999999</v>
      </c>
      <c r="M2467" s="3">
        <v>2.1</v>
      </c>
      <c r="N2467" s="3">
        <v>23.109999999999673</v>
      </c>
      <c r="O2467" s="3"/>
      <c r="P2467" s="3"/>
    </row>
    <row r="2468" spans="1:16">
      <c r="A2468" s="9">
        <v>42123</v>
      </c>
      <c r="B2468" s="10">
        <v>7179</v>
      </c>
      <c r="C2468" s="3">
        <v>4053.45</v>
      </c>
      <c r="D2468" s="3">
        <v>801.77615600000001</v>
      </c>
      <c r="E2468" s="3">
        <v>41.415204000000003</v>
      </c>
      <c r="F2468" s="3">
        <v>3048.6703256569999</v>
      </c>
      <c r="G2468" s="3">
        <v>233</v>
      </c>
      <c r="H2468" s="37">
        <v>111.505814</v>
      </c>
      <c r="I2468" s="3">
        <v>176.51817</v>
      </c>
      <c r="J2468" s="3">
        <v>-65.012355999999997</v>
      </c>
      <c r="K2468" s="3">
        <v>19.4252</v>
      </c>
      <c r="L2468" s="3">
        <v>2.0827</v>
      </c>
      <c r="M2468" s="3">
        <v>2.1</v>
      </c>
      <c r="N2468" s="3">
        <v>5.6300000000001091</v>
      </c>
      <c r="O2468" s="3">
        <v>12655</v>
      </c>
      <c r="P2468" s="3"/>
    </row>
    <row r="2469" spans="1:16">
      <c r="A2469" s="9">
        <v>42122</v>
      </c>
      <c r="B2469" s="10">
        <v>7173.37</v>
      </c>
      <c r="C2469" s="3">
        <v>4048.44</v>
      </c>
      <c r="D2469" s="3">
        <v>974.68751499999996</v>
      </c>
      <c r="E2469" s="3">
        <v>38.391734999999997</v>
      </c>
      <c r="F2469" s="3">
        <v>3046.2683143959998</v>
      </c>
      <c r="G2469" s="3">
        <v>226</v>
      </c>
      <c r="H2469" s="37">
        <v>275.60114099999998</v>
      </c>
      <c r="I2469" s="3">
        <v>272.87134800000001</v>
      </c>
      <c r="J2469" s="3">
        <v>2.7297929999999724</v>
      </c>
      <c r="K2469" s="3">
        <v>19.4099</v>
      </c>
      <c r="L2469" s="3">
        <v>2.081</v>
      </c>
      <c r="M2469" s="3">
        <v>2.1</v>
      </c>
      <c r="N2469" s="3">
        <v>38.9399999999996</v>
      </c>
      <c r="O2469" s="3"/>
      <c r="P2469" s="3"/>
    </row>
    <row r="2470" spans="1:16">
      <c r="A2470" s="9">
        <v>42121</v>
      </c>
      <c r="B2470" s="10">
        <v>7134.43</v>
      </c>
      <c r="C2470" s="3">
        <v>4026.26</v>
      </c>
      <c r="D2470" s="3">
        <v>755.980322</v>
      </c>
      <c r="E2470" s="3">
        <v>33.502423999999998</v>
      </c>
      <c r="F2470" s="3">
        <v>3029.7091051930001</v>
      </c>
      <c r="G2470" s="3">
        <v>207</v>
      </c>
      <c r="H2470" s="37">
        <v>192.26753299999999</v>
      </c>
      <c r="I2470" s="3">
        <v>171.05812299999999</v>
      </c>
      <c r="J2470" s="3">
        <v>21.209409999999991</v>
      </c>
      <c r="K2470" s="3">
        <v>19.304400000000001</v>
      </c>
      <c r="L2470" s="3">
        <v>2.0697000000000001</v>
      </c>
      <c r="M2470" s="3">
        <v>2.1</v>
      </c>
      <c r="N2470" s="3">
        <v>9.3100000000004002</v>
      </c>
      <c r="O2470" s="3"/>
      <c r="P2470" s="3"/>
    </row>
    <row r="2471" spans="1:16">
      <c r="A2471" s="9">
        <v>42118</v>
      </c>
      <c r="B2471" s="10">
        <v>7125.12</v>
      </c>
      <c r="C2471" s="3">
        <v>4020.79</v>
      </c>
      <c r="D2471" s="3">
        <v>670.29544699999997</v>
      </c>
      <c r="E2471" s="3">
        <v>61.828561999999998</v>
      </c>
      <c r="F2471" s="3">
        <v>3025.7502142789999</v>
      </c>
      <c r="G2471" s="3">
        <v>220</v>
      </c>
      <c r="H2471" s="37">
        <v>248.25180599999999</v>
      </c>
      <c r="I2471" s="3">
        <v>98.909854999999993</v>
      </c>
      <c r="J2471" s="3">
        <v>149.34195099999999</v>
      </c>
      <c r="K2471" s="3">
        <v>19.2791</v>
      </c>
      <c r="L2471" s="3">
        <v>2.0670000000000002</v>
      </c>
      <c r="M2471" s="3">
        <v>2.1</v>
      </c>
      <c r="N2471" s="3">
        <v>-4.6599999999998545</v>
      </c>
      <c r="O2471" s="3"/>
      <c r="P2471" s="3"/>
    </row>
    <row r="2472" spans="1:16">
      <c r="A2472" s="9">
        <v>42117</v>
      </c>
      <c r="B2472" s="32">
        <v>7129.78</v>
      </c>
      <c r="C2472" s="3">
        <v>4023.26</v>
      </c>
      <c r="D2472" s="3">
        <v>614.39950499999998</v>
      </c>
      <c r="E2472" s="3">
        <v>28.306951999999999</v>
      </c>
      <c r="F2472" s="3">
        <v>3027.7317245640002</v>
      </c>
      <c r="G2472" s="3">
        <v>228</v>
      </c>
      <c r="H2472" s="10">
        <v>64.714014000000006</v>
      </c>
      <c r="I2472" s="32">
        <v>99.819575</v>
      </c>
      <c r="J2472" s="3">
        <v>-35.105560999999994</v>
      </c>
      <c r="K2472" s="3">
        <v>19.291799999999999</v>
      </c>
      <c r="L2472" s="3">
        <v>2.0684</v>
      </c>
      <c r="M2472" s="3">
        <v>2.1</v>
      </c>
      <c r="N2472" s="3">
        <v>15.389999999999418</v>
      </c>
      <c r="O2472" s="3"/>
      <c r="P2472" s="3"/>
    </row>
    <row r="2473" spans="1:16">
      <c r="A2473" s="9">
        <v>42116</v>
      </c>
      <c r="B2473" s="10">
        <v>7114.39</v>
      </c>
      <c r="C2473" s="3">
        <v>4026.32</v>
      </c>
      <c r="D2473" s="3">
        <v>592.51366499999995</v>
      </c>
      <c r="E2473" s="3">
        <v>22.875912</v>
      </c>
      <c r="F2473" s="3">
        <v>3021.1971659290002</v>
      </c>
      <c r="G2473" s="3">
        <v>211</v>
      </c>
      <c r="H2473" s="37">
        <v>156.26627099999999</v>
      </c>
      <c r="I2473" s="3">
        <v>158.027862</v>
      </c>
      <c r="J2473" s="3">
        <v>-1.7615910000000099</v>
      </c>
      <c r="K2473" s="3">
        <v>19.2501</v>
      </c>
      <c r="L2473" s="3">
        <v>2.0638999999999998</v>
      </c>
      <c r="M2473" s="3">
        <v>2.1</v>
      </c>
      <c r="N2473" s="3">
        <v>-2.7399999999997817</v>
      </c>
      <c r="O2473" s="3"/>
      <c r="P2473" s="3"/>
    </row>
    <row r="2474" spans="1:16">
      <c r="A2474" s="9">
        <v>42115</v>
      </c>
      <c r="B2474" s="32">
        <v>7117.13</v>
      </c>
      <c r="C2474" s="3">
        <v>4029.61</v>
      </c>
      <c r="D2474" s="3">
        <v>1040.7908789999999</v>
      </c>
      <c r="E2474" s="3">
        <v>23.510390000000001</v>
      </c>
      <c r="F2474" s="3">
        <v>3022.3604707499999</v>
      </c>
      <c r="G2474" s="3">
        <v>208</v>
      </c>
      <c r="H2474" s="10">
        <v>531.45856100000003</v>
      </c>
      <c r="I2474" s="32">
        <v>663.309932</v>
      </c>
      <c r="J2474" s="3">
        <v>-131.85137099999997</v>
      </c>
      <c r="K2474" s="3">
        <v>19.319400000000002</v>
      </c>
      <c r="L2474" s="3">
        <v>2.0710000000000002</v>
      </c>
      <c r="M2474" s="3">
        <v>2.1</v>
      </c>
      <c r="N2474" s="3">
        <v>18.529999999999745</v>
      </c>
      <c r="O2474" s="3"/>
      <c r="P2474" s="3"/>
    </row>
    <row r="2475" spans="1:16">
      <c r="A2475" s="9">
        <v>42114</v>
      </c>
      <c r="B2475" s="10">
        <v>7098.6</v>
      </c>
      <c r="C2475" s="3">
        <v>4026.43</v>
      </c>
      <c r="D2475" s="3">
        <v>683.71081300000003</v>
      </c>
      <c r="E2475" s="3">
        <v>21.597023</v>
      </c>
      <c r="F2475" s="3">
        <v>3014.4885001980001</v>
      </c>
      <c r="G2475" s="3">
        <v>205</v>
      </c>
      <c r="H2475" s="37">
        <v>389.01603</v>
      </c>
      <c r="I2475" s="3">
        <v>169.530609</v>
      </c>
      <c r="J2475" s="3">
        <v>219.485421</v>
      </c>
      <c r="K2475" s="3">
        <v>19.269100000000002</v>
      </c>
      <c r="L2475" s="3">
        <v>2.0655999999999999</v>
      </c>
      <c r="M2475" s="3">
        <v>2.1</v>
      </c>
      <c r="N2475" s="3">
        <v>18.220000000000255</v>
      </c>
      <c r="O2475" s="3"/>
      <c r="P2475" s="3"/>
    </row>
    <row r="2476" spans="1:16">
      <c r="A2476" s="9">
        <v>42111</v>
      </c>
      <c r="B2476" s="32">
        <v>7080.38</v>
      </c>
      <c r="C2476" s="3">
        <v>4020.6</v>
      </c>
      <c r="D2476" s="3">
        <v>493.33776</v>
      </c>
      <c r="E2476" s="3">
        <v>19.651097</v>
      </c>
      <c r="F2476" s="3">
        <v>3005.755042539</v>
      </c>
      <c r="G2476" s="3">
        <v>211</v>
      </c>
      <c r="H2476" s="37">
        <v>253.73723000000001</v>
      </c>
      <c r="I2476" s="3">
        <v>68.851713000000004</v>
      </c>
      <c r="J2476" s="3">
        <v>184.88551699999999</v>
      </c>
      <c r="K2476" s="3">
        <v>19.2133</v>
      </c>
      <c r="L2476" s="3">
        <v>2.0596000000000001</v>
      </c>
      <c r="M2476" s="3">
        <v>2.1</v>
      </c>
      <c r="N2476" s="3">
        <v>-6.0299999999997453</v>
      </c>
      <c r="O2476" s="3"/>
      <c r="P2476" s="3"/>
    </row>
    <row r="2477" spans="1:16">
      <c r="A2477" s="9">
        <v>42110</v>
      </c>
      <c r="B2477" s="32">
        <v>7086.41</v>
      </c>
      <c r="C2477" s="3">
        <v>4012.56</v>
      </c>
      <c r="D2477" s="3">
        <v>717.05304100000001</v>
      </c>
      <c r="E2477" s="3">
        <v>17.306549</v>
      </c>
      <c r="F2477" s="3">
        <v>3008.2651714019999</v>
      </c>
      <c r="G2477" s="3">
        <v>208</v>
      </c>
      <c r="H2477" s="10">
        <v>297.28164800000002</v>
      </c>
      <c r="I2477" s="32">
        <v>328.93449900000002</v>
      </c>
      <c r="J2477" s="3">
        <v>-31.652850999999998</v>
      </c>
      <c r="K2477" s="3">
        <v>19.229299999999999</v>
      </c>
      <c r="L2477" s="3">
        <v>2.0613999999999999</v>
      </c>
      <c r="M2477" s="3">
        <v>2.1</v>
      </c>
      <c r="N2477" s="3">
        <v>9.1399999999994179</v>
      </c>
      <c r="O2477" s="3"/>
      <c r="P2477" s="3"/>
    </row>
    <row r="2478" spans="1:16">
      <c r="A2478" s="9">
        <v>42109</v>
      </c>
      <c r="B2478" s="32">
        <v>7077.27</v>
      </c>
      <c r="C2478" s="3">
        <v>3991.1</v>
      </c>
      <c r="D2478" s="3">
        <v>1174.757863</v>
      </c>
      <c r="E2478" s="3">
        <v>30.127489000000001</v>
      </c>
      <c r="F2478" s="3">
        <v>3004.3779449929998</v>
      </c>
      <c r="G2478" s="3">
        <v>219</v>
      </c>
      <c r="H2478" s="37">
        <v>451.89758399999999</v>
      </c>
      <c r="I2478" s="3">
        <v>762.55234700000005</v>
      </c>
      <c r="J2478" s="3">
        <v>-310.65476300000006</v>
      </c>
      <c r="K2478" s="3">
        <v>19.204499999999999</v>
      </c>
      <c r="L2478" s="3">
        <v>2.0587</v>
      </c>
      <c r="M2478" s="3">
        <v>2.2000000000000002</v>
      </c>
      <c r="N2478" s="3">
        <v>96.240000000000691</v>
      </c>
      <c r="O2478" s="3"/>
      <c r="P2478" s="3"/>
    </row>
    <row r="2479" spans="1:16">
      <c r="A2479" s="9">
        <v>42104</v>
      </c>
      <c r="B2479" s="33">
        <v>6981.03</v>
      </c>
      <c r="C2479" s="35">
        <v>3940.64</v>
      </c>
      <c r="D2479" s="35">
        <v>979.94048799999996</v>
      </c>
      <c r="E2479" s="35">
        <v>24.02637</v>
      </c>
      <c r="F2479" s="3">
        <v>2963.5246013689998</v>
      </c>
      <c r="G2479" s="3">
        <v>189</v>
      </c>
      <c r="H2479" s="37">
        <v>694.98987899999997</v>
      </c>
      <c r="I2479" s="3">
        <v>580.94667300000003</v>
      </c>
      <c r="J2479" s="3">
        <v>114.04320599999994</v>
      </c>
      <c r="K2479" s="3">
        <v>18.9434</v>
      </c>
      <c r="L2479" s="3">
        <v>2.0306999999999999</v>
      </c>
      <c r="M2479" s="3">
        <v>2.2000000000000002</v>
      </c>
      <c r="N2479" s="3">
        <v>79.969999999999345</v>
      </c>
      <c r="O2479" s="3"/>
      <c r="P2479" s="3"/>
    </row>
    <row r="2480" spans="1:16">
      <c r="A2480" s="9">
        <v>42103</v>
      </c>
      <c r="B2480" s="10">
        <v>6901.06</v>
      </c>
      <c r="C2480" s="3">
        <v>3888.33</v>
      </c>
      <c r="D2480" s="3">
        <v>605.29618800000003</v>
      </c>
      <c r="E2480" s="3">
        <v>74.969403</v>
      </c>
      <c r="F2480" s="3">
        <v>2925.45221356</v>
      </c>
      <c r="G2480" s="3">
        <v>201</v>
      </c>
      <c r="H2480" s="37">
        <v>318.88945000000001</v>
      </c>
      <c r="I2480" s="3">
        <v>82.508083999999997</v>
      </c>
      <c r="J2480" s="3">
        <v>236.38136600000001</v>
      </c>
      <c r="K2480" s="3">
        <v>18.7</v>
      </c>
      <c r="L2480" s="3">
        <v>2.0045999999999999</v>
      </c>
      <c r="M2480" s="3">
        <v>2.2000000000000002</v>
      </c>
      <c r="N2480" s="3">
        <v>1.7700000000004366</v>
      </c>
      <c r="O2480" s="3"/>
      <c r="P2480" s="3"/>
    </row>
    <row r="2481" spans="1:16">
      <c r="A2481" s="9">
        <v>42102</v>
      </c>
      <c r="B2481" s="32">
        <v>6899.29</v>
      </c>
      <c r="C2481" s="3">
        <v>3894.49</v>
      </c>
      <c r="D2481" s="3">
        <v>657.55150600000002</v>
      </c>
      <c r="E2481" s="3">
        <v>71.266396</v>
      </c>
      <c r="F2481" s="3">
        <v>2924.7037772260001</v>
      </c>
      <c r="G2481" s="3">
        <v>188</v>
      </c>
      <c r="H2481" s="37">
        <v>381.827269</v>
      </c>
      <c r="I2481" s="3">
        <v>231.96070900000001</v>
      </c>
      <c r="J2481" s="3">
        <v>149.86655999999999</v>
      </c>
      <c r="K2481" s="3">
        <v>18.6952</v>
      </c>
      <c r="L2481" s="3">
        <v>2.0041000000000002</v>
      </c>
      <c r="M2481" s="3">
        <v>2.2000000000000002</v>
      </c>
      <c r="N2481" s="3">
        <v>-14.4399999999996</v>
      </c>
      <c r="O2481" s="3"/>
      <c r="P2481" s="3"/>
    </row>
    <row r="2482" spans="1:16">
      <c r="A2482" s="9">
        <v>42101</v>
      </c>
      <c r="B2482" s="32">
        <v>6913.73</v>
      </c>
      <c r="C2482" s="3">
        <v>3904.32</v>
      </c>
      <c r="D2482" s="3">
        <v>394.77841799999999</v>
      </c>
      <c r="E2482" s="3">
        <v>20.458300000000001</v>
      </c>
      <c r="F2482" s="3">
        <v>2930.8225918419998</v>
      </c>
      <c r="G2482" s="3">
        <v>195</v>
      </c>
      <c r="H2482" s="10">
        <v>153.49717699999999</v>
      </c>
      <c r="I2482" s="32">
        <v>91.580501999999996</v>
      </c>
      <c r="J2482" s="3">
        <v>61.916674999999998</v>
      </c>
      <c r="K2482" s="3">
        <v>18.734300000000001</v>
      </c>
      <c r="L2482" s="3">
        <v>2.0083000000000002</v>
      </c>
      <c r="M2482" s="3">
        <v>2.1</v>
      </c>
      <c r="N2482" s="3">
        <v>-13.520000000000437</v>
      </c>
      <c r="O2482" s="3"/>
      <c r="P2482" s="3"/>
    </row>
    <row r="2483" spans="1:16">
      <c r="A2483" s="9">
        <v>42100</v>
      </c>
      <c r="B2483" s="32">
        <v>6927.25</v>
      </c>
      <c r="C2483" s="3">
        <v>3909.66</v>
      </c>
      <c r="D2483" s="3">
        <v>457.29061400000001</v>
      </c>
      <c r="E2483" s="3">
        <v>11.736314</v>
      </c>
      <c r="F2483" s="3">
        <v>2936.5539348279999</v>
      </c>
      <c r="G2483" s="3">
        <v>205</v>
      </c>
      <c r="H2483" s="10">
        <v>229.750486</v>
      </c>
      <c r="I2483" s="32">
        <v>116.72875000000001</v>
      </c>
      <c r="J2483" s="3">
        <v>113.02173599999999</v>
      </c>
      <c r="K2483" s="3">
        <v>18.771000000000001</v>
      </c>
      <c r="L2483" s="3">
        <v>2.0122</v>
      </c>
      <c r="M2483" s="3">
        <v>2.1</v>
      </c>
      <c r="N2483" s="3">
        <v>9.7399999999997817</v>
      </c>
      <c r="O2483" s="3"/>
      <c r="P2483" s="3"/>
    </row>
    <row r="2484" spans="1:16">
      <c r="A2484" s="9">
        <v>42096</v>
      </c>
      <c r="B2484" s="10">
        <v>6917.51</v>
      </c>
      <c r="C2484" s="3">
        <v>3893.87</v>
      </c>
      <c r="D2484" s="3">
        <v>361.28251699999998</v>
      </c>
      <c r="E2484" s="3">
        <v>10.802362</v>
      </c>
      <c r="F2484" s="3">
        <v>2932.3589007800001</v>
      </c>
      <c r="G2484" s="3">
        <v>208</v>
      </c>
      <c r="H2484" s="37">
        <v>203.364214</v>
      </c>
      <c r="I2484" s="3">
        <v>188.26775900000001</v>
      </c>
      <c r="J2484" s="3">
        <v>15.096454999999992</v>
      </c>
      <c r="K2484" s="3">
        <v>18.941299999999998</v>
      </c>
      <c r="L2484" s="3">
        <v>2.0133000000000001</v>
      </c>
      <c r="M2484" s="3">
        <v>2.2000000000000002</v>
      </c>
      <c r="N2484" s="3">
        <v>-30.630000000000109</v>
      </c>
      <c r="O2484" s="3"/>
      <c r="P2484" s="3"/>
    </row>
    <row r="2485" spans="1:16">
      <c r="A2485" s="9">
        <v>42095</v>
      </c>
      <c r="B2485" s="10">
        <v>6948.14</v>
      </c>
      <c r="C2485" s="3">
        <v>3909.58</v>
      </c>
      <c r="D2485" s="3">
        <v>729.04276200000004</v>
      </c>
      <c r="E2485" s="3">
        <v>38.830444999999997</v>
      </c>
      <c r="F2485" s="3">
        <v>2945.3426667909998</v>
      </c>
      <c r="G2485" s="3">
        <v>231</v>
      </c>
      <c r="H2485" s="37">
        <v>310.41128900000001</v>
      </c>
      <c r="I2485" s="3">
        <v>242.88848999999999</v>
      </c>
      <c r="J2485" s="3">
        <v>67.52279900000002</v>
      </c>
      <c r="K2485" s="3">
        <v>18.937000000000001</v>
      </c>
      <c r="L2485" s="3">
        <v>2.0253000000000001</v>
      </c>
      <c r="M2485" s="3">
        <v>2.2000000000000002</v>
      </c>
      <c r="N2485" s="3">
        <v>32.0600000000004</v>
      </c>
      <c r="O2485" s="3"/>
      <c r="P2485" s="3"/>
    </row>
    <row r="2486" spans="1:16">
      <c r="A2486" s="9">
        <v>42094</v>
      </c>
      <c r="B2486" s="10">
        <v>6916.08</v>
      </c>
      <c r="C2486" s="3">
        <v>3900.67</v>
      </c>
      <c r="D2486" s="3">
        <v>616.52963699999998</v>
      </c>
      <c r="E2486" s="3">
        <v>41.025412000000003</v>
      </c>
      <c r="F2486" s="3">
        <v>2931.7514833700002</v>
      </c>
      <c r="G2486" s="3">
        <v>212</v>
      </c>
      <c r="H2486" s="37">
        <v>226.53853000000001</v>
      </c>
      <c r="I2486" s="3">
        <v>153.978905</v>
      </c>
      <c r="J2486" s="3">
        <v>72.559625000000011</v>
      </c>
      <c r="K2486" s="3">
        <v>18.849599999999999</v>
      </c>
      <c r="L2486" s="3">
        <v>2.0158999999999998</v>
      </c>
      <c r="M2486" s="3">
        <v>2.2999999999999998</v>
      </c>
      <c r="N2486" s="3">
        <v>95.739999999999782</v>
      </c>
      <c r="O2486" s="3"/>
      <c r="P2486" s="3"/>
    </row>
    <row r="2487" spans="1:16">
      <c r="A2487" s="9">
        <v>42093</v>
      </c>
      <c r="B2487" s="10">
        <v>6820.34</v>
      </c>
      <c r="C2487" s="3">
        <v>3852.43</v>
      </c>
      <c r="D2487" s="3">
        <v>665.85990500000003</v>
      </c>
      <c r="E2487" s="3">
        <v>28.012293</v>
      </c>
      <c r="F2487" s="3">
        <v>2891.1682823420001</v>
      </c>
      <c r="G2487" s="3">
        <v>226</v>
      </c>
      <c r="H2487" s="37">
        <v>80.542513</v>
      </c>
      <c r="I2487" s="3">
        <v>152.67855499999999</v>
      </c>
      <c r="J2487" s="3">
        <v>-72.136041999999989</v>
      </c>
      <c r="K2487" s="3">
        <v>18.381799999999998</v>
      </c>
      <c r="L2487" s="3">
        <v>2.0188000000000001</v>
      </c>
      <c r="M2487" s="3">
        <v>2.2000000000000002</v>
      </c>
      <c r="N2487" s="3">
        <v>37.909999999999854</v>
      </c>
      <c r="O2487" s="3">
        <v>11781</v>
      </c>
      <c r="P2487" s="3"/>
    </row>
    <row r="2488" spans="1:16">
      <c r="A2488" s="9">
        <v>42090</v>
      </c>
      <c r="B2488" s="10">
        <v>6782.43</v>
      </c>
      <c r="C2488" s="3">
        <v>3832.53</v>
      </c>
      <c r="D2488" s="3">
        <v>457.318332</v>
      </c>
      <c r="E2488" s="3">
        <v>27.179037999999998</v>
      </c>
      <c r="F2488" s="3">
        <v>2875.0948706610002</v>
      </c>
      <c r="G2488" s="3">
        <v>222</v>
      </c>
      <c r="H2488" s="37">
        <v>67.245153999999999</v>
      </c>
      <c r="I2488" s="3">
        <v>109.94545599999999</v>
      </c>
      <c r="J2488" s="3">
        <v>-42.700301999999994</v>
      </c>
      <c r="K2488" s="3">
        <v>18.279599999999999</v>
      </c>
      <c r="L2488" s="3">
        <v>2.0076000000000001</v>
      </c>
      <c r="M2488" s="3">
        <v>2.2000000000000002</v>
      </c>
      <c r="N2488" s="3">
        <v>-91.090000000000146</v>
      </c>
      <c r="O2488" s="3"/>
      <c r="P2488" s="3"/>
    </row>
    <row r="2489" spans="1:16">
      <c r="A2489" s="9">
        <v>42089</v>
      </c>
      <c r="B2489" s="10">
        <v>6873.52</v>
      </c>
      <c r="C2489" s="3">
        <v>3901.34</v>
      </c>
      <c r="D2489" s="3">
        <v>447.48721599999999</v>
      </c>
      <c r="E2489" s="3">
        <v>15.391273</v>
      </c>
      <c r="F2489" s="3">
        <v>2913.6648963289999</v>
      </c>
      <c r="G2489" s="3">
        <v>218</v>
      </c>
      <c r="H2489" s="37">
        <v>50.973246000000003</v>
      </c>
      <c r="I2489" s="3">
        <v>142.47072600000001</v>
      </c>
      <c r="J2489" s="3">
        <v>-91.49748000000001</v>
      </c>
      <c r="K2489" s="3">
        <v>18.524799999999999</v>
      </c>
      <c r="L2489" s="3">
        <v>2.0345</v>
      </c>
      <c r="M2489" s="3">
        <v>2.2000000000000002</v>
      </c>
      <c r="N2489" s="3">
        <v>-49.309999999999491</v>
      </c>
      <c r="O2489" s="3"/>
      <c r="P2489" s="3"/>
    </row>
    <row r="2490" spans="1:16">
      <c r="A2490" s="9">
        <v>42088</v>
      </c>
      <c r="B2490" s="10">
        <v>6922.83</v>
      </c>
      <c r="C2490" s="3">
        <v>3930.82</v>
      </c>
      <c r="D2490" s="3">
        <v>1103.340424</v>
      </c>
      <c r="E2490" s="3">
        <v>22.390347999999999</v>
      </c>
      <c r="F2490" s="3">
        <v>2934.5660618440002</v>
      </c>
      <c r="G2490" s="3">
        <v>213</v>
      </c>
      <c r="H2490" s="37">
        <v>66.045581999999996</v>
      </c>
      <c r="I2490" s="3">
        <v>276.52065299999998</v>
      </c>
      <c r="J2490" s="3">
        <v>-210.47507099999999</v>
      </c>
      <c r="K2490" s="3">
        <v>18.657699999999998</v>
      </c>
      <c r="L2490" s="3">
        <v>2.0491000000000001</v>
      </c>
      <c r="M2490" s="3">
        <v>2.2000000000000002</v>
      </c>
      <c r="N2490" s="3">
        <v>-50.199999999999818</v>
      </c>
      <c r="O2490" s="3"/>
      <c r="P2490" s="3"/>
    </row>
    <row r="2491" spans="1:16">
      <c r="A2491" s="9">
        <v>42087</v>
      </c>
      <c r="B2491" s="10">
        <v>6973.03</v>
      </c>
      <c r="C2491" s="3">
        <v>3961.31</v>
      </c>
      <c r="D2491" s="3">
        <v>2000.4463169999999</v>
      </c>
      <c r="E2491" s="3">
        <v>86.375023999999996</v>
      </c>
      <c r="F2491" s="3">
        <v>2955.802574199</v>
      </c>
      <c r="G2491" s="3">
        <v>212</v>
      </c>
      <c r="H2491" s="37">
        <v>61.523167999999998</v>
      </c>
      <c r="I2491" s="3">
        <v>67.116763000000006</v>
      </c>
      <c r="J2491" s="3">
        <v>-5.5935950000000076</v>
      </c>
      <c r="K2491" s="3">
        <v>18.7927</v>
      </c>
      <c r="L2491" s="3">
        <v>2.0640000000000001</v>
      </c>
      <c r="M2491" s="3">
        <v>2.2000000000000002</v>
      </c>
      <c r="N2491" s="3">
        <v>-24.900000000000546</v>
      </c>
      <c r="O2491" s="3"/>
      <c r="P2491" s="3"/>
    </row>
    <row r="2492" spans="1:16">
      <c r="A2492" s="9">
        <v>42086</v>
      </c>
      <c r="B2492" s="10">
        <v>6997.93</v>
      </c>
      <c r="C2492" s="3">
        <v>3977.17</v>
      </c>
      <c r="D2492" s="3">
        <v>394.05653999999998</v>
      </c>
      <c r="E2492" s="3">
        <v>18.573311</v>
      </c>
      <c r="F2492" s="3">
        <v>2966.3119160790002</v>
      </c>
      <c r="G2492" s="3">
        <v>207</v>
      </c>
      <c r="H2492" s="37">
        <v>100.97004800000001</v>
      </c>
      <c r="I2492" s="3">
        <v>116.38547</v>
      </c>
      <c r="J2492" s="3">
        <v>-15.415421999999992</v>
      </c>
      <c r="K2492" s="3">
        <v>18.859500000000001</v>
      </c>
      <c r="L2492" s="3">
        <v>2.0712999999999999</v>
      </c>
      <c r="M2492" s="3">
        <v>2.2000000000000002</v>
      </c>
      <c r="N2492" s="3">
        <v>-44.369999999999891</v>
      </c>
      <c r="O2492" s="3"/>
      <c r="P2492" s="3"/>
    </row>
    <row r="2493" spans="1:16">
      <c r="A2493" s="9">
        <v>42083</v>
      </c>
      <c r="B2493" s="10">
        <v>7042.3</v>
      </c>
      <c r="C2493" s="3">
        <v>4002.77</v>
      </c>
      <c r="D2493" s="3">
        <v>395.064121</v>
      </c>
      <c r="E2493" s="3">
        <v>20.412504999999999</v>
      </c>
      <c r="F2493" s="3">
        <v>2985.1041206360001</v>
      </c>
      <c r="G2493" s="3">
        <v>209</v>
      </c>
      <c r="H2493" s="37">
        <v>38.723177999999997</v>
      </c>
      <c r="I2493" s="3">
        <v>46.745086999999998</v>
      </c>
      <c r="J2493" s="3">
        <v>-8.0219090000000008</v>
      </c>
      <c r="K2493" s="3">
        <v>18.978999999999999</v>
      </c>
      <c r="L2493" s="3">
        <v>2.0844</v>
      </c>
      <c r="M2493" s="3">
        <v>2.2000000000000002</v>
      </c>
      <c r="N2493" s="3">
        <v>-12.279999999999745</v>
      </c>
      <c r="O2493" s="3"/>
      <c r="P2493" s="3"/>
    </row>
    <row r="2494" spans="1:16">
      <c r="A2494" s="9">
        <v>42082</v>
      </c>
      <c r="B2494" s="32">
        <v>7054.58</v>
      </c>
      <c r="C2494" s="3">
        <v>4016.9</v>
      </c>
      <c r="D2494" s="3">
        <v>370.388035</v>
      </c>
      <c r="E2494" s="3">
        <v>18.709441000000002</v>
      </c>
      <c r="F2494" s="3">
        <v>2990.3086862390001</v>
      </c>
      <c r="G2494" s="3">
        <v>213</v>
      </c>
      <c r="H2494" s="10">
        <v>104.413646</v>
      </c>
      <c r="I2494" s="32">
        <v>41.348497999999999</v>
      </c>
      <c r="J2494" s="3">
        <v>63.065148000000001</v>
      </c>
      <c r="K2494" s="3">
        <v>19.0121</v>
      </c>
      <c r="L2494" s="3">
        <v>2.0880999999999998</v>
      </c>
      <c r="M2494" s="3">
        <v>2.2000000000000002</v>
      </c>
      <c r="N2494" s="3">
        <v>7.8699999999998909</v>
      </c>
      <c r="O2494" s="3"/>
      <c r="P2494" s="3"/>
    </row>
    <row r="2495" spans="1:16">
      <c r="A2495" s="9">
        <v>42081</v>
      </c>
      <c r="B2495" s="10">
        <v>7046.71</v>
      </c>
      <c r="C2495" s="3">
        <v>4019.48</v>
      </c>
      <c r="D2495" s="3">
        <v>330.328754</v>
      </c>
      <c r="E2495" s="3">
        <v>23.66197</v>
      </c>
      <c r="F2495" s="3">
        <v>2986.9705233340001</v>
      </c>
      <c r="G2495" s="3">
        <v>215</v>
      </c>
      <c r="H2495" s="37">
        <v>111.24690200000001</v>
      </c>
      <c r="I2495" s="3">
        <v>43.316406000000001</v>
      </c>
      <c r="J2495" s="3">
        <v>67.930496000000005</v>
      </c>
      <c r="K2495" s="3">
        <v>18.9909</v>
      </c>
      <c r="L2495" s="3">
        <v>2.0857000000000001</v>
      </c>
      <c r="M2495" s="3">
        <v>2.2000000000000002</v>
      </c>
      <c r="N2495" s="3">
        <v>2.8100000000004002</v>
      </c>
      <c r="O2495" s="3"/>
      <c r="P2495" s="3"/>
    </row>
    <row r="2496" spans="1:16">
      <c r="A2496" s="9">
        <v>42080</v>
      </c>
      <c r="B2496" s="10">
        <v>7043.9</v>
      </c>
      <c r="C2496" s="3">
        <v>4013.82</v>
      </c>
      <c r="D2496" s="3">
        <v>700.161967</v>
      </c>
      <c r="E2496" s="3">
        <v>34.42427</v>
      </c>
      <c r="F2496" s="3">
        <v>2985.671318183</v>
      </c>
      <c r="G2496" s="3">
        <v>199</v>
      </c>
      <c r="H2496" s="37">
        <v>380.549486</v>
      </c>
      <c r="I2496" s="3">
        <v>177.14240599999999</v>
      </c>
      <c r="J2496" s="3">
        <v>203.40708000000001</v>
      </c>
      <c r="K2496" s="3">
        <v>18.982600000000001</v>
      </c>
      <c r="L2496" s="3">
        <v>2.0848</v>
      </c>
      <c r="M2496" s="3">
        <v>2.2000000000000002</v>
      </c>
      <c r="N2496" s="3">
        <v>-13.100000000000364</v>
      </c>
      <c r="O2496" s="3"/>
      <c r="P2496" s="3"/>
    </row>
    <row r="2497" spans="1:16">
      <c r="A2497" s="9">
        <v>42079</v>
      </c>
      <c r="B2497" s="32">
        <v>7057</v>
      </c>
      <c r="C2497" s="3">
        <v>4029.3</v>
      </c>
      <c r="D2497" s="3">
        <v>2424.6661549999999</v>
      </c>
      <c r="E2497" s="3">
        <v>40.964857000000002</v>
      </c>
      <c r="F2497" s="3">
        <v>2991.221916599</v>
      </c>
      <c r="G2497" s="3">
        <v>217</v>
      </c>
      <c r="H2497" s="37">
        <v>415.13791500000002</v>
      </c>
      <c r="I2497" s="3">
        <v>203.09499600000001</v>
      </c>
      <c r="J2497" s="3">
        <v>212.04291900000001</v>
      </c>
      <c r="K2497" s="3">
        <v>19.247599999999998</v>
      </c>
      <c r="L2497" s="3">
        <v>2.1231</v>
      </c>
      <c r="M2497" s="3">
        <v>2.2000000000000002</v>
      </c>
      <c r="N2497" s="3">
        <v>6.0900000000001455</v>
      </c>
      <c r="O2497" s="3"/>
      <c r="P2497" s="3"/>
    </row>
    <row r="2498" spans="1:16">
      <c r="A2498" s="9">
        <v>42076</v>
      </c>
      <c r="B2498" s="10">
        <v>7050.91</v>
      </c>
      <c r="C2498" s="3">
        <v>4035.41</v>
      </c>
      <c r="D2498" s="3">
        <v>582.88763300000005</v>
      </c>
      <c r="E2498" s="3">
        <v>36.842571</v>
      </c>
      <c r="F2498" s="3">
        <v>2988.6296842510001</v>
      </c>
      <c r="G2498" s="3">
        <v>212</v>
      </c>
      <c r="H2498" s="37">
        <v>301.25709000000001</v>
      </c>
      <c r="I2498" s="3">
        <v>97.015137999999993</v>
      </c>
      <c r="J2498" s="3">
        <v>204.24195200000003</v>
      </c>
      <c r="K2498" s="3">
        <v>19.230899999999998</v>
      </c>
      <c r="L2498" s="3">
        <v>2.1213000000000002</v>
      </c>
      <c r="M2498" s="3">
        <v>2.2000000000000002</v>
      </c>
      <c r="N2498" s="3">
        <v>-40.340000000000146</v>
      </c>
      <c r="O2498" s="3"/>
      <c r="P2498" s="3"/>
    </row>
    <row r="2499" spans="1:16">
      <c r="A2499" s="9">
        <v>42075</v>
      </c>
      <c r="B2499" s="32">
        <v>7091.25</v>
      </c>
      <c r="C2499" s="3">
        <v>4047.97</v>
      </c>
      <c r="D2499" s="3">
        <v>265.99193700000001</v>
      </c>
      <c r="E2499" s="3">
        <v>20.518894</v>
      </c>
      <c r="F2499" s="3">
        <v>3005.7268493920001</v>
      </c>
      <c r="G2499" s="3">
        <v>208</v>
      </c>
      <c r="H2499" s="37">
        <v>61.412481</v>
      </c>
      <c r="I2499" s="3">
        <v>37.264133000000001</v>
      </c>
      <c r="J2499" s="3">
        <v>24.148347999999999</v>
      </c>
      <c r="K2499" s="3">
        <v>19.4069</v>
      </c>
      <c r="L2499" s="3">
        <v>2.1339999999999999</v>
      </c>
      <c r="M2499" s="3">
        <v>2.2000000000000002</v>
      </c>
      <c r="N2499" s="3">
        <v>-17.819999999999709</v>
      </c>
      <c r="O2499" s="3"/>
      <c r="P2499" s="3"/>
    </row>
    <row r="2500" spans="1:16">
      <c r="A2500" s="9">
        <v>42074</v>
      </c>
      <c r="B2500" s="32">
        <v>7109.07</v>
      </c>
      <c r="C2500" s="3">
        <v>4068.83</v>
      </c>
      <c r="D2500" s="3">
        <v>491.52675699999998</v>
      </c>
      <c r="E2500" s="3">
        <v>36.279753999999997</v>
      </c>
      <c r="F2500" s="3">
        <v>3013.2805843810002</v>
      </c>
      <c r="G2500" s="3">
        <v>203</v>
      </c>
      <c r="H2500" s="37">
        <v>119.79161499999999</v>
      </c>
      <c r="I2500" s="3">
        <v>114.897468</v>
      </c>
      <c r="J2500" s="3">
        <v>4.8941469999999896</v>
      </c>
      <c r="K2500" s="3">
        <v>19.4557</v>
      </c>
      <c r="L2500" s="3">
        <v>2.1394000000000002</v>
      </c>
      <c r="M2500" s="3">
        <v>2.2000000000000002</v>
      </c>
      <c r="N2500" s="3">
        <v>-1.1199999999998909</v>
      </c>
      <c r="O2500" s="3"/>
      <c r="P2500" s="3"/>
    </row>
    <row r="2501" spans="1:16">
      <c r="A2501" s="9">
        <v>42073</v>
      </c>
      <c r="B2501" s="10">
        <v>7110.19</v>
      </c>
      <c r="C2501" s="3">
        <v>4070.74</v>
      </c>
      <c r="D2501" s="3">
        <v>946.15959499999997</v>
      </c>
      <c r="E2501" s="3">
        <v>23.041547000000001</v>
      </c>
      <c r="F2501" s="3">
        <v>3013.641931914</v>
      </c>
      <c r="G2501" s="3">
        <v>211</v>
      </c>
      <c r="H2501" s="37">
        <v>503.94435299999998</v>
      </c>
      <c r="I2501" s="3">
        <v>406.06446199999999</v>
      </c>
      <c r="J2501" s="3">
        <v>97.879890999999986</v>
      </c>
      <c r="K2501" s="3">
        <v>19.422000000000001</v>
      </c>
      <c r="L2501" s="3">
        <v>2.1391</v>
      </c>
      <c r="M2501" s="3">
        <v>2.2000000000000002</v>
      </c>
      <c r="N2501" s="3">
        <v>-19.860000000000582</v>
      </c>
      <c r="O2501" s="3"/>
      <c r="P2501" s="3"/>
    </row>
    <row r="2502" spans="1:16">
      <c r="A2502" s="9">
        <v>42072</v>
      </c>
      <c r="B2502" s="10">
        <v>7130.05</v>
      </c>
      <c r="C2502" s="3">
        <v>4087.67</v>
      </c>
      <c r="D2502" s="22">
        <v>585.61398899999995</v>
      </c>
      <c r="E2502" s="3">
        <v>32.732706</v>
      </c>
      <c r="F2502" s="3">
        <v>3022.0580315080001</v>
      </c>
      <c r="G2502" s="3">
        <v>229</v>
      </c>
      <c r="H2502" s="37">
        <v>289.49217399999998</v>
      </c>
      <c r="I2502" s="3">
        <v>182.579677</v>
      </c>
      <c r="J2502" s="3">
        <v>106.91249699999997</v>
      </c>
      <c r="K2502" s="3">
        <v>19.476199999999999</v>
      </c>
      <c r="L2502" s="3">
        <v>2.1450999999999998</v>
      </c>
      <c r="M2502" s="3">
        <v>2.1</v>
      </c>
      <c r="N2502" s="3">
        <v>-6.2799999999997453</v>
      </c>
      <c r="O2502" s="3"/>
      <c r="P2502" s="3"/>
    </row>
    <row r="2503" spans="1:16">
      <c r="A2503" s="9">
        <v>42069</v>
      </c>
      <c r="B2503" s="32">
        <v>7136.33</v>
      </c>
      <c r="C2503" s="3">
        <v>4084.68</v>
      </c>
      <c r="D2503" s="3">
        <v>665.42204200000003</v>
      </c>
      <c r="E2503" s="3">
        <v>35.580903999999997</v>
      </c>
      <c r="F2503" s="3">
        <v>3024.721641785</v>
      </c>
      <c r="G2503" s="3">
        <v>223</v>
      </c>
      <c r="H2503" s="10">
        <v>380.97275400000001</v>
      </c>
      <c r="I2503" s="32">
        <v>166.32825700000001</v>
      </c>
      <c r="J2503" s="3">
        <v>214.644497</v>
      </c>
      <c r="K2503" s="3">
        <v>19.493400000000001</v>
      </c>
      <c r="L2503" s="3">
        <v>2.1469999999999998</v>
      </c>
      <c r="M2503" s="3">
        <v>2.1</v>
      </c>
      <c r="N2503" s="3">
        <v>-47.170000000000073</v>
      </c>
      <c r="O2503" s="3"/>
      <c r="P2503" s="3"/>
    </row>
    <row r="2504" spans="1:16">
      <c r="A2504" s="9">
        <v>42067</v>
      </c>
      <c r="B2504" s="32">
        <v>7183.5</v>
      </c>
      <c r="C2504" s="3">
        <v>4097.05</v>
      </c>
      <c r="D2504" s="3">
        <v>1357.832406</v>
      </c>
      <c r="E2504" s="3">
        <v>40.714461</v>
      </c>
      <c r="F2504" s="3">
        <v>3044.714760202</v>
      </c>
      <c r="G2504" s="3">
        <v>226</v>
      </c>
      <c r="H2504" s="37">
        <v>894.90293699999995</v>
      </c>
      <c r="I2504" s="3">
        <v>583.05360199999996</v>
      </c>
      <c r="J2504" s="3">
        <v>311.849335</v>
      </c>
      <c r="K2504" s="3">
        <v>19.622199999999999</v>
      </c>
      <c r="L2504" s="3">
        <v>2.1612</v>
      </c>
      <c r="M2504" s="3">
        <v>2.1</v>
      </c>
      <c r="N2504" s="3">
        <v>-18.699999999999818</v>
      </c>
      <c r="O2504" s="3"/>
      <c r="P2504" s="3"/>
    </row>
    <row r="2505" spans="1:16">
      <c r="A2505" s="9">
        <v>42066</v>
      </c>
      <c r="B2505" s="10">
        <v>7202.2</v>
      </c>
      <c r="C2505" s="3">
        <v>4092.84</v>
      </c>
      <c r="D2505" s="3">
        <v>638.91340500000001</v>
      </c>
      <c r="E2505" s="3">
        <v>25.325854</v>
      </c>
      <c r="F2505" s="3">
        <v>3052.640198519</v>
      </c>
      <c r="G2505" s="3">
        <v>219</v>
      </c>
      <c r="H2505" s="37">
        <v>228.08601400000001</v>
      </c>
      <c r="I2505" s="3">
        <v>185.15529100000001</v>
      </c>
      <c r="J2505" s="3">
        <v>42.930723</v>
      </c>
      <c r="K2505" s="3">
        <v>19.673300000000001</v>
      </c>
      <c r="L2505" s="3">
        <v>2.1667999999999998</v>
      </c>
      <c r="M2505" s="3">
        <v>2.1</v>
      </c>
      <c r="N2505" s="3">
        <v>-32.720000000000255</v>
      </c>
      <c r="O2505" s="3">
        <v>5995</v>
      </c>
      <c r="P2505" s="3"/>
    </row>
    <row r="2506" spans="1:16">
      <c r="A2506" s="9">
        <v>42065</v>
      </c>
      <c r="B2506" s="10">
        <v>7234.92</v>
      </c>
      <c r="C2506" s="3">
        <v>4108.29</v>
      </c>
      <c r="D2506" s="3">
        <v>1805.8868620000001</v>
      </c>
      <c r="E2506" s="3">
        <v>36.123815</v>
      </c>
      <c r="F2506" s="3">
        <v>3066.5115749339998</v>
      </c>
      <c r="G2506" s="3">
        <v>235</v>
      </c>
      <c r="H2506" s="37">
        <v>862.51388699999995</v>
      </c>
      <c r="I2506" s="3">
        <v>627.54423899999995</v>
      </c>
      <c r="J2506" s="3">
        <v>234.96964800000001</v>
      </c>
      <c r="K2506" s="3">
        <v>19.762699999999999</v>
      </c>
      <c r="L2506" s="3">
        <v>2.1766000000000001</v>
      </c>
      <c r="M2506" s="3">
        <v>2.1</v>
      </c>
      <c r="N2506" s="3">
        <v>-9.4799999999995634</v>
      </c>
      <c r="O2506" s="3"/>
      <c r="P2506" s="3"/>
    </row>
    <row r="2507" spans="1:16">
      <c r="A2507" s="9">
        <v>42062</v>
      </c>
      <c r="B2507" s="33">
        <v>7244.4</v>
      </c>
      <c r="C2507" s="35">
        <v>4101.43</v>
      </c>
      <c r="D2507" s="35">
        <v>642.30000199999995</v>
      </c>
      <c r="E2507" s="35">
        <v>29.050975999999999</v>
      </c>
      <c r="F2507" s="3">
        <v>3070.517185189</v>
      </c>
      <c r="G2507" s="3">
        <v>233</v>
      </c>
      <c r="H2507" s="37">
        <v>190.535901</v>
      </c>
      <c r="I2507" s="3">
        <v>135.57064399999999</v>
      </c>
      <c r="J2507" s="3">
        <v>54.965257000000008</v>
      </c>
      <c r="K2507" s="3">
        <v>19.788499999999999</v>
      </c>
      <c r="L2507" s="3">
        <v>2.1795</v>
      </c>
      <c r="M2507" s="3">
        <v>2.1</v>
      </c>
      <c r="N2507" s="3">
        <v>-56.890000000000327</v>
      </c>
      <c r="O2507" s="3"/>
      <c r="P2507" s="3"/>
    </row>
    <row r="2508" spans="1:16">
      <c r="A2508" s="9">
        <v>42061</v>
      </c>
      <c r="B2508" s="10">
        <v>7301.29</v>
      </c>
      <c r="C2508" s="3">
        <v>4115.88</v>
      </c>
      <c r="D2508" s="3">
        <v>932.92209100000002</v>
      </c>
      <c r="E2508" s="3">
        <v>31.483712000000001</v>
      </c>
      <c r="F2508" s="3">
        <v>3094.6187368589999</v>
      </c>
      <c r="G2508" s="3">
        <v>222</v>
      </c>
      <c r="H2508" s="37">
        <v>147.500146</v>
      </c>
      <c r="I2508" s="3">
        <v>311.14306399999998</v>
      </c>
      <c r="J2508" s="3">
        <v>-163.64291799999998</v>
      </c>
      <c r="K2508" s="3">
        <v>19.9438</v>
      </c>
      <c r="L2508" s="3">
        <v>2.1966000000000001</v>
      </c>
      <c r="M2508" s="3">
        <v>2.1</v>
      </c>
      <c r="N2508" s="3">
        <v>-16.149999999999636</v>
      </c>
      <c r="O2508" s="3"/>
      <c r="P2508" s="3"/>
    </row>
    <row r="2509" spans="1:16">
      <c r="A2509" s="9">
        <v>42060</v>
      </c>
      <c r="B2509" s="32">
        <v>7317.44</v>
      </c>
      <c r="C2509" s="3">
        <v>4122.28</v>
      </c>
      <c r="D2509" s="3">
        <v>1379.839113</v>
      </c>
      <c r="E2509" s="3">
        <v>31.389116999999999</v>
      </c>
      <c r="F2509" s="3">
        <v>3101.0606278770001</v>
      </c>
      <c r="G2509" s="3">
        <v>215</v>
      </c>
      <c r="H2509" s="37">
        <v>343.155643</v>
      </c>
      <c r="I2509" s="3">
        <v>669.515445</v>
      </c>
      <c r="J2509" s="3">
        <v>-326.359802</v>
      </c>
      <c r="K2509" s="3">
        <v>19.985399999999998</v>
      </c>
      <c r="L2509" s="3">
        <v>2.2012</v>
      </c>
      <c r="M2509" s="3">
        <v>2.1</v>
      </c>
      <c r="N2509" s="3">
        <v>12.829999999999927</v>
      </c>
      <c r="O2509" s="3"/>
      <c r="P2509" s="3"/>
    </row>
    <row r="2510" spans="1:16">
      <c r="A2510" s="9">
        <v>42059</v>
      </c>
      <c r="B2510" s="10">
        <v>7304.61</v>
      </c>
      <c r="C2510" s="3">
        <v>4119.22</v>
      </c>
      <c r="D2510" s="3">
        <v>986.81462399999998</v>
      </c>
      <c r="E2510" s="3">
        <v>57.919080999999998</v>
      </c>
      <c r="F2510" s="3">
        <v>3095.6239225499999</v>
      </c>
      <c r="G2510" s="3">
        <v>213</v>
      </c>
      <c r="H2510" s="37">
        <v>461.352284</v>
      </c>
      <c r="I2510" s="3">
        <v>252.27791400000001</v>
      </c>
      <c r="J2510" s="3">
        <v>209.07436999999999</v>
      </c>
      <c r="K2510" s="3">
        <v>19.950299999999999</v>
      </c>
      <c r="L2510" s="3">
        <v>2.1972999999999998</v>
      </c>
      <c r="M2510" s="3">
        <v>2.1</v>
      </c>
      <c r="N2510" s="3">
        <v>-6.680000000000291</v>
      </c>
      <c r="O2510" s="3"/>
      <c r="P2510" s="3"/>
    </row>
    <row r="2511" spans="1:16">
      <c r="A2511" s="9">
        <v>42058</v>
      </c>
      <c r="B2511" s="10">
        <v>7311.29</v>
      </c>
      <c r="C2511" s="3">
        <v>4111.55</v>
      </c>
      <c r="D2511" s="3">
        <v>1251.4944379999999</v>
      </c>
      <c r="E2511" s="3">
        <v>48.855088000000002</v>
      </c>
      <c r="F2511" s="3">
        <v>3098.4563683309998</v>
      </c>
      <c r="G2511" s="3">
        <v>249</v>
      </c>
      <c r="H2511" s="37">
        <v>663.28709600000002</v>
      </c>
      <c r="I2511" s="3">
        <v>228.831546</v>
      </c>
      <c r="J2511" s="3">
        <v>434.45555000000002</v>
      </c>
      <c r="K2511" s="3">
        <v>19.968599999999999</v>
      </c>
      <c r="L2511" s="3">
        <v>2.1993</v>
      </c>
      <c r="M2511" s="3">
        <v>2.1</v>
      </c>
      <c r="N2511" s="3">
        <v>-15.020000000000437</v>
      </c>
      <c r="O2511" s="3"/>
      <c r="P2511" s="3"/>
    </row>
    <row r="2512" spans="1:16">
      <c r="A2512" s="9">
        <v>42055</v>
      </c>
      <c r="B2512" s="10">
        <v>7326.31</v>
      </c>
      <c r="C2512" s="3">
        <v>4127.49</v>
      </c>
      <c r="D2512" s="3">
        <v>1018.399344</v>
      </c>
      <c r="E2512" s="3">
        <v>27.973105</v>
      </c>
      <c r="F2512" s="3">
        <v>3104.8131566379998</v>
      </c>
      <c r="G2512" s="3">
        <v>245</v>
      </c>
      <c r="H2512" s="37">
        <v>334.45313299999998</v>
      </c>
      <c r="I2512" s="3">
        <v>236.15709799999999</v>
      </c>
      <c r="J2512" s="3">
        <v>98.296034999999989</v>
      </c>
      <c r="K2512" s="3">
        <v>20.009499999999999</v>
      </c>
      <c r="L2512" s="3">
        <v>2.2038000000000002</v>
      </c>
      <c r="M2512" s="3">
        <v>2.1</v>
      </c>
      <c r="N2512" s="3">
        <v>11.400000000000546</v>
      </c>
      <c r="O2512" s="3">
        <v>17374</v>
      </c>
      <c r="P2512" s="3"/>
    </row>
    <row r="2513" spans="1:16">
      <c r="A2513" s="9">
        <v>42054</v>
      </c>
      <c r="B2513" s="10">
        <v>7314.91</v>
      </c>
      <c r="C2513" s="3">
        <v>4133.01</v>
      </c>
      <c r="D2513" s="3">
        <v>1102.216273</v>
      </c>
      <c r="E2513" s="3">
        <v>33.915491000000003</v>
      </c>
      <c r="F2513" s="3">
        <v>3099.9826870799998</v>
      </c>
      <c r="G2513" s="3">
        <v>229</v>
      </c>
      <c r="H2513" s="37">
        <v>147.89161999999999</v>
      </c>
      <c r="I2513" s="3">
        <v>205.20490599999999</v>
      </c>
      <c r="J2513" s="3">
        <v>-57.313286000000005</v>
      </c>
      <c r="K2513" s="3">
        <v>19.978400000000001</v>
      </c>
      <c r="L2513" s="3">
        <v>2.2004000000000001</v>
      </c>
      <c r="M2513" s="3">
        <v>2.1</v>
      </c>
      <c r="N2513" s="3">
        <v>8.7399999999997817</v>
      </c>
      <c r="O2513" s="3"/>
      <c r="P2513" s="3"/>
    </row>
    <row r="2514" spans="1:16">
      <c r="A2514" s="9">
        <v>42053</v>
      </c>
      <c r="B2514" s="32">
        <v>7306.17</v>
      </c>
      <c r="C2514" s="3">
        <v>4113.34</v>
      </c>
      <c r="D2514" s="3">
        <v>1841.0720160000001</v>
      </c>
      <c r="E2514" s="3">
        <v>57.520035999999998</v>
      </c>
      <c r="F2514" s="3">
        <v>3096.2801674110001</v>
      </c>
      <c r="G2514" s="3">
        <v>230</v>
      </c>
      <c r="H2514" s="37">
        <v>771.31614400000001</v>
      </c>
      <c r="I2514" s="3">
        <v>971.97953199999995</v>
      </c>
      <c r="J2514" s="3">
        <v>-200.66338799999994</v>
      </c>
      <c r="K2514" s="3">
        <v>19.954499999999999</v>
      </c>
      <c r="L2514" s="3">
        <v>2.1978</v>
      </c>
      <c r="M2514" s="3">
        <v>2.1</v>
      </c>
      <c r="N2514" s="3">
        <v>39.329999999999927</v>
      </c>
      <c r="O2514" s="3"/>
      <c r="P2514" s="3"/>
    </row>
    <row r="2515" spans="1:16">
      <c r="A2515" s="9">
        <v>42051</v>
      </c>
      <c r="B2515" s="33">
        <v>7266.84</v>
      </c>
      <c r="C2515" s="35">
        <v>4074.62</v>
      </c>
      <c r="D2515" s="35">
        <v>803.61257699999999</v>
      </c>
      <c r="E2515" s="35">
        <v>26.081575999999998</v>
      </c>
      <c r="F2515" s="3">
        <v>3079.6114365049998</v>
      </c>
      <c r="G2515" s="3">
        <v>239</v>
      </c>
      <c r="H2515" s="37">
        <v>234.51906600000001</v>
      </c>
      <c r="I2515" s="3">
        <v>291.629256</v>
      </c>
      <c r="J2515" s="3">
        <v>-57.110189999999989</v>
      </c>
      <c r="K2515" s="3">
        <v>19.847100000000001</v>
      </c>
      <c r="L2515" s="3">
        <v>2.1859000000000002</v>
      </c>
      <c r="M2515" s="3">
        <v>2.1</v>
      </c>
      <c r="N2515" s="3">
        <v>-33.909999999999854</v>
      </c>
      <c r="O2515" s="3"/>
      <c r="P2515" s="3"/>
    </row>
    <row r="2516" spans="1:16">
      <c r="A2516" s="9">
        <v>42048</v>
      </c>
      <c r="B2516" s="30">
        <v>7300.75</v>
      </c>
      <c r="C2516" s="3">
        <v>4078.11</v>
      </c>
      <c r="D2516" s="3">
        <v>612.031701</v>
      </c>
      <c r="E2516" s="3">
        <v>28.431391999999999</v>
      </c>
      <c r="F2516" s="3">
        <v>3093.9741004819998</v>
      </c>
      <c r="G2516" s="3">
        <v>222</v>
      </c>
      <c r="H2516" s="10">
        <v>124.89193400000001</v>
      </c>
      <c r="I2516" s="32">
        <v>89.182169000000002</v>
      </c>
      <c r="J2516" s="3">
        <v>35.709765000000004</v>
      </c>
      <c r="K2516" s="3">
        <v>19.939699999999998</v>
      </c>
      <c r="L2516" s="3">
        <v>2.1960999999999999</v>
      </c>
      <c r="M2516" s="3">
        <v>2.1</v>
      </c>
      <c r="N2516" s="3">
        <v>-34.760000000000218</v>
      </c>
      <c r="O2516" s="3"/>
      <c r="P2516" s="3"/>
    </row>
    <row r="2517" spans="1:16">
      <c r="A2517" s="9">
        <v>42047</v>
      </c>
      <c r="B2517" s="32">
        <v>7335.51</v>
      </c>
      <c r="C2517" s="3">
        <v>4113.1899999999996</v>
      </c>
      <c r="D2517" s="3">
        <v>945.88802599999997</v>
      </c>
      <c r="E2517" s="3">
        <v>45.284098999999998</v>
      </c>
      <c r="F2517" s="3">
        <v>3108.7046844840002</v>
      </c>
      <c r="G2517" s="3">
        <v>225</v>
      </c>
      <c r="H2517" s="37">
        <v>140.197115</v>
      </c>
      <c r="I2517" s="3">
        <v>182.531486</v>
      </c>
      <c r="J2517" s="3">
        <v>-42.334371000000004</v>
      </c>
      <c r="K2517" s="3">
        <v>20.034600000000001</v>
      </c>
      <c r="L2517" s="3">
        <v>2.2065999999999999</v>
      </c>
      <c r="M2517" s="3">
        <v>2.1</v>
      </c>
      <c r="N2517" s="3">
        <v>4.1199999999998909</v>
      </c>
      <c r="O2517" s="3"/>
      <c r="P2517" s="3"/>
    </row>
    <row r="2518" spans="1:16">
      <c r="A2518" s="9">
        <v>42046</v>
      </c>
      <c r="B2518" s="10">
        <v>7331.39</v>
      </c>
      <c r="C2518" s="3">
        <v>4115.7700000000004</v>
      </c>
      <c r="D2518" s="3">
        <v>1025.7436580000001</v>
      </c>
      <c r="E2518" s="3">
        <v>43.409384000000003</v>
      </c>
      <c r="F2518" s="3">
        <v>3106.9564839559998</v>
      </c>
      <c r="G2518" s="3">
        <v>233</v>
      </c>
      <c r="H2518" s="37">
        <v>375.82176299999998</v>
      </c>
      <c r="I2518" s="3">
        <v>347.56214599999998</v>
      </c>
      <c r="J2518" s="3">
        <v>28.259616999999992</v>
      </c>
      <c r="K2518" s="3">
        <v>20.023399999999999</v>
      </c>
      <c r="L2518" s="3">
        <v>2.2052999999999998</v>
      </c>
      <c r="M2518" s="3">
        <v>2.1</v>
      </c>
      <c r="N2518" s="3">
        <v>-28.019999999999527</v>
      </c>
      <c r="O2518" s="3">
        <v>16360</v>
      </c>
      <c r="P2518" s="3"/>
    </row>
    <row r="2519" spans="1:16">
      <c r="A2519" s="9">
        <v>42045</v>
      </c>
      <c r="B2519" s="32">
        <v>7359.41</v>
      </c>
      <c r="C2519" s="3">
        <v>4116.41</v>
      </c>
      <c r="D2519" s="3">
        <v>2312.5674130000002</v>
      </c>
      <c r="E2519" s="3">
        <v>78.043402999999998</v>
      </c>
      <c r="F2519" s="3">
        <v>3118.830679445</v>
      </c>
      <c r="G2519" s="3">
        <v>214</v>
      </c>
      <c r="H2519" s="10">
        <v>785.49710300000004</v>
      </c>
      <c r="I2519" s="32">
        <v>638.99998800000003</v>
      </c>
      <c r="J2519" s="3">
        <v>146.49711500000001</v>
      </c>
      <c r="K2519" s="3">
        <v>20.099900000000002</v>
      </c>
      <c r="L2519" s="3">
        <v>2.2138</v>
      </c>
      <c r="M2519" s="3">
        <v>2.1</v>
      </c>
      <c r="N2519" s="3">
        <v>54.710000000000036</v>
      </c>
      <c r="O2519" s="22">
        <v>28040</v>
      </c>
      <c r="P2519" s="3"/>
    </row>
    <row r="2520" spans="1:16">
      <c r="A2520" s="9">
        <v>42044</v>
      </c>
      <c r="B2520" s="33">
        <v>7304.7</v>
      </c>
      <c r="C2520" s="35">
        <v>4071.6</v>
      </c>
      <c r="D2520" s="35">
        <v>3281.8775110000001</v>
      </c>
      <c r="E2520" s="35">
        <v>232.48458299999999</v>
      </c>
      <c r="F2520" s="3">
        <v>3095.07963578</v>
      </c>
      <c r="G2520" s="3">
        <v>230</v>
      </c>
      <c r="H2520" s="37">
        <v>1187.613746</v>
      </c>
      <c r="I2520" s="3">
        <v>605.93312500000002</v>
      </c>
      <c r="J2520" s="3">
        <v>581.68062099999997</v>
      </c>
      <c r="K2520" s="3">
        <v>19.9468</v>
      </c>
      <c r="L2520" s="3">
        <v>2.1968999999999999</v>
      </c>
      <c r="M2520" s="3">
        <v>2.1</v>
      </c>
      <c r="N2520" s="3">
        <v>106.26000000000022</v>
      </c>
      <c r="O2520" s="3"/>
      <c r="P2520" s="3"/>
    </row>
    <row r="2521" spans="1:16">
      <c r="A2521" s="9">
        <v>42041</v>
      </c>
      <c r="B2521" s="10">
        <v>7198.44</v>
      </c>
      <c r="C2521" s="3">
        <v>3983.41</v>
      </c>
      <c r="D2521" s="3">
        <v>930.20948999999996</v>
      </c>
      <c r="E2521" s="3">
        <v>37.970733000000003</v>
      </c>
      <c r="F2521" s="3">
        <v>3050.0558394559998</v>
      </c>
      <c r="G2521" s="3">
        <v>213</v>
      </c>
      <c r="H2521" s="37">
        <v>345.61670600000002</v>
      </c>
      <c r="I2521" s="3">
        <v>253.44156899999999</v>
      </c>
      <c r="J2521" s="3">
        <v>92.175137000000035</v>
      </c>
      <c r="K2521" s="3">
        <v>19.656600000000001</v>
      </c>
      <c r="L2521" s="3">
        <v>2.165</v>
      </c>
      <c r="M2521" s="3">
        <v>2.2000000000000002</v>
      </c>
      <c r="N2521" s="3">
        <v>35.6899999999996</v>
      </c>
      <c r="O2521" s="3"/>
      <c r="P2521" s="3"/>
    </row>
    <row r="2522" spans="1:16">
      <c r="A2522" s="9">
        <v>42040</v>
      </c>
      <c r="B2522" s="10">
        <v>7162.75</v>
      </c>
      <c r="C2522" s="3">
        <v>3958.93</v>
      </c>
      <c r="D2522" s="3">
        <v>2065.601107</v>
      </c>
      <c r="E2522" s="3">
        <v>64.373384999999999</v>
      </c>
      <c r="F2522" s="3">
        <v>3034.9271203839999</v>
      </c>
      <c r="G2522" s="3">
        <v>220</v>
      </c>
      <c r="H2522" s="37">
        <v>591.08625700000005</v>
      </c>
      <c r="I2522" s="3">
        <v>765.38842</v>
      </c>
      <c r="J2522" s="3">
        <v>-174.30216299999995</v>
      </c>
      <c r="K2522" s="3">
        <v>19.559100000000001</v>
      </c>
      <c r="L2522" s="3">
        <v>2.1541999999999999</v>
      </c>
      <c r="M2522" s="3">
        <v>2.2000000000000002</v>
      </c>
      <c r="N2522" s="3">
        <v>115.4399999999996</v>
      </c>
      <c r="O2522" s="3"/>
      <c r="P2522" s="3"/>
    </row>
    <row r="2523" spans="1:16">
      <c r="A2523" s="9">
        <v>42037</v>
      </c>
      <c r="B2523" s="32">
        <v>7047.31</v>
      </c>
      <c r="C2523" s="3">
        <v>3853.65</v>
      </c>
      <c r="D2523" s="3">
        <v>2351.708979</v>
      </c>
      <c r="E2523" s="3">
        <v>39.341479</v>
      </c>
      <c r="F2523" s="3">
        <v>2986.0159761909999</v>
      </c>
      <c r="G2523" s="3">
        <v>205</v>
      </c>
      <c r="H2523" s="37">
        <v>1810.9963399999999</v>
      </c>
      <c r="I2523" s="3">
        <v>843.20340699999997</v>
      </c>
      <c r="J2523" s="3">
        <v>967.79293299999995</v>
      </c>
      <c r="K2523" s="3">
        <v>19.2439</v>
      </c>
      <c r="L2523" s="3">
        <v>2.1194999999999999</v>
      </c>
      <c r="M2523" s="3">
        <v>2.2000000000000002</v>
      </c>
      <c r="N2523" s="3">
        <v>47.25</v>
      </c>
      <c r="O2523" s="3"/>
      <c r="P2523" s="3"/>
    </row>
    <row r="2524" spans="1:16">
      <c r="A2524" s="9">
        <v>42034</v>
      </c>
      <c r="B2524" s="10">
        <v>7000.06</v>
      </c>
      <c r="C2524" s="3">
        <v>3824.98</v>
      </c>
      <c r="D2524" s="3">
        <v>1300.1543959999999</v>
      </c>
      <c r="E2524" s="3">
        <v>47.214742999999999</v>
      </c>
      <c r="F2524" s="3">
        <v>2965.9959820849999</v>
      </c>
      <c r="G2524" s="3">
        <v>232</v>
      </c>
      <c r="H2524" s="37">
        <v>441.93157200000002</v>
      </c>
      <c r="I2524" s="3">
        <v>622.29429700000003</v>
      </c>
      <c r="J2524" s="3">
        <v>-180.36272500000001</v>
      </c>
      <c r="K2524" s="3">
        <v>18.904299999999999</v>
      </c>
      <c r="L2524" s="3">
        <v>2.1105</v>
      </c>
      <c r="M2524" s="3">
        <v>2.1</v>
      </c>
      <c r="N2524" s="3">
        <v>-179.98999999999978</v>
      </c>
      <c r="O2524" s="3"/>
      <c r="P2524" s="3"/>
    </row>
    <row r="2525" spans="1:16">
      <c r="A2525" s="9">
        <v>42033</v>
      </c>
      <c r="B2525" s="33">
        <v>7180.05</v>
      </c>
      <c r="C2525" s="35">
        <v>3962.24</v>
      </c>
      <c r="D2525" s="35">
        <v>2065.1744399999998</v>
      </c>
      <c r="E2525" s="35">
        <v>77.733192000000003</v>
      </c>
      <c r="F2525" s="3">
        <v>3042.260793505</v>
      </c>
      <c r="G2525" s="3">
        <v>220</v>
      </c>
      <c r="H2525" s="37">
        <v>812.75117499999999</v>
      </c>
      <c r="I2525" s="3">
        <v>361.47422499999999</v>
      </c>
      <c r="J2525" s="3">
        <v>451.27695</v>
      </c>
      <c r="K2525" s="3">
        <v>19.380500000000001</v>
      </c>
      <c r="L2525" s="3">
        <v>2.1657000000000002</v>
      </c>
      <c r="M2525" s="3">
        <v>2.1</v>
      </c>
      <c r="N2525" s="3">
        <v>-196.46000000000004</v>
      </c>
      <c r="O2525" s="3"/>
      <c r="P2525" s="3"/>
    </row>
    <row r="2526" spans="1:16">
      <c r="A2526" s="9">
        <v>42032</v>
      </c>
      <c r="B2526" s="30">
        <v>7376.51</v>
      </c>
      <c r="C2526" s="3">
        <v>4134.7</v>
      </c>
      <c r="D2526" s="3">
        <v>1274.4530729999999</v>
      </c>
      <c r="E2526" s="3">
        <v>36.144899000000002</v>
      </c>
      <c r="F2526" s="3">
        <v>3125.4998439609999</v>
      </c>
      <c r="G2526" s="3">
        <v>212</v>
      </c>
      <c r="H2526" s="10">
        <v>602.132341</v>
      </c>
      <c r="I2526" s="32">
        <v>479.66059799999999</v>
      </c>
      <c r="J2526" s="3">
        <v>122.471743</v>
      </c>
      <c r="K2526" s="3">
        <v>19.910799999999998</v>
      </c>
      <c r="L2526" s="3">
        <v>2.2250000000000001</v>
      </c>
      <c r="M2526" s="3">
        <v>2.1</v>
      </c>
      <c r="N2526" s="3">
        <v>-18.779999999999745</v>
      </c>
      <c r="O2526" s="3"/>
      <c r="P2526" s="3"/>
    </row>
    <row r="2527" spans="1:16">
      <c r="A2527" s="9">
        <v>42031</v>
      </c>
      <c r="B2527" s="10">
        <v>7395.29</v>
      </c>
      <c r="C2527" s="3">
        <v>4143.72</v>
      </c>
      <c r="D2527" s="3">
        <v>1297.595824</v>
      </c>
      <c r="E2527" s="3">
        <v>43.367804999999997</v>
      </c>
      <c r="F2527" s="3">
        <v>3133.4569721080002</v>
      </c>
      <c r="G2527" s="3">
        <v>232</v>
      </c>
      <c r="H2527" s="37">
        <v>717.60187199999996</v>
      </c>
      <c r="I2527" s="3">
        <v>347.38736399999999</v>
      </c>
      <c r="J2527" s="3">
        <v>370.21450799999997</v>
      </c>
      <c r="K2527" s="3">
        <v>19.961500000000001</v>
      </c>
      <c r="L2527" s="3">
        <v>2.2305999999999999</v>
      </c>
      <c r="M2527" s="3">
        <v>2.1</v>
      </c>
      <c r="N2527" s="3">
        <v>27.640000000000327</v>
      </c>
      <c r="O2527" s="3"/>
      <c r="P2527" s="3"/>
    </row>
    <row r="2528" spans="1:16">
      <c r="A2528" s="9">
        <v>42030</v>
      </c>
      <c r="B2528" s="10">
        <v>7367.65</v>
      </c>
      <c r="C2528" s="3">
        <v>4130.43</v>
      </c>
      <c r="D2528" s="3">
        <v>1128.5631189999999</v>
      </c>
      <c r="E2528" s="3">
        <v>46.748427999999997</v>
      </c>
      <c r="F2528" s="3">
        <v>3121.7472926280002</v>
      </c>
      <c r="G2528" s="3">
        <v>227</v>
      </c>
      <c r="H2528" s="37">
        <v>499.17716100000001</v>
      </c>
      <c r="I2528" s="3">
        <v>585.63189799999998</v>
      </c>
      <c r="J2528" s="3">
        <v>-86.454736999999966</v>
      </c>
      <c r="K2528" s="3">
        <v>19.886900000000001</v>
      </c>
      <c r="L2528" s="3">
        <v>2.2223000000000002</v>
      </c>
      <c r="M2528" s="3">
        <v>2.1</v>
      </c>
      <c r="N2528" s="3">
        <v>51.569999999999709</v>
      </c>
      <c r="O2528" s="3"/>
      <c r="P2528" s="3"/>
    </row>
    <row r="2529" spans="1:16">
      <c r="A2529" s="9">
        <v>42027</v>
      </c>
      <c r="B2529" s="30">
        <v>7316.08</v>
      </c>
      <c r="C2529" s="3">
        <v>4096.74</v>
      </c>
      <c r="D2529" s="3">
        <v>338.20585</v>
      </c>
      <c r="E2529" s="3">
        <v>16.159579999999998</v>
      </c>
      <c r="F2529" s="3">
        <v>3099.8839222279998</v>
      </c>
      <c r="G2529" s="3">
        <v>219</v>
      </c>
      <c r="H2529" s="10">
        <v>67.883765999999994</v>
      </c>
      <c r="I2529" s="32">
        <v>25.825911000000001</v>
      </c>
      <c r="J2529" s="3">
        <v>42.057854999999989</v>
      </c>
      <c r="K2529" s="3">
        <v>19.747599999999998</v>
      </c>
      <c r="L2529" s="3">
        <v>2.2067000000000001</v>
      </c>
      <c r="M2529" s="3">
        <v>2.1</v>
      </c>
      <c r="N2529" s="3">
        <v>39.449999999999818</v>
      </c>
      <c r="O2529" s="3"/>
      <c r="P2529" s="3"/>
    </row>
    <row r="2530" spans="1:16">
      <c r="A2530" s="9">
        <v>42026</v>
      </c>
      <c r="B2530" s="10">
        <v>7276.63</v>
      </c>
      <c r="C2530" s="3">
        <v>4078.89</v>
      </c>
      <c r="D2530" s="3">
        <v>987.36111000000005</v>
      </c>
      <c r="E2530" s="3">
        <v>32.179017000000002</v>
      </c>
      <c r="F2530" s="3">
        <v>3099.50589859</v>
      </c>
      <c r="G2530" s="3">
        <v>217</v>
      </c>
      <c r="H2530" s="37">
        <v>103.833005</v>
      </c>
      <c r="I2530" s="3">
        <v>622.176917</v>
      </c>
      <c r="J2530" s="3">
        <v>-518.34391200000005</v>
      </c>
      <c r="K2530" s="3">
        <v>19.7257</v>
      </c>
      <c r="L2530" s="3">
        <v>2.1985000000000001</v>
      </c>
      <c r="M2530" s="3">
        <v>2.1</v>
      </c>
      <c r="N2530" s="3">
        <v>-52.960000000000036</v>
      </c>
      <c r="O2530" s="3"/>
      <c r="P2530" s="3"/>
    </row>
    <row r="2531" spans="1:16">
      <c r="A2531" s="9">
        <v>42025</v>
      </c>
      <c r="B2531" s="10">
        <v>7329.59</v>
      </c>
      <c r="C2531" s="3">
        <v>4107.82</v>
      </c>
      <c r="D2531" s="3">
        <v>1192.874337</v>
      </c>
      <c r="E2531" s="3">
        <v>49.141674999999999</v>
      </c>
      <c r="F2531" s="3">
        <v>3122.064247024</v>
      </c>
      <c r="G2531" s="3">
        <v>219</v>
      </c>
      <c r="H2531" s="37">
        <v>261.71520900000002</v>
      </c>
      <c r="I2531" s="3">
        <v>175.122534</v>
      </c>
      <c r="J2531" s="3">
        <v>86.592675000000014</v>
      </c>
      <c r="K2531" s="3">
        <v>19.770800000000001</v>
      </c>
      <c r="L2531" s="3">
        <v>2.2160000000000002</v>
      </c>
      <c r="M2531" s="3">
        <v>2.1</v>
      </c>
      <c r="N2531" s="3">
        <v>5.1900000000005093</v>
      </c>
      <c r="O2531" s="3"/>
      <c r="P2531" s="3"/>
    </row>
    <row r="2532" spans="1:16">
      <c r="A2532" s="9">
        <v>42024</v>
      </c>
      <c r="B2532" s="10">
        <v>7324.4</v>
      </c>
      <c r="C2532" s="3">
        <v>4103.6499999999996</v>
      </c>
      <c r="D2532" s="3">
        <v>796.29418599999997</v>
      </c>
      <c r="E2532" s="3">
        <v>29.773603000000001</v>
      </c>
      <c r="F2532" s="3">
        <v>3119.8538406600001</v>
      </c>
      <c r="G2532" s="3">
        <v>226</v>
      </c>
      <c r="H2532" s="37">
        <v>140.968593</v>
      </c>
      <c r="I2532" s="3">
        <v>71.834579000000005</v>
      </c>
      <c r="J2532" s="3">
        <v>69.134013999999993</v>
      </c>
      <c r="K2532" s="3">
        <v>19.756799999999998</v>
      </c>
      <c r="L2532" s="3">
        <v>2.2145000000000001</v>
      </c>
      <c r="M2532" s="3">
        <v>2.1</v>
      </c>
      <c r="N2532" s="3">
        <v>-44.100000000000364</v>
      </c>
      <c r="O2532" s="3"/>
      <c r="P2532" s="3"/>
    </row>
    <row r="2533" spans="1:16">
      <c r="A2533" s="9">
        <v>42023</v>
      </c>
      <c r="B2533" s="10">
        <v>7368.5</v>
      </c>
      <c r="C2533" s="3">
        <v>4133.5200000000004</v>
      </c>
      <c r="D2533" s="3">
        <v>626.18484599999999</v>
      </c>
      <c r="E2533" s="3">
        <v>27.901821999999999</v>
      </c>
      <c r="F2533" s="3">
        <v>3138.636346707</v>
      </c>
      <c r="G2533" s="3">
        <v>220</v>
      </c>
      <c r="H2533" s="37">
        <v>131.01354599999999</v>
      </c>
      <c r="I2533" s="3">
        <v>152.38483099999999</v>
      </c>
      <c r="J2533" s="3">
        <v>-21.371285</v>
      </c>
      <c r="K2533" s="3">
        <v>19.875699999999998</v>
      </c>
      <c r="L2533" s="3">
        <v>2.2277999999999998</v>
      </c>
      <c r="M2533" s="3">
        <v>2</v>
      </c>
      <c r="N2533" s="3">
        <v>1.819999999999709</v>
      </c>
      <c r="O2533" s="3"/>
      <c r="P2533" s="3"/>
    </row>
    <row r="2534" spans="1:16">
      <c r="A2534" s="9">
        <v>42020</v>
      </c>
      <c r="B2534" s="30">
        <v>7366.68</v>
      </c>
      <c r="C2534" s="3">
        <v>4140.1099999999997</v>
      </c>
      <c r="D2534" s="3">
        <v>859.74582699999996</v>
      </c>
      <c r="E2534" s="3">
        <v>56.952807999999997</v>
      </c>
      <c r="F2534" s="3">
        <v>3137.8567891060002</v>
      </c>
      <c r="G2534" s="3">
        <v>229</v>
      </c>
      <c r="H2534" s="10">
        <v>190.29808</v>
      </c>
      <c r="I2534" s="32">
        <v>110.17041</v>
      </c>
      <c r="J2534" s="3">
        <v>80.127669999999995</v>
      </c>
      <c r="K2534" s="3">
        <v>19.870799999999999</v>
      </c>
      <c r="L2534" s="3">
        <v>2.2273000000000001</v>
      </c>
      <c r="M2534" s="3">
        <v>2</v>
      </c>
      <c r="N2534" s="3">
        <v>-147.17999999999938</v>
      </c>
      <c r="O2534" s="3"/>
      <c r="P2534" s="3"/>
    </row>
    <row r="2535" spans="1:16">
      <c r="A2535" s="9">
        <v>42017</v>
      </c>
      <c r="B2535" s="10">
        <v>7513.86</v>
      </c>
      <c r="C2535" s="3">
        <v>4248.03</v>
      </c>
      <c r="D2535" s="3">
        <v>997.16104900000005</v>
      </c>
      <c r="E2535" s="3">
        <v>26.297626999999999</v>
      </c>
      <c r="F2535" s="3">
        <v>3200.5494136379998</v>
      </c>
      <c r="G2535" s="3">
        <v>220</v>
      </c>
      <c r="H2535" s="37">
        <v>525.72518300000002</v>
      </c>
      <c r="I2535" s="3">
        <v>404.90015199999999</v>
      </c>
      <c r="J2535" s="3">
        <v>120.82503100000002</v>
      </c>
      <c r="K2535" s="3">
        <v>20.267800000000001</v>
      </c>
      <c r="L2535" s="3">
        <v>2.2717999999999998</v>
      </c>
      <c r="M2535" s="3">
        <v>2</v>
      </c>
      <c r="N2535" s="3">
        <v>-35.990000000000691</v>
      </c>
      <c r="O2535" s="3"/>
      <c r="P2535" s="3"/>
    </row>
    <row r="2536" spans="1:16">
      <c r="A2536" s="9">
        <v>42016</v>
      </c>
      <c r="B2536" s="32">
        <v>7549.85</v>
      </c>
      <c r="C2536" s="3">
        <v>4265.68</v>
      </c>
      <c r="D2536" s="3">
        <v>1316.7418150000001</v>
      </c>
      <c r="E2536" s="3">
        <v>30.025745000000001</v>
      </c>
      <c r="F2536" s="3">
        <v>3215.0798556280001</v>
      </c>
      <c r="G2536" s="3">
        <v>215</v>
      </c>
      <c r="H2536" s="10">
        <v>315.52903199999997</v>
      </c>
      <c r="I2536" s="32">
        <v>720.39461300000005</v>
      </c>
      <c r="J2536" s="3">
        <v>-404.86558100000008</v>
      </c>
      <c r="K2536" s="3">
        <v>20.3598</v>
      </c>
      <c r="L2536" s="3">
        <v>2.2820999999999998</v>
      </c>
      <c r="M2536" s="3">
        <v>2</v>
      </c>
      <c r="N2536" s="3">
        <v>-16.849999999999454</v>
      </c>
      <c r="O2536" s="3">
        <v>8144</v>
      </c>
      <c r="P2536" s="3"/>
    </row>
    <row r="2537" spans="1:16">
      <c r="A2537" s="9">
        <v>42013</v>
      </c>
      <c r="B2537" s="30">
        <v>7566.7</v>
      </c>
      <c r="C2537" s="3">
        <v>4261.59</v>
      </c>
      <c r="D2537" s="3">
        <v>2570.0416839999998</v>
      </c>
      <c r="E2537" s="3">
        <v>102.887863</v>
      </c>
      <c r="F2537" s="3">
        <v>3222.2491188419999</v>
      </c>
      <c r="G2537" s="3">
        <v>226</v>
      </c>
      <c r="H2537" s="10">
        <v>1277.571087</v>
      </c>
      <c r="I2537" s="32">
        <v>1047.071492</v>
      </c>
      <c r="J2537" s="3">
        <v>230.499595</v>
      </c>
      <c r="K2537" s="3">
        <v>20.405200000000001</v>
      </c>
      <c r="L2537" s="3">
        <v>2.2871999999999999</v>
      </c>
      <c r="M2537" s="3">
        <v>2</v>
      </c>
      <c r="N2537" s="3">
        <v>-39.090000000000146</v>
      </c>
      <c r="O2537" s="3"/>
      <c r="P2537" s="3"/>
    </row>
    <row r="2538" spans="1:16">
      <c r="A2538" s="9">
        <v>42012</v>
      </c>
      <c r="B2538" s="10">
        <v>7605.79</v>
      </c>
      <c r="C2538" s="3">
        <v>4272.5</v>
      </c>
      <c r="D2538" s="3">
        <v>3737.8441109999999</v>
      </c>
      <c r="E2538" s="3">
        <v>178.37507199999999</v>
      </c>
      <c r="F2538" s="3">
        <v>3238.898262877</v>
      </c>
      <c r="G2538" s="3">
        <v>240</v>
      </c>
      <c r="H2538" s="37">
        <v>624.58416699999998</v>
      </c>
      <c r="I2538" s="3">
        <v>570.76292000000001</v>
      </c>
      <c r="J2538" s="3">
        <v>53.821246999999971</v>
      </c>
      <c r="K2538" s="3">
        <v>20.5107</v>
      </c>
      <c r="L2538" s="3">
        <v>2.2989999999999999</v>
      </c>
      <c r="M2538" s="3">
        <v>2</v>
      </c>
      <c r="N2538" s="3">
        <v>108.1899999999996</v>
      </c>
      <c r="O2538" s="3"/>
      <c r="P2538" s="3"/>
    </row>
    <row r="2539" spans="1:16">
      <c r="A2539" s="9">
        <v>42011</v>
      </c>
      <c r="B2539" s="10">
        <v>7497.6</v>
      </c>
      <c r="C2539" s="3">
        <v>4185.97</v>
      </c>
      <c r="D2539" s="3">
        <v>1450.918631</v>
      </c>
      <c r="E2539" s="3">
        <v>65.792035999999996</v>
      </c>
      <c r="F2539" s="3">
        <v>3192.8229940860001</v>
      </c>
      <c r="G2539" s="3">
        <v>219</v>
      </c>
      <c r="H2539" s="37">
        <v>93.083039999999997</v>
      </c>
      <c r="I2539" s="3">
        <v>352.01086199999997</v>
      </c>
      <c r="J2539" s="3">
        <v>-258.92782199999999</v>
      </c>
      <c r="K2539" s="3">
        <v>20.218900000000001</v>
      </c>
      <c r="L2539" s="3">
        <v>2.2663000000000002</v>
      </c>
      <c r="M2539" s="3">
        <v>2.1</v>
      </c>
      <c r="N2539" s="3">
        <v>59.079999999999927</v>
      </c>
      <c r="O2539" s="3"/>
      <c r="P2539" s="3"/>
    </row>
    <row r="2540" spans="1:16">
      <c r="A2540" s="9">
        <v>42010</v>
      </c>
      <c r="B2540" s="10">
        <v>7438.52</v>
      </c>
      <c r="C2540" s="3">
        <v>4149.1099999999997</v>
      </c>
      <c r="D2540" s="3">
        <v>1385.3688380000001</v>
      </c>
      <c r="E2540" s="3">
        <v>56.488706000000001</v>
      </c>
      <c r="F2540" s="3">
        <v>3167.597056867</v>
      </c>
      <c r="G2540" s="3">
        <v>230</v>
      </c>
      <c r="H2540" s="37">
        <v>244.51471599999999</v>
      </c>
      <c r="I2540" s="3">
        <v>163.22388900000001</v>
      </c>
      <c r="J2540" s="3">
        <v>81.290826999999979</v>
      </c>
      <c r="K2540" s="3">
        <v>20.059100000000001</v>
      </c>
      <c r="L2540" s="3">
        <v>2.2484000000000002</v>
      </c>
      <c r="M2540" s="3">
        <v>2.1</v>
      </c>
      <c r="N2540" s="3">
        <v>18.380000000000109</v>
      </c>
      <c r="O2540" s="3"/>
      <c r="P2540" s="3"/>
    </row>
    <row r="2541" spans="1:16">
      <c r="A2541" s="9">
        <v>42006</v>
      </c>
      <c r="B2541" s="32">
        <v>7420.14</v>
      </c>
      <c r="C2541" s="3">
        <v>4145.41</v>
      </c>
      <c r="D2541" s="3">
        <v>2085.2339339999999</v>
      </c>
      <c r="E2541" s="3">
        <v>78.820631000000006</v>
      </c>
      <c r="F2541" s="3">
        <v>3156.4221147950002</v>
      </c>
      <c r="G2541" s="3">
        <v>241</v>
      </c>
      <c r="H2541" s="10">
        <v>225.51006599999999</v>
      </c>
      <c r="I2541" s="32">
        <v>512.87877400000002</v>
      </c>
      <c r="J2541" s="3">
        <v>-287.36870800000003</v>
      </c>
      <c r="K2541" s="3">
        <v>19.988399999999999</v>
      </c>
      <c r="L2541" s="3">
        <v>2.2404000000000002</v>
      </c>
      <c r="M2541" s="3">
        <v>2.1</v>
      </c>
      <c r="N2541" s="3">
        <v>71.75</v>
      </c>
      <c r="O2541" s="3"/>
      <c r="P2541" s="3"/>
    </row>
    <row r="2542" spans="1:16">
      <c r="A2542" s="9">
        <v>42004</v>
      </c>
      <c r="B2542" s="32">
        <v>7348.39</v>
      </c>
      <c r="C2542" s="3">
        <v>4110.3</v>
      </c>
      <c r="D2542" s="3">
        <v>742.88693799999999</v>
      </c>
      <c r="E2542" s="3">
        <v>39.559063000000002</v>
      </c>
      <c r="F2542" s="3">
        <v>3125.9043485100001</v>
      </c>
      <c r="G2542" s="3">
        <v>212</v>
      </c>
      <c r="H2542" s="37">
        <v>97.423878999999999</v>
      </c>
      <c r="I2542" s="3">
        <v>108.267777</v>
      </c>
      <c r="J2542" s="3">
        <v>-10.843897999999996</v>
      </c>
      <c r="K2542" s="3">
        <v>19.795100000000001</v>
      </c>
      <c r="L2542" s="3">
        <v>2.2187999999999999</v>
      </c>
      <c r="M2542" s="3">
        <v>2.1</v>
      </c>
      <c r="N2542" s="3">
        <v>49.440000000000509</v>
      </c>
      <c r="O2542" s="3"/>
      <c r="P2542" s="3"/>
    </row>
    <row r="2543" spans="1:16">
      <c r="A2543" s="9">
        <v>42003</v>
      </c>
      <c r="B2543" s="32">
        <v>7298.95</v>
      </c>
      <c r="C2543" s="3">
        <v>4089.14</v>
      </c>
      <c r="D2543" s="3">
        <v>628.74128299999995</v>
      </c>
      <c r="E2543" s="3">
        <v>45.262231999999997</v>
      </c>
      <c r="F2543" s="3">
        <v>3104.8638749229999</v>
      </c>
      <c r="G2543" s="3">
        <v>238</v>
      </c>
      <c r="H2543" s="10">
        <v>119.95096700000001</v>
      </c>
      <c r="I2543" s="32">
        <v>97.755922999999996</v>
      </c>
      <c r="J2543" s="3">
        <v>22.19504400000001</v>
      </c>
      <c r="K2543" s="3">
        <v>19.661899999999999</v>
      </c>
      <c r="L2543" s="3">
        <v>2.2038000000000002</v>
      </c>
      <c r="M2543" s="3">
        <v>2.1</v>
      </c>
      <c r="N2543" s="3">
        <v>7.6199999999998909</v>
      </c>
      <c r="O2543" s="3"/>
      <c r="P2543" s="3"/>
    </row>
    <row r="2544" spans="1:16">
      <c r="A2544" s="9">
        <v>42002</v>
      </c>
      <c r="B2544" s="10">
        <v>7291.33</v>
      </c>
      <c r="C2544" s="3">
        <v>4086.6</v>
      </c>
      <c r="D2544" s="3">
        <v>677.68805599999996</v>
      </c>
      <c r="E2544" s="3">
        <v>30.936477</v>
      </c>
      <c r="F2544" s="3">
        <v>3101.6203686710001</v>
      </c>
      <c r="G2544" s="3">
        <v>211</v>
      </c>
      <c r="H2544" s="37">
        <v>207.33702600000001</v>
      </c>
      <c r="I2544" s="3">
        <v>43.820296999999997</v>
      </c>
      <c r="J2544" s="3">
        <v>163.516729</v>
      </c>
      <c r="K2544" s="3">
        <v>19.641300000000001</v>
      </c>
      <c r="L2544" s="3">
        <v>2.2014999999999998</v>
      </c>
      <c r="M2544" s="3">
        <v>2.1</v>
      </c>
      <c r="N2544" s="3">
        <v>3.7399999999997817</v>
      </c>
      <c r="O2544" s="3"/>
      <c r="P2544" s="3"/>
    </row>
    <row r="2545" spans="1:16">
      <c r="A2545" s="9">
        <v>41999</v>
      </c>
      <c r="B2545" s="32">
        <v>7287.59</v>
      </c>
      <c r="C2545" s="3">
        <v>4080.81</v>
      </c>
      <c r="D2545" s="3">
        <v>349.71594900000002</v>
      </c>
      <c r="E2545" s="3">
        <v>16.501929000000001</v>
      </c>
      <c r="F2545" s="3">
        <v>3097.6313409079999</v>
      </c>
      <c r="G2545" s="3">
        <v>192</v>
      </c>
      <c r="H2545" s="37">
        <v>135.995509</v>
      </c>
      <c r="I2545" s="3">
        <v>85.610422</v>
      </c>
      <c r="J2545" s="3">
        <v>50.385086999999999</v>
      </c>
      <c r="K2545" s="3">
        <v>19.616099999999999</v>
      </c>
      <c r="L2545" s="3">
        <v>2.1987000000000001</v>
      </c>
      <c r="M2545" s="3">
        <v>2.1</v>
      </c>
      <c r="N2545" s="3">
        <v>-21.4399999999996</v>
      </c>
      <c r="O2545" s="3"/>
      <c r="P2545" s="3"/>
    </row>
    <row r="2546" spans="1:16">
      <c r="A2546" s="9">
        <v>41997</v>
      </c>
      <c r="B2546" s="32">
        <v>7309.03</v>
      </c>
      <c r="C2546" s="3">
        <v>4084.17</v>
      </c>
      <c r="D2546" s="3">
        <v>438.11391900000001</v>
      </c>
      <c r="E2546" s="3">
        <v>15.48395</v>
      </c>
      <c r="F2546" s="3">
        <v>3106.743441821</v>
      </c>
      <c r="G2546" s="3">
        <v>197</v>
      </c>
      <c r="H2546" s="10">
        <v>264.36584699999997</v>
      </c>
      <c r="I2546" s="32">
        <v>71.443658999999997</v>
      </c>
      <c r="J2546" s="3">
        <v>192.92218799999998</v>
      </c>
      <c r="K2546" s="3">
        <v>19.6738</v>
      </c>
      <c r="L2546" s="3">
        <v>2.2052</v>
      </c>
      <c r="M2546" s="3">
        <v>2.1</v>
      </c>
      <c r="N2546" s="3">
        <v>45.779999999999745</v>
      </c>
      <c r="O2546" s="3"/>
      <c r="P2546" s="3"/>
    </row>
    <row r="2547" spans="1:16">
      <c r="A2547" s="9">
        <v>41996</v>
      </c>
      <c r="B2547" s="33">
        <v>7263.25</v>
      </c>
      <c r="C2547" s="35">
        <v>4069.75</v>
      </c>
      <c r="D2547" s="35">
        <v>3841.857105</v>
      </c>
      <c r="E2547" s="35">
        <v>32.702458</v>
      </c>
      <c r="F2547" s="3">
        <v>3087.2656031769998</v>
      </c>
      <c r="G2547" s="3">
        <v>196</v>
      </c>
      <c r="H2547" s="37">
        <v>39.478256999999999</v>
      </c>
      <c r="I2547" s="3">
        <v>28.330704000000001</v>
      </c>
      <c r="J2547" s="3">
        <v>11.147552999999998</v>
      </c>
      <c r="K2547" s="3">
        <v>19.5504</v>
      </c>
      <c r="L2547" s="3">
        <v>2.1913</v>
      </c>
      <c r="M2547" s="3">
        <v>2.1</v>
      </c>
      <c r="N2547" s="3">
        <v>25.199999999999818</v>
      </c>
      <c r="O2547" s="3"/>
      <c r="P2547" s="3"/>
    </row>
    <row r="2548" spans="1:16">
      <c r="A2548" s="9">
        <v>41995</v>
      </c>
      <c r="B2548" s="32">
        <v>7238.05</v>
      </c>
      <c r="C2548" s="3">
        <v>4063.17</v>
      </c>
      <c r="D2548" s="3">
        <v>3379.81342</v>
      </c>
      <c r="E2548" s="3">
        <v>40.409700000000001</v>
      </c>
      <c r="F2548" s="3">
        <v>3076.5542170680001</v>
      </c>
      <c r="G2548" s="3">
        <v>193</v>
      </c>
      <c r="H2548" s="37">
        <v>230.340597</v>
      </c>
      <c r="I2548" s="3">
        <v>117.68958499999999</v>
      </c>
      <c r="J2548" s="3">
        <v>112.65101200000001</v>
      </c>
      <c r="K2548" s="3">
        <v>19.482600000000001</v>
      </c>
      <c r="L2548" s="3">
        <v>2.1837</v>
      </c>
      <c r="M2548" s="3">
        <v>2.1</v>
      </c>
      <c r="N2548" s="3">
        <v>-13.519999999999527</v>
      </c>
      <c r="O2548" s="3"/>
      <c r="P2548" s="3"/>
    </row>
    <row r="2549" spans="1:16">
      <c r="A2549" s="9">
        <v>41992</v>
      </c>
      <c r="B2549" s="10">
        <v>7251.57</v>
      </c>
      <c r="C2549" s="3">
        <v>4063.61</v>
      </c>
      <c r="D2549" s="3">
        <v>867.76154799999995</v>
      </c>
      <c r="E2549" s="3">
        <v>38.342449999999999</v>
      </c>
      <c r="F2549" s="3">
        <v>3082.2584444270001</v>
      </c>
      <c r="G2549" s="3">
        <v>201</v>
      </c>
      <c r="H2549" s="37">
        <v>234.519428</v>
      </c>
      <c r="I2549" s="3">
        <v>414.12179500000002</v>
      </c>
      <c r="J2549" s="3">
        <v>-179.60236700000002</v>
      </c>
      <c r="K2549" s="3">
        <v>19.518699999999999</v>
      </c>
      <c r="L2549" s="3">
        <v>2.1878000000000002</v>
      </c>
      <c r="M2549" s="3">
        <v>2.1</v>
      </c>
      <c r="N2549" s="3">
        <v>-1.0300000000006548</v>
      </c>
      <c r="O2549" s="3"/>
      <c r="P2549" s="3"/>
    </row>
    <row r="2550" spans="1:16">
      <c r="A2550" s="9">
        <v>41991</v>
      </c>
      <c r="B2550" s="10">
        <v>7252.6</v>
      </c>
      <c r="C2550" s="3">
        <v>4062.79</v>
      </c>
      <c r="D2550" s="3">
        <v>660.825109</v>
      </c>
      <c r="E2550" s="3">
        <v>67.804428999999999</v>
      </c>
      <c r="F2550" s="3">
        <v>3082.6985167100001</v>
      </c>
      <c r="G2550" s="3">
        <v>199</v>
      </c>
      <c r="H2550" s="37">
        <v>138.625833</v>
      </c>
      <c r="I2550" s="3">
        <v>124.194672</v>
      </c>
      <c r="J2550" s="3">
        <v>14.431161000000003</v>
      </c>
      <c r="K2550" s="3">
        <v>19.5215</v>
      </c>
      <c r="L2550" s="3">
        <v>2.1880999999999999</v>
      </c>
      <c r="M2550" s="3">
        <v>2.1</v>
      </c>
      <c r="N2550" s="3">
        <v>22.079999999999927</v>
      </c>
      <c r="O2550" s="3"/>
      <c r="P2550" s="3"/>
    </row>
    <row r="2551" spans="1:16">
      <c r="A2551" s="9">
        <v>41990</v>
      </c>
      <c r="B2551" s="30">
        <v>7230.52</v>
      </c>
      <c r="C2551" s="3">
        <v>4069.09</v>
      </c>
      <c r="D2551" s="3">
        <v>1361.9501069999999</v>
      </c>
      <c r="E2551" s="3">
        <v>59.760601000000001</v>
      </c>
      <c r="F2551" s="3">
        <v>3073.3111807700002</v>
      </c>
      <c r="G2551" s="3">
        <v>211</v>
      </c>
      <c r="H2551" s="10">
        <v>254.32037600000001</v>
      </c>
      <c r="I2551" s="32">
        <v>328.69587999999999</v>
      </c>
      <c r="J2551" s="3">
        <v>-74.375503999999978</v>
      </c>
      <c r="K2551" s="3">
        <v>19.4621</v>
      </c>
      <c r="L2551" s="3">
        <v>2.1814</v>
      </c>
      <c r="M2551" s="3">
        <v>2.1</v>
      </c>
      <c r="N2551" s="3">
        <v>30.790000000000873</v>
      </c>
      <c r="O2551" s="3"/>
      <c r="P2551" s="3"/>
    </row>
    <row r="2552" spans="1:16">
      <c r="A2552" s="9">
        <v>41989</v>
      </c>
      <c r="B2552" s="10">
        <v>7199.73</v>
      </c>
      <c r="C2552" s="3">
        <v>4049.61</v>
      </c>
      <c r="D2552" s="3">
        <v>1310.036216</v>
      </c>
      <c r="E2552" s="3">
        <v>28.821777999999998</v>
      </c>
      <c r="F2552" s="3">
        <v>3060.227062549</v>
      </c>
      <c r="G2552" s="3">
        <v>206</v>
      </c>
      <c r="H2552" s="37">
        <v>614.55936799999995</v>
      </c>
      <c r="I2552" s="3">
        <v>882.01530100000002</v>
      </c>
      <c r="J2552" s="3">
        <v>-267.45593300000007</v>
      </c>
      <c r="K2552" s="3">
        <v>19.379200000000001</v>
      </c>
      <c r="L2552" s="3">
        <v>2.1722000000000001</v>
      </c>
      <c r="M2552" s="3">
        <v>2.1</v>
      </c>
      <c r="N2552" s="3">
        <v>-23.830000000000837</v>
      </c>
      <c r="O2552" s="3"/>
      <c r="P2552" s="3"/>
    </row>
    <row r="2553" spans="1:16">
      <c r="A2553" s="9">
        <v>41988</v>
      </c>
      <c r="B2553" s="32">
        <v>7223.56</v>
      </c>
      <c r="C2553" s="3">
        <v>4067.46</v>
      </c>
      <c r="D2553" s="3">
        <v>543.74655099999995</v>
      </c>
      <c r="E2553" s="3">
        <v>26.769877999999999</v>
      </c>
      <c r="F2553" s="3">
        <v>3070.220846617</v>
      </c>
      <c r="G2553" s="3">
        <v>202</v>
      </c>
      <c r="H2553" s="37">
        <v>201.11166600000001</v>
      </c>
      <c r="I2553" s="3">
        <v>143.75201000000001</v>
      </c>
      <c r="J2553" s="3">
        <v>57.359656000000001</v>
      </c>
      <c r="K2553" s="3">
        <v>19.442499999999999</v>
      </c>
      <c r="L2553" s="3">
        <v>2.1791999999999998</v>
      </c>
      <c r="M2553" s="3">
        <v>2.1</v>
      </c>
      <c r="N2553" s="3">
        <v>-6.6999999999998181</v>
      </c>
      <c r="O2553" s="3"/>
      <c r="P2553" s="3"/>
    </row>
    <row r="2554" spans="1:16">
      <c r="A2554" s="9">
        <v>41985</v>
      </c>
      <c r="B2554" s="10">
        <v>7230.26</v>
      </c>
      <c r="C2554" s="3">
        <v>4069.61</v>
      </c>
      <c r="D2554" s="3">
        <v>340.39766400000002</v>
      </c>
      <c r="E2554" s="3">
        <v>25.738250000000001</v>
      </c>
      <c r="F2554" s="3">
        <v>3072.8537657820002</v>
      </c>
      <c r="G2554" s="3">
        <v>213</v>
      </c>
      <c r="H2554" s="37">
        <v>101.693044</v>
      </c>
      <c r="I2554" s="3">
        <v>40.759889000000001</v>
      </c>
      <c r="J2554" s="3">
        <v>60.933154999999999</v>
      </c>
      <c r="K2554" s="3">
        <v>19.459199999999999</v>
      </c>
      <c r="L2554" s="3">
        <v>2.1810999999999998</v>
      </c>
      <c r="M2554" s="3">
        <v>2.1</v>
      </c>
      <c r="N2554" s="3">
        <v>-6.1099999999996726</v>
      </c>
      <c r="O2554" s="3"/>
      <c r="P2554" s="3"/>
    </row>
    <row r="2555" spans="1:16">
      <c r="A2555" s="9">
        <v>41984</v>
      </c>
      <c r="B2555" s="32">
        <v>7236.37</v>
      </c>
      <c r="C2555" s="3">
        <v>4075.14</v>
      </c>
      <c r="D2555" s="3">
        <v>510.80811499999999</v>
      </c>
      <c r="E2555" s="3">
        <v>15.116064</v>
      </c>
      <c r="F2555" s="3">
        <v>3075.4444970710001</v>
      </c>
      <c r="G2555" s="3">
        <v>222</v>
      </c>
      <c r="H2555" s="10">
        <v>308.58607000000001</v>
      </c>
      <c r="I2555" s="32">
        <v>303.54587099999998</v>
      </c>
      <c r="J2555" s="3">
        <v>5.0401990000000296</v>
      </c>
      <c r="K2555" s="3">
        <v>19.4756</v>
      </c>
      <c r="L2555" s="3">
        <v>2.1829999999999998</v>
      </c>
      <c r="M2555" s="3">
        <v>2.1</v>
      </c>
      <c r="N2555" s="3">
        <v>-6.9700000000002547</v>
      </c>
      <c r="O2555" s="3"/>
      <c r="P2555" s="3"/>
    </row>
    <row r="2556" spans="1:16">
      <c r="A2556" s="9">
        <v>41983</v>
      </c>
      <c r="B2556" s="30">
        <v>7243.34</v>
      </c>
      <c r="C2556" s="3">
        <v>4082.95</v>
      </c>
      <c r="D2556" s="3">
        <v>740.95032100000003</v>
      </c>
      <c r="E2556" s="3">
        <v>22.582733000000001</v>
      </c>
      <c r="F2556" s="3">
        <v>3078.410139048</v>
      </c>
      <c r="G2556" s="3">
        <v>223</v>
      </c>
      <c r="H2556" s="10">
        <v>478.25671299999999</v>
      </c>
      <c r="I2556" s="32">
        <v>223.71916200000001</v>
      </c>
      <c r="J2556" s="3">
        <v>254.53755099999998</v>
      </c>
      <c r="K2556" s="3">
        <v>19.494399999999999</v>
      </c>
      <c r="L2556" s="3">
        <v>2.1850999999999998</v>
      </c>
      <c r="M2556" s="3">
        <v>2.1</v>
      </c>
      <c r="N2556" s="3">
        <v>-10.9399999999996</v>
      </c>
      <c r="O2556" s="3">
        <v>14677</v>
      </c>
      <c r="P2556" s="3"/>
    </row>
    <row r="2557" spans="1:16">
      <c r="A2557" s="9">
        <v>41982</v>
      </c>
      <c r="B2557" s="32">
        <v>7254.28</v>
      </c>
      <c r="C2557" s="3">
        <v>4083.41</v>
      </c>
      <c r="D2557" s="3">
        <v>1060.7799809999999</v>
      </c>
      <c r="E2557" s="3">
        <v>43.987202000000003</v>
      </c>
      <c r="F2557" s="3">
        <v>3082.6075465449999</v>
      </c>
      <c r="G2557" s="3">
        <v>206</v>
      </c>
      <c r="H2557" s="37">
        <v>166.32326900000001</v>
      </c>
      <c r="I2557" s="3">
        <v>333.068217</v>
      </c>
      <c r="J2557" s="3">
        <v>-166.74494799999999</v>
      </c>
      <c r="K2557" s="3">
        <v>19.520900000000001</v>
      </c>
      <c r="L2557" s="3">
        <v>2.1880000000000002</v>
      </c>
      <c r="M2557" s="3">
        <v>2.1</v>
      </c>
      <c r="N2557" s="3">
        <v>36.340000000000146</v>
      </c>
      <c r="O2557" s="3"/>
      <c r="P2557" s="3"/>
    </row>
    <row r="2558" spans="1:16">
      <c r="A2558" s="9">
        <v>41981</v>
      </c>
      <c r="B2558" s="32">
        <v>7217.94</v>
      </c>
      <c r="C2558" s="3">
        <v>4063.7</v>
      </c>
      <c r="D2558" s="3">
        <v>790.65958799999999</v>
      </c>
      <c r="E2558" s="3">
        <v>20.049524999999999</v>
      </c>
      <c r="F2558" s="3">
        <v>3067.1639881400001</v>
      </c>
      <c r="G2558" s="3">
        <v>217</v>
      </c>
      <c r="H2558" s="37">
        <v>344.03616299999999</v>
      </c>
      <c r="I2558" s="3">
        <v>450.85763600000001</v>
      </c>
      <c r="J2558" s="3">
        <v>-106.82147300000003</v>
      </c>
      <c r="K2558" s="3">
        <v>19.423100000000002</v>
      </c>
      <c r="L2558" s="3">
        <v>2.1770999999999998</v>
      </c>
      <c r="M2558" s="3">
        <v>2.1</v>
      </c>
      <c r="N2558" s="3">
        <v>-23.530000000000655</v>
      </c>
      <c r="O2558" s="3"/>
      <c r="P2558" s="3"/>
    </row>
    <row r="2559" spans="1:16">
      <c r="A2559" s="9">
        <v>41978</v>
      </c>
      <c r="B2559" s="10">
        <v>7241.47</v>
      </c>
      <c r="C2559" s="3">
        <v>4059.32</v>
      </c>
      <c r="D2559" s="3">
        <v>611.77078400000005</v>
      </c>
      <c r="E2559" s="3">
        <v>24.195726000000001</v>
      </c>
      <c r="F2559" s="3">
        <v>3076.4365630910002</v>
      </c>
      <c r="G2559" s="3">
        <v>207</v>
      </c>
      <c r="H2559" s="37">
        <v>341.02151400000002</v>
      </c>
      <c r="I2559" s="3">
        <v>176.10346999999999</v>
      </c>
      <c r="J2559" s="3">
        <v>164.91804400000004</v>
      </c>
      <c r="K2559" s="3">
        <v>19.4819</v>
      </c>
      <c r="L2559" s="3">
        <v>2.1837</v>
      </c>
      <c r="M2559" s="3">
        <v>2.1</v>
      </c>
      <c r="N2559" s="3">
        <v>2.5500000000001819</v>
      </c>
      <c r="O2559" s="3">
        <v>15962</v>
      </c>
      <c r="P2559" s="3"/>
    </row>
    <row r="2560" spans="1:16">
      <c r="A2560" s="9">
        <v>41977</v>
      </c>
      <c r="B2560" s="10">
        <v>7238.92</v>
      </c>
      <c r="C2560" s="3">
        <v>4061.56</v>
      </c>
      <c r="D2560" s="3">
        <v>2136.4286659999998</v>
      </c>
      <c r="E2560" s="3">
        <v>109.980707</v>
      </c>
      <c r="F2560" s="3">
        <v>3075.3521352180001</v>
      </c>
      <c r="G2560" s="3">
        <v>216</v>
      </c>
      <c r="H2560" s="37">
        <v>135.510503</v>
      </c>
      <c r="I2560" s="3">
        <v>80.025161999999995</v>
      </c>
      <c r="J2560" s="3">
        <v>55.485341000000005</v>
      </c>
      <c r="K2560" s="3">
        <v>19.475000000000001</v>
      </c>
      <c r="L2560" s="3">
        <v>2.1829000000000001</v>
      </c>
      <c r="M2560" s="3">
        <v>2.1</v>
      </c>
      <c r="N2560" s="3">
        <v>-15.880000000000109</v>
      </c>
      <c r="O2560" s="3"/>
      <c r="P2560" s="3"/>
    </row>
    <row r="2561" spans="1:16">
      <c r="A2561" s="9">
        <v>41976</v>
      </c>
      <c r="B2561" s="32">
        <v>7254.8</v>
      </c>
      <c r="C2561" s="3">
        <v>4056.54</v>
      </c>
      <c r="D2561" s="3">
        <v>865.51731600000005</v>
      </c>
      <c r="E2561" s="3">
        <v>40.738498999999997</v>
      </c>
      <c r="F2561" s="3">
        <v>3082.0992497430002</v>
      </c>
      <c r="G2561" s="3">
        <v>209</v>
      </c>
      <c r="H2561" s="37">
        <v>340.69023800000002</v>
      </c>
      <c r="I2561" s="3">
        <v>197.60858899999999</v>
      </c>
      <c r="J2561" s="3">
        <v>143.08164900000003</v>
      </c>
      <c r="K2561" s="3">
        <v>19.517700000000001</v>
      </c>
      <c r="L2561" s="3">
        <v>2.1877</v>
      </c>
      <c r="M2561" s="3">
        <v>2.1</v>
      </c>
      <c r="N2561" s="3">
        <v>-19.630000000000109</v>
      </c>
      <c r="O2561" s="3"/>
      <c r="P2561" s="3"/>
    </row>
    <row r="2562" spans="1:16">
      <c r="A2562" s="9">
        <v>41975</v>
      </c>
      <c r="B2562" s="32">
        <v>7274.43</v>
      </c>
      <c r="C2562" s="3">
        <v>4066.92</v>
      </c>
      <c r="D2562" s="3">
        <v>1220.0041189999999</v>
      </c>
      <c r="E2562" s="3">
        <v>55.378419999999998</v>
      </c>
      <c r="F2562" s="3">
        <v>3090.4369496939998</v>
      </c>
      <c r="G2562" s="3">
        <v>223</v>
      </c>
      <c r="H2562" s="37">
        <v>710.64728100000002</v>
      </c>
      <c r="I2562" s="3">
        <v>45.413992</v>
      </c>
      <c r="J2562" s="3">
        <v>665.23328900000001</v>
      </c>
      <c r="K2562" s="3">
        <v>19.570499999999999</v>
      </c>
      <c r="L2562" s="3">
        <v>2.1936</v>
      </c>
      <c r="M2562" s="3">
        <v>2.1</v>
      </c>
      <c r="N2562" s="3">
        <v>43.850000000000364</v>
      </c>
      <c r="O2562" s="3"/>
      <c r="P2562" s="3"/>
    </row>
    <row r="2563" spans="1:16">
      <c r="A2563" s="9">
        <v>41974</v>
      </c>
      <c r="B2563" s="30">
        <v>7230.58</v>
      </c>
      <c r="C2563" s="3">
        <v>4025.13</v>
      </c>
      <c r="D2563" s="3">
        <v>1002.422859</v>
      </c>
      <c r="E2563" s="3">
        <v>79.886998000000006</v>
      </c>
      <c r="F2563" s="3">
        <v>3071.8097705390001</v>
      </c>
      <c r="G2563" s="3">
        <v>228</v>
      </c>
      <c r="H2563" s="10">
        <v>444.70993499999997</v>
      </c>
      <c r="I2563" s="32">
        <v>83.099939000000006</v>
      </c>
      <c r="J2563" s="3">
        <v>361.60999599999997</v>
      </c>
      <c r="K2563" s="3">
        <v>19.4526</v>
      </c>
      <c r="L2563" s="3">
        <v>2.1804000000000001</v>
      </c>
      <c r="M2563" s="3">
        <v>2.1</v>
      </c>
      <c r="N2563" s="3">
        <v>-45.100000000000364</v>
      </c>
      <c r="O2563" s="3"/>
      <c r="P2563" s="3"/>
    </row>
    <row r="2564" spans="1:16">
      <c r="A2564" s="9">
        <v>41971</v>
      </c>
      <c r="B2564" s="10">
        <v>7275.68</v>
      </c>
      <c r="C2564" s="3">
        <v>4040.67</v>
      </c>
      <c r="D2564" s="3">
        <v>982.16198199999997</v>
      </c>
      <c r="E2564" s="3">
        <v>71.365081000000004</v>
      </c>
      <c r="F2564" s="3">
        <v>3090.932775667</v>
      </c>
      <c r="G2564" s="3">
        <v>234</v>
      </c>
      <c r="H2564" s="37">
        <v>320.98139700000002</v>
      </c>
      <c r="I2564" s="3">
        <v>237.19518600000001</v>
      </c>
      <c r="J2564" s="3">
        <v>83.786211000000009</v>
      </c>
      <c r="K2564" s="3">
        <v>19.573699999999999</v>
      </c>
      <c r="L2564" s="3">
        <v>2.1939000000000002</v>
      </c>
      <c r="M2564" s="3">
        <v>2.1</v>
      </c>
      <c r="N2564" s="3">
        <v>121.78000000000065</v>
      </c>
      <c r="O2564" s="3"/>
      <c r="P2564" s="3"/>
    </row>
    <row r="2565" spans="1:16">
      <c r="A2565" s="9">
        <v>41970</v>
      </c>
      <c r="B2565" s="33">
        <v>7153.9</v>
      </c>
      <c r="C2565" s="35">
        <v>3971.12</v>
      </c>
      <c r="D2565" s="35">
        <v>2081.3415319999999</v>
      </c>
      <c r="E2565" s="35">
        <v>58.518701</v>
      </c>
      <c r="F2565" s="3">
        <v>3039.196629817</v>
      </c>
      <c r="G2565" s="3">
        <v>233</v>
      </c>
      <c r="H2565" s="37">
        <v>460.979736</v>
      </c>
      <c r="I2565" s="3">
        <v>137.208189</v>
      </c>
      <c r="J2565" s="3">
        <v>323.771547</v>
      </c>
      <c r="K2565" s="3">
        <v>19.245999999999999</v>
      </c>
      <c r="L2565" s="3">
        <v>2.1572</v>
      </c>
      <c r="M2565" s="3">
        <v>2.1</v>
      </c>
      <c r="N2565" s="3">
        <v>38.009999999999309</v>
      </c>
      <c r="O2565" s="3">
        <v>10776</v>
      </c>
      <c r="P2565" s="3"/>
    </row>
    <row r="2566" spans="1:16">
      <c r="A2566" s="9">
        <v>41969</v>
      </c>
      <c r="B2566" s="32">
        <v>7115.89</v>
      </c>
      <c r="C2566" s="3">
        <v>3977.15</v>
      </c>
      <c r="D2566" s="3">
        <v>1321.341764</v>
      </c>
      <c r="E2566" s="3">
        <v>73.084843000000006</v>
      </c>
      <c r="F2566" s="3">
        <v>3023.048421294</v>
      </c>
      <c r="G2566" s="3">
        <v>256</v>
      </c>
      <c r="H2566" s="37">
        <v>445.69746900000001</v>
      </c>
      <c r="I2566" s="3">
        <v>125.552829</v>
      </c>
      <c r="J2566" s="3">
        <v>320.14463999999998</v>
      </c>
      <c r="K2566" s="3">
        <v>19.143799999999999</v>
      </c>
      <c r="L2566" s="3">
        <v>2.1457999999999999</v>
      </c>
      <c r="M2566" s="3">
        <v>2.1</v>
      </c>
      <c r="N2566" s="3">
        <v>-63.829999999999927</v>
      </c>
      <c r="O2566" s="3"/>
      <c r="P2566" s="3"/>
    </row>
    <row r="2567" spans="1:16">
      <c r="A2567" s="9">
        <v>41968</v>
      </c>
      <c r="B2567" s="10">
        <v>7179.72</v>
      </c>
      <c r="C2567" s="3">
        <v>4024.7</v>
      </c>
      <c r="D2567" s="3">
        <v>1704.3668580000001</v>
      </c>
      <c r="E2567" s="3">
        <v>92.531712999999996</v>
      </c>
      <c r="F2567" s="3">
        <v>3050.1675652610002</v>
      </c>
      <c r="G2567" s="3">
        <v>246</v>
      </c>
      <c r="H2567" s="37">
        <v>547.01881200000003</v>
      </c>
      <c r="I2567" s="3">
        <v>146.341983</v>
      </c>
      <c r="J2567" s="3">
        <v>400.676829</v>
      </c>
      <c r="K2567" s="3">
        <v>19.3155</v>
      </c>
      <c r="L2567" s="3">
        <v>2.165</v>
      </c>
      <c r="M2567" s="3">
        <v>2.1</v>
      </c>
      <c r="N2567" s="3">
        <v>-59.639999999999418</v>
      </c>
      <c r="O2567" s="3"/>
      <c r="P2567" s="3"/>
    </row>
    <row r="2568" spans="1:16">
      <c r="A2568" s="9">
        <v>41967</v>
      </c>
      <c r="B2568" s="10">
        <v>7239.36</v>
      </c>
      <c r="C2568" s="3">
        <v>4045.72</v>
      </c>
      <c r="D2568" s="3">
        <v>1083.479765</v>
      </c>
      <c r="E2568" s="3">
        <v>56.736319000000002</v>
      </c>
      <c r="F2568" s="3">
        <v>3075.5038843990001</v>
      </c>
      <c r="G2568" s="3">
        <v>238</v>
      </c>
      <c r="H2568" s="37">
        <v>262.19996200000003</v>
      </c>
      <c r="I2568" s="3">
        <v>256.98792200000003</v>
      </c>
      <c r="J2568" s="3">
        <v>5.2120400000000018</v>
      </c>
      <c r="K2568" s="3">
        <v>19.475899999999999</v>
      </c>
      <c r="L2568" s="3">
        <v>2.1829999999999998</v>
      </c>
      <c r="M2568" s="3">
        <v>2.1</v>
      </c>
      <c r="N2568" s="3">
        <v>4.1099999999996726</v>
      </c>
      <c r="O2568" s="3">
        <v>28902</v>
      </c>
      <c r="P2568" s="3"/>
    </row>
    <row r="2569" spans="1:16">
      <c r="A2569" s="9">
        <v>41964</v>
      </c>
      <c r="B2569" s="33">
        <v>7235.25</v>
      </c>
      <c r="C2569" s="35">
        <v>4044.94</v>
      </c>
      <c r="D2569" s="35">
        <v>1703.2559349999999</v>
      </c>
      <c r="E2569" s="35">
        <v>102.23141699999999</v>
      </c>
      <c r="F2569" s="3">
        <v>3073.5983517129998</v>
      </c>
      <c r="G2569" s="3">
        <v>253</v>
      </c>
      <c r="H2569" s="37">
        <v>164.45478499999999</v>
      </c>
      <c r="I2569" s="3">
        <v>64.256649999999993</v>
      </c>
      <c r="J2569" s="3">
        <v>100.19813499999999</v>
      </c>
      <c r="K2569" s="3">
        <v>19.463899999999999</v>
      </c>
      <c r="L2569" s="3">
        <v>2.1816</v>
      </c>
      <c r="M2569" s="3">
        <v>2</v>
      </c>
      <c r="N2569" s="3">
        <v>-166.36999999999989</v>
      </c>
      <c r="O2569" s="3"/>
      <c r="P2569" s="3"/>
    </row>
    <row r="2570" spans="1:16">
      <c r="A2570" s="9">
        <v>41963</v>
      </c>
      <c r="B2570" s="33">
        <v>7401.62</v>
      </c>
      <c r="C2570" s="35">
        <v>4127.26</v>
      </c>
      <c r="D2570" s="35">
        <v>2142.555989</v>
      </c>
      <c r="E2570" s="35">
        <v>108.181651</v>
      </c>
      <c r="F2570" s="3">
        <v>3144.3979179459998</v>
      </c>
      <c r="G2570" s="3">
        <v>249</v>
      </c>
      <c r="H2570" s="37">
        <v>428.92884700000002</v>
      </c>
      <c r="I2570" s="3">
        <v>71.398861999999994</v>
      </c>
      <c r="J2570" s="3">
        <v>357.52998500000001</v>
      </c>
      <c r="K2570" s="3">
        <v>19.912199999999999</v>
      </c>
      <c r="L2570" s="3">
        <v>2.2319</v>
      </c>
      <c r="M2570" s="3">
        <v>2</v>
      </c>
      <c r="N2570" s="3">
        <v>-128.71000000000004</v>
      </c>
      <c r="O2570" s="3"/>
      <c r="P2570" s="3"/>
    </row>
    <row r="2571" spans="1:16">
      <c r="A2571" s="9">
        <v>41962</v>
      </c>
      <c r="B2571" s="33">
        <v>7530.33</v>
      </c>
      <c r="C2571" s="35">
        <v>4190.93</v>
      </c>
      <c r="D2571" s="35">
        <v>1692.5831619999999</v>
      </c>
      <c r="E2571" s="35">
        <v>87.279613999999995</v>
      </c>
      <c r="F2571" s="3">
        <v>3199.0773976400001</v>
      </c>
      <c r="G2571" s="3">
        <v>242</v>
      </c>
      <c r="H2571" s="37">
        <v>426.38370900000001</v>
      </c>
      <c r="I2571" s="3">
        <v>60.429468999999997</v>
      </c>
      <c r="J2571" s="3">
        <v>365.95424000000003</v>
      </c>
      <c r="K2571" s="3">
        <v>20.258500000000002</v>
      </c>
      <c r="L2571" s="3">
        <v>2.2707000000000002</v>
      </c>
      <c r="M2571" s="3">
        <v>2</v>
      </c>
      <c r="N2571" s="3">
        <v>5.2299999999995634</v>
      </c>
      <c r="O2571" s="3"/>
      <c r="P2571" s="3"/>
    </row>
    <row r="2572" spans="1:16">
      <c r="A2572" s="9">
        <v>41961</v>
      </c>
      <c r="B2572" s="32">
        <v>7525.1</v>
      </c>
      <c r="C2572" s="3">
        <v>4188.8100000000004</v>
      </c>
      <c r="D2572" s="3">
        <v>1827.8634939999999</v>
      </c>
      <c r="E2572" s="3">
        <v>128.874653</v>
      </c>
      <c r="F2572" s="3">
        <v>3196.8577887460001</v>
      </c>
      <c r="G2572" s="3">
        <v>252</v>
      </c>
      <c r="H2572" s="10">
        <v>220.62370999999999</v>
      </c>
      <c r="I2572" s="32">
        <v>76.442487</v>
      </c>
      <c r="J2572" s="3">
        <v>144.18122299999999</v>
      </c>
      <c r="K2572" s="3">
        <v>20.244399999999999</v>
      </c>
      <c r="L2572" s="3">
        <v>2.2690999999999999</v>
      </c>
      <c r="M2572" s="3">
        <v>2</v>
      </c>
      <c r="N2572" s="3">
        <v>-23.1299999999992</v>
      </c>
      <c r="O2572" s="3"/>
      <c r="P2572" s="3"/>
    </row>
    <row r="2573" spans="1:16">
      <c r="A2573" s="9">
        <v>41960</v>
      </c>
      <c r="B2573" s="29">
        <v>7548.23</v>
      </c>
      <c r="C2573" s="22">
        <v>4204.87</v>
      </c>
      <c r="D2573" s="22">
        <v>3832.9486339999999</v>
      </c>
      <c r="E2573" s="22">
        <v>169.80591799999999</v>
      </c>
      <c r="F2573" s="22">
        <v>3205.4272490049998</v>
      </c>
      <c r="G2573" s="22">
        <v>245</v>
      </c>
      <c r="H2573" s="40">
        <v>334.01425599999999</v>
      </c>
      <c r="I2573" s="41">
        <v>121.449585</v>
      </c>
      <c r="J2573" s="22">
        <v>212.56467099999998</v>
      </c>
      <c r="K2573" s="3">
        <v>20.2987</v>
      </c>
      <c r="L2573" s="3">
        <v>2.2751999999999999</v>
      </c>
      <c r="M2573" s="3">
        <v>2.8</v>
      </c>
      <c r="N2573" s="3">
        <v>24.229999999999563</v>
      </c>
      <c r="O2573" s="3">
        <v>10238</v>
      </c>
      <c r="P2573" s="3"/>
    </row>
    <row r="2574" spans="1:16">
      <c r="A2574" s="9">
        <v>41957</v>
      </c>
      <c r="B2574" s="10">
        <v>7524</v>
      </c>
      <c r="C2574" s="3">
        <v>4170.08</v>
      </c>
      <c r="D2574" s="3">
        <v>2434.5160139999998</v>
      </c>
      <c r="E2574" s="3">
        <v>159.202708</v>
      </c>
      <c r="F2574" s="3">
        <v>3195.1369772480002</v>
      </c>
      <c r="G2574" s="3">
        <v>244</v>
      </c>
      <c r="H2574" s="37">
        <v>202.61972399999999</v>
      </c>
      <c r="I2574" s="3">
        <v>44.094602999999999</v>
      </c>
      <c r="J2574" s="3">
        <v>158.52512099999998</v>
      </c>
      <c r="K2574" s="3">
        <v>20.233499999999999</v>
      </c>
      <c r="L2574" s="3">
        <v>2.2679</v>
      </c>
      <c r="M2574" s="3">
        <v>2.7</v>
      </c>
      <c r="N2574" s="3">
        <v>22.909999999999854</v>
      </c>
      <c r="O2574" s="3"/>
      <c r="P2574" s="3"/>
    </row>
    <row r="2575" spans="1:16">
      <c r="A2575" s="9">
        <v>41956</v>
      </c>
      <c r="B2575" s="10">
        <v>7501.09</v>
      </c>
      <c r="C2575" s="3">
        <v>4155.82</v>
      </c>
      <c r="D2575" s="3">
        <v>2400.0241919999999</v>
      </c>
      <c r="E2575" s="3">
        <v>75.641176999999999</v>
      </c>
      <c r="F2575" s="3">
        <v>3185.4059513669999</v>
      </c>
      <c r="G2575" s="3">
        <v>269</v>
      </c>
      <c r="H2575" s="37">
        <v>446.774788</v>
      </c>
      <c r="I2575" s="3">
        <v>253.990206</v>
      </c>
      <c r="J2575" s="3">
        <v>192.784582</v>
      </c>
      <c r="K2575" s="3">
        <v>20.170400000000001</v>
      </c>
      <c r="L2575" s="3">
        <v>2.2631999999999999</v>
      </c>
      <c r="M2575" s="3">
        <v>2.7</v>
      </c>
      <c r="N2575" s="3">
        <v>21.400000000000546</v>
      </c>
      <c r="O2575" s="3"/>
      <c r="P2575" s="3"/>
    </row>
    <row r="2576" spans="1:16">
      <c r="A2576" s="9">
        <v>41955</v>
      </c>
      <c r="B2576" s="30">
        <v>7479.69</v>
      </c>
      <c r="C2576" s="3">
        <v>4143.8599999999997</v>
      </c>
      <c r="D2576" s="3">
        <v>4083.2704159999998</v>
      </c>
      <c r="E2576" s="3">
        <v>194.45056</v>
      </c>
      <c r="F2576" s="3">
        <v>3176.315413885</v>
      </c>
      <c r="G2576" s="3">
        <v>262</v>
      </c>
      <c r="H2576" s="10">
        <v>1387.7168919999999</v>
      </c>
      <c r="I2576" s="32">
        <v>272.77142500000002</v>
      </c>
      <c r="J2576" s="3">
        <v>1114.945467</v>
      </c>
      <c r="K2576" s="3">
        <v>19.8673</v>
      </c>
      <c r="L2576" s="3">
        <v>2.2585000000000002</v>
      </c>
      <c r="M2576" s="3">
        <v>2.8</v>
      </c>
      <c r="N2576" s="3">
        <v>10.279999999999745</v>
      </c>
      <c r="O2576" s="3"/>
      <c r="P2576" s="3"/>
    </row>
    <row r="2577" spans="1:16">
      <c r="A2577" s="9">
        <v>41954</v>
      </c>
      <c r="B2577" s="10">
        <v>7469.41</v>
      </c>
      <c r="C2577" s="3">
        <v>4136.59</v>
      </c>
      <c r="D2577" s="3">
        <v>2678.2128550000002</v>
      </c>
      <c r="E2577" s="3">
        <v>107.326477</v>
      </c>
      <c r="F2577" s="3">
        <v>3171.9495740299999</v>
      </c>
      <c r="G2577" s="3">
        <v>253</v>
      </c>
      <c r="H2577" s="37">
        <v>584.82481199999995</v>
      </c>
      <c r="I2577" s="3">
        <v>397.45521200000002</v>
      </c>
      <c r="J2577" s="3">
        <v>187.36959999999993</v>
      </c>
      <c r="K2577" s="3">
        <v>19.84</v>
      </c>
      <c r="L2577" s="3">
        <v>2.2553999999999998</v>
      </c>
      <c r="M2577" s="3">
        <v>2.8</v>
      </c>
      <c r="N2577" s="3">
        <v>56.6899999999996</v>
      </c>
      <c r="O2577" s="3"/>
      <c r="P2577" s="3"/>
    </row>
    <row r="2578" spans="1:16">
      <c r="A2578" s="9">
        <v>41953</v>
      </c>
      <c r="B2578" s="32">
        <v>7412.72</v>
      </c>
      <c r="C2578" s="3">
        <v>4120</v>
      </c>
      <c r="D2578" s="3">
        <v>1644.5872260000001</v>
      </c>
      <c r="E2578" s="3">
        <v>69.726040999999995</v>
      </c>
      <c r="F2578" s="3">
        <v>3146.939159</v>
      </c>
      <c r="G2578" s="3">
        <v>251</v>
      </c>
      <c r="H2578" s="10">
        <v>744.16099199999996</v>
      </c>
      <c r="I2578" s="32">
        <v>59.741733000000004</v>
      </c>
      <c r="J2578" s="3">
        <v>684.41925900000001</v>
      </c>
      <c r="K2578" s="3">
        <v>19.683599999999998</v>
      </c>
      <c r="L2578" s="3">
        <v>2.2376</v>
      </c>
      <c r="M2578" s="3">
        <v>2.8</v>
      </c>
      <c r="N2578" s="3">
        <v>9.3400000000001455</v>
      </c>
      <c r="O2578" s="3"/>
      <c r="P2578" s="3"/>
    </row>
    <row r="2579" spans="1:16">
      <c r="A2579" s="9">
        <v>41950</v>
      </c>
      <c r="B2579" s="32">
        <v>7403.38</v>
      </c>
      <c r="C2579" s="3">
        <v>4120.87</v>
      </c>
      <c r="D2579" s="3">
        <v>1876.0597499999999</v>
      </c>
      <c r="E2579" s="3">
        <v>69.858744999999999</v>
      </c>
      <c r="F2579" s="3">
        <v>3142.112723531</v>
      </c>
      <c r="G2579" s="3">
        <v>247</v>
      </c>
      <c r="H2579" s="37">
        <v>710.48955100000001</v>
      </c>
      <c r="I2579" s="3">
        <v>400.53906899999998</v>
      </c>
      <c r="J2579" s="3">
        <v>309.95048200000002</v>
      </c>
      <c r="K2579" s="3">
        <v>19.653400000000001</v>
      </c>
      <c r="L2579" s="3">
        <v>2.2342</v>
      </c>
      <c r="M2579" s="3">
        <v>2.8</v>
      </c>
      <c r="N2579" s="3">
        <v>-12.769999999999527</v>
      </c>
      <c r="O2579" s="3"/>
      <c r="P2579" s="3"/>
    </row>
    <row r="2580" spans="1:16">
      <c r="A2580" s="9">
        <v>41948</v>
      </c>
      <c r="B2580" s="32">
        <v>7416.15</v>
      </c>
      <c r="C2580" s="3">
        <v>4128.3</v>
      </c>
      <c r="D2580" s="3">
        <v>2525.2106749999998</v>
      </c>
      <c r="E2580" s="3">
        <v>90.720298999999997</v>
      </c>
      <c r="F2580" s="3">
        <v>3147.5348322049999</v>
      </c>
      <c r="G2580" s="3">
        <v>247</v>
      </c>
      <c r="H2580" s="10">
        <v>1034.497257</v>
      </c>
      <c r="I2580" s="32">
        <v>294.94069400000001</v>
      </c>
      <c r="J2580" s="3">
        <v>739.55656299999998</v>
      </c>
      <c r="K2580" s="3">
        <v>19.6873</v>
      </c>
      <c r="L2580" s="3">
        <v>2.2381000000000002</v>
      </c>
      <c r="M2580" s="3">
        <v>2.8</v>
      </c>
      <c r="N2580" s="3">
        <v>57.6899999999996</v>
      </c>
      <c r="O2580" s="3"/>
      <c r="P2580" s="3"/>
    </row>
    <row r="2581" spans="1:16">
      <c r="A2581" s="9">
        <v>41947</v>
      </c>
      <c r="B2581" s="10">
        <v>7358.46</v>
      </c>
      <c r="C2581" s="3">
        <v>4102.1099999999997</v>
      </c>
      <c r="D2581" s="3">
        <v>2100.386794</v>
      </c>
      <c r="E2581" s="3">
        <v>58.658607000000003</v>
      </c>
      <c r="F2581" s="3">
        <v>3123.0481381760001</v>
      </c>
      <c r="G2581" s="3">
        <v>244</v>
      </c>
      <c r="H2581" s="37">
        <v>699.14339199999995</v>
      </c>
      <c r="I2581" s="3">
        <v>151.498805</v>
      </c>
      <c r="J2581" s="3">
        <v>547.644587</v>
      </c>
      <c r="K2581" s="3">
        <v>19.534099999999999</v>
      </c>
      <c r="L2581" s="3">
        <v>2.2206999999999999</v>
      </c>
      <c r="M2581" s="3">
        <v>2.8</v>
      </c>
      <c r="N2581" s="3">
        <v>37.569999999999709</v>
      </c>
      <c r="O2581" s="3"/>
      <c r="P2581" s="3"/>
    </row>
    <row r="2582" spans="1:16">
      <c r="A2582" s="9">
        <v>41946</v>
      </c>
      <c r="B2582" s="10">
        <v>7320.89</v>
      </c>
      <c r="C2582" s="3">
        <v>4086.25</v>
      </c>
      <c r="D2582" s="3">
        <v>1991.861842</v>
      </c>
      <c r="E2582" s="3">
        <v>219.45640299999999</v>
      </c>
      <c r="F2582" s="3">
        <v>3107.1041118640001</v>
      </c>
      <c r="G2582" s="3">
        <v>248</v>
      </c>
      <c r="H2582" s="37">
        <v>212.911192</v>
      </c>
      <c r="I2582" s="3">
        <v>1182.5638140000001</v>
      </c>
      <c r="J2582" s="3">
        <v>-969.65262200000006</v>
      </c>
      <c r="K2582" s="3">
        <v>19.4344</v>
      </c>
      <c r="L2582" s="3">
        <v>2.2092999999999998</v>
      </c>
      <c r="M2582" s="3">
        <v>2.8</v>
      </c>
      <c r="N2582" s="3">
        <v>-32.259999999999309</v>
      </c>
      <c r="O2582" s="3"/>
      <c r="P2582" s="3"/>
    </row>
    <row r="2583" spans="1:16">
      <c r="A2583" s="9">
        <v>41943</v>
      </c>
      <c r="B2583" s="30">
        <v>7353.15</v>
      </c>
      <c r="C2583" s="3">
        <v>4104.6899999999996</v>
      </c>
      <c r="D2583" s="3">
        <v>1684.071968</v>
      </c>
      <c r="E2583" s="3">
        <v>61.849266999999998</v>
      </c>
      <c r="F2583" s="3">
        <v>3120.733529439</v>
      </c>
      <c r="G2583" s="3">
        <v>246</v>
      </c>
      <c r="H2583" s="10">
        <v>604.95816600000001</v>
      </c>
      <c r="I2583" s="32">
        <v>127.537526</v>
      </c>
      <c r="J2583" s="3">
        <v>477.42063999999999</v>
      </c>
      <c r="K2583" s="3">
        <v>19.7316</v>
      </c>
      <c r="L2583" s="3">
        <v>2.2075999999999998</v>
      </c>
      <c r="M2583" s="3">
        <v>2.8</v>
      </c>
      <c r="N2583" s="3">
        <v>26.339999999999236</v>
      </c>
      <c r="O2583" s="3"/>
      <c r="P2583" s="3"/>
    </row>
    <row r="2584" spans="1:16">
      <c r="A2584" s="9">
        <v>41942</v>
      </c>
      <c r="B2584" s="10">
        <v>7326.81</v>
      </c>
      <c r="C2584" s="3">
        <v>4087.38</v>
      </c>
      <c r="D2584" s="3">
        <v>3812.5453080000002</v>
      </c>
      <c r="E2584" s="3">
        <v>105.53595199999999</v>
      </c>
      <c r="F2584" s="3">
        <v>3109.5554132719999</v>
      </c>
      <c r="G2584" s="3">
        <v>247</v>
      </c>
      <c r="H2584" s="37">
        <v>1899.0613840000001</v>
      </c>
      <c r="I2584" s="3">
        <v>217.754209</v>
      </c>
      <c r="J2584" s="3">
        <v>1681.3071750000001</v>
      </c>
      <c r="K2584" s="3">
        <v>19.604099999999999</v>
      </c>
      <c r="L2584" s="3">
        <v>2.2025999999999999</v>
      </c>
      <c r="M2584" s="3">
        <v>2.8</v>
      </c>
      <c r="N2584" s="3">
        <v>32.400000000000546</v>
      </c>
      <c r="O2584" s="3"/>
      <c r="P2584" s="3"/>
    </row>
    <row r="2585" spans="1:16">
      <c r="A2585" s="9">
        <v>41941</v>
      </c>
      <c r="B2585" s="33">
        <v>7294.41</v>
      </c>
      <c r="C2585" s="35">
        <v>4051.42</v>
      </c>
      <c r="D2585" s="35">
        <v>2200.2911760000002</v>
      </c>
      <c r="E2585" s="35">
        <v>103.471012</v>
      </c>
      <c r="F2585" s="3">
        <v>3102.1456789439999</v>
      </c>
      <c r="G2585" s="3">
        <v>246</v>
      </c>
      <c r="H2585" s="37">
        <v>971.65567899999996</v>
      </c>
      <c r="I2585" s="3">
        <v>210.60822099999999</v>
      </c>
      <c r="J2585" s="3">
        <v>761.04745800000001</v>
      </c>
      <c r="K2585" s="3">
        <v>19.405799999999999</v>
      </c>
      <c r="L2585" s="3">
        <v>2.1917</v>
      </c>
      <c r="M2585" s="3">
        <v>2.8</v>
      </c>
      <c r="N2585" s="3">
        <v>28.510000000000218</v>
      </c>
      <c r="O2585" s="3">
        <v>17887</v>
      </c>
      <c r="P2585" s="3"/>
    </row>
    <row r="2586" spans="1:16">
      <c r="A2586" s="9">
        <v>41940</v>
      </c>
      <c r="B2586" s="32">
        <v>7265.9</v>
      </c>
      <c r="C2586" s="3">
        <v>4029.43</v>
      </c>
      <c r="D2586" s="3">
        <v>2200.1180850000001</v>
      </c>
      <c r="E2586" s="3">
        <v>81.414676999999998</v>
      </c>
      <c r="F2586" s="3">
        <v>3090.0205531840002</v>
      </c>
      <c r="G2586" s="3">
        <v>240</v>
      </c>
      <c r="H2586" s="37">
        <v>963.15280600000006</v>
      </c>
      <c r="I2586" s="3">
        <v>382.98195500000003</v>
      </c>
      <c r="J2586" s="3">
        <v>580.17085100000008</v>
      </c>
      <c r="K2586" s="3">
        <v>19.329999999999998</v>
      </c>
      <c r="L2586" s="3">
        <v>2.1831</v>
      </c>
      <c r="M2586" s="3">
        <v>2.8</v>
      </c>
      <c r="N2586" s="3">
        <v>38.779999999999745</v>
      </c>
      <c r="O2586" s="3">
        <v>7805</v>
      </c>
      <c r="P2586" s="3"/>
    </row>
    <row r="2587" spans="1:16">
      <c r="A2587" s="9">
        <v>41939</v>
      </c>
      <c r="B2587" s="32">
        <v>7227.12</v>
      </c>
      <c r="C2587" s="3">
        <v>4008.1</v>
      </c>
      <c r="D2587" s="3">
        <v>1664.1478119999999</v>
      </c>
      <c r="E2587" s="3">
        <v>57.968758999999999</v>
      </c>
      <c r="F2587" s="3">
        <v>3073.5311734920001</v>
      </c>
      <c r="G2587" s="3">
        <v>251</v>
      </c>
      <c r="H2587" s="37">
        <v>1162.8572280000001</v>
      </c>
      <c r="I2587" s="3">
        <v>228.158603</v>
      </c>
      <c r="J2587" s="3">
        <v>934.69862500000011</v>
      </c>
      <c r="K2587" s="3">
        <v>19.226800000000001</v>
      </c>
      <c r="L2587" s="3">
        <v>2.1715</v>
      </c>
      <c r="M2587" s="3">
        <v>2.8</v>
      </c>
      <c r="N2587" s="3">
        <v>6.0399999999999636</v>
      </c>
      <c r="O2587" s="3"/>
      <c r="P2587" s="3"/>
    </row>
    <row r="2588" spans="1:16">
      <c r="A2588" s="9">
        <v>41936</v>
      </c>
      <c r="B2588" s="32">
        <v>7221.08</v>
      </c>
      <c r="C2588" s="3">
        <v>4014.22</v>
      </c>
      <c r="D2588" s="3">
        <v>986.367704</v>
      </c>
      <c r="E2588" s="3">
        <v>35.674962000000001</v>
      </c>
      <c r="F2588" s="3">
        <v>3070.9222211400001</v>
      </c>
      <c r="G2588" s="3">
        <v>248</v>
      </c>
      <c r="H2588" s="10">
        <v>374.847352</v>
      </c>
      <c r="I2588" s="32">
        <v>377.37324799999999</v>
      </c>
      <c r="J2588" s="3">
        <v>-2.5258959999999888</v>
      </c>
      <c r="K2588" s="3">
        <v>19.2105</v>
      </c>
      <c r="L2588" s="3">
        <v>2.1696</v>
      </c>
      <c r="M2588" s="3">
        <v>2.7</v>
      </c>
      <c r="N2588" s="3">
        <v>7.6000000000003638</v>
      </c>
      <c r="O2588" s="3"/>
      <c r="P2588" s="3"/>
    </row>
    <row r="2589" spans="1:16">
      <c r="A2589" s="9">
        <v>41935</v>
      </c>
      <c r="B2589" s="32">
        <v>7213.48</v>
      </c>
      <c r="C2589" s="3">
        <v>4003.79</v>
      </c>
      <c r="D2589" s="3">
        <v>870.68721700000003</v>
      </c>
      <c r="E2589" s="3">
        <v>46.386232</v>
      </c>
      <c r="F2589" s="3">
        <v>3067.6888605499998</v>
      </c>
      <c r="G2589" s="3">
        <v>262</v>
      </c>
      <c r="H2589" s="37">
        <v>419.23886199999998</v>
      </c>
      <c r="I2589" s="3">
        <v>166.397099</v>
      </c>
      <c r="J2589" s="3">
        <v>252.84176299999999</v>
      </c>
      <c r="K2589" s="3">
        <v>19.321899999999999</v>
      </c>
      <c r="L2589" s="3">
        <v>2.2039</v>
      </c>
      <c r="M2589" s="3">
        <v>2.8</v>
      </c>
      <c r="N2589" s="3">
        <v>23.969999999999345</v>
      </c>
      <c r="O2589" s="3"/>
      <c r="P2589" s="3"/>
    </row>
    <row r="2590" spans="1:16">
      <c r="A2590" s="9">
        <v>41933</v>
      </c>
      <c r="B2590" s="32">
        <v>7189.51</v>
      </c>
      <c r="C2590" s="3">
        <v>3991.59</v>
      </c>
      <c r="D2590" s="3">
        <v>2291.1935680000001</v>
      </c>
      <c r="E2590" s="3">
        <v>73.331619000000003</v>
      </c>
      <c r="F2590" s="3">
        <v>3057.4974666849998</v>
      </c>
      <c r="G2590" s="3">
        <v>243</v>
      </c>
      <c r="H2590" s="37">
        <v>487.392853</v>
      </c>
      <c r="I2590" s="3">
        <v>226.675693</v>
      </c>
      <c r="J2590" s="3">
        <v>260.71716000000004</v>
      </c>
      <c r="K2590" s="3">
        <v>19.430399999999999</v>
      </c>
      <c r="L2590" s="3">
        <v>2.2086000000000001</v>
      </c>
      <c r="M2590" s="3">
        <v>2.7</v>
      </c>
      <c r="N2590" s="3">
        <v>28.350000000000364</v>
      </c>
      <c r="O2590" s="3"/>
      <c r="P2590" s="3"/>
    </row>
    <row r="2591" spans="1:16">
      <c r="A2591" s="9">
        <v>41932</v>
      </c>
      <c r="B2591" s="33">
        <v>7161.16</v>
      </c>
      <c r="C2591" s="35">
        <v>3978.65</v>
      </c>
      <c r="D2591" s="35">
        <v>897.42104500000005</v>
      </c>
      <c r="E2591" s="35">
        <v>63.380935999999998</v>
      </c>
      <c r="F2591" s="3">
        <v>3045.4407908490002</v>
      </c>
      <c r="G2591" s="3">
        <v>243</v>
      </c>
      <c r="H2591" s="37">
        <v>439.22929299999998</v>
      </c>
      <c r="I2591" s="3">
        <v>274.156768</v>
      </c>
      <c r="J2591" s="3">
        <v>165.07252499999998</v>
      </c>
      <c r="K2591" s="3">
        <v>19.3279</v>
      </c>
      <c r="L2591" s="3">
        <v>2.2143999999999999</v>
      </c>
      <c r="M2591" s="3">
        <v>2.7</v>
      </c>
      <c r="N2591" s="3">
        <v>-52.289999999999964</v>
      </c>
      <c r="O2591" s="3"/>
      <c r="P2591" s="3"/>
    </row>
    <row r="2592" spans="1:16">
      <c r="A2592" s="9">
        <v>41929</v>
      </c>
      <c r="B2592" s="30">
        <v>7213.45</v>
      </c>
      <c r="C2592" s="3">
        <v>4008.16</v>
      </c>
      <c r="D2592" s="3">
        <v>863.08592399999998</v>
      </c>
      <c r="E2592" s="3">
        <v>41.330486000000001</v>
      </c>
      <c r="F2592" s="3">
        <v>3067.4324830239998</v>
      </c>
      <c r="G2592" s="3">
        <v>246</v>
      </c>
      <c r="H2592" s="10">
        <v>74.144278</v>
      </c>
      <c r="I2592" s="32">
        <v>65.736576999999997</v>
      </c>
      <c r="J2592" s="3">
        <v>8.407701000000003</v>
      </c>
      <c r="K2592" s="3">
        <v>19.467500000000001</v>
      </c>
      <c r="L2592" s="3">
        <v>2.2303999999999999</v>
      </c>
      <c r="M2592" s="3">
        <v>2.7</v>
      </c>
      <c r="N2592" s="3">
        <v>-21.020000000000437</v>
      </c>
      <c r="O2592" s="3"/>
      <c r="P2592" s="3"/>
    </row>
    <row r="2593" spans="1:16">
      <c r="A2593" s="9">
        <v>41928</v>
      </c>
      <c r="B2593" s="32">
        <v>7234.47</v>
      </c>
      <c r="C2593" s="3">
        <v>4029.55</v>
      </c>
      <c r="D2593" s="3">
        <v>1022.106216</v>
      </c>
      <c r="E2593" s="3">
        <v>40.269803000000003</v>
      </c>
      <c r="F2593" s="3">
        <v>3076.3714625709999</v>
      </c>
      <c r="G2593" s="3">
        <v>249</v>
      </c>
      <c r="H2593" s="10">
        <v>287.918094</v>
      </c>
      <c r="I2593" s="32">
        <v>272.06051400000001</v>
      </c>
      <c r="J2593" s="3">
        <v>15.857579999999984</v>
      </c>
      <c r="K2593" s="3">
        <v>19.5242</v>
      </c>
      <c r="L2593" s="3">
        <v>2.2368999999999999</v>
      </c>
      <c r="M2593" s="3">
        <v>2.7</v>
      </c>
      <c r="N2593" s="3">
        <v>-22.599999999999454</v>
      </c>
      <c r="O2593" s="3"/>
      <c r="P2593" s="3"/>
    </row>
    <row r="2594" spans="1:16">
      <c r="A2594" s="9">
        <v>41927</v>
      </c>
      <c r="B2594" s="10">
        <v>7257.07</v>
      </c>
      <c r="C2594" s="3">
        <v>4056.39</v>
      </c>
      <c r="D2594" s="3">
        <v>1543.1451099999999</v>
      </c>
      <c r="E2594" s="3">
        <v>63.445405999999998</v>
      </c>
      <c r="F2594" s="3">
        <v>3085.9797410750002</v>
      </c>
      <c r="G2594" s="3">
        <v>242</v>
      </c>
      <c r="H2594" s="37">
        <v>821.23390700000004</v>
      </c>
      <c r="I2594" s="3">
        <v>249.03347099999999</v>
      </c>
      <c r="J2594" s="3">
        <v>572.20043600000008</v>
      </c>
      <c r="K2594" s="3">
        <v>19.9283</v>
      </c>
      <c r="L2594" s="3">
        <v>2.2528000000000001</v>
      </c>
      <c r="M2594" s="3">
        <v>2.7</v>
      </c>
      <c r="N2594" s="3">
        <v>-31.760000000000218</v>
      </c>
      <c r="O2594" s="3"/>
      <c r="P2594" s="3"/>
    </row>
    <row r="2595" spans="1:16">
      <c r="A2595" s="9">
        <v>41926</v>
      </c>
      <c r="B2595" s="32">
        <v>7288.83</v>
      </c>
      <c r="C2595" s="3">
        <v>4064.84</v>
      </c>
      <c r="D2595" s="3">
        <v>1588.878952</v>
      </c>
      <c r="E2595" s="3">
        <v>84.483874</v>
      </c>
      <c r="F2595" s="3">
        <v>3099.4887771909998</v>
      </c>
      <c r="G2595" s="3">
        <v>245</v>
      </c>
      <c r="H2595" s="37">
        <v>468.12686200000002</v>
      </c>
      <c r="I2595" s="3">
        <v>266.81602099999998</v>
      </c>
      <c r="J2595" s="3">
        <v>201.31084100000004</v>
      </c>
      <c r="K2595" s="3">
        <v>19.937000000000001</v>
      </c>
      <c r="L2595" s="3">
        <v>2.3235000000000001</v>
      </c>
      <c r="M2595" s="3">
        <v>2.7</v>
      </c>
      <c r="N2595" s="3">
        <v>83.359999999999673</v>
      </c>
      <c r="O2595" s="3"/>
      <c r="P2595" s="3"/>
    </row>
    <row r="2596" spans="1:16">
      <c r="A2596" s="9">
        <v>41925</v>
      </c>
      <c r="B2596" s="33">
        <v>7205.47</v>
      </c>
      <c r="C2596" s="35">
        <v>4011.75</v>
      </c>
      <c r="D2596" s="35">
        <v>1603.7393340000001</v>
      </c>
      <c r="E2596" s="35">
        <v>106.277889</v>
      </c>
      <c r="F2596" s="3">
        <v>3063.7295721219998</v>
      </c>
      <c r="G2596" s="3">
        <v>242</v>
      </c>
      <c r="H2596" s="37">
        <v>161.994607</v>
      </c>
      <c r="I2596" s="3">
        <v>276.06785500000001</v>
      </c>
      <c r="J2596" s="3">
        <v>-114.07324800000001</v>
      </c>
      <c r="K2596" s="3">
        <v>19.706900000000001</v>
      </c>
      <c r="L2596" s="3">
        <v>2.2967</v>
      </c>
      <c r="M2596" s="3">
        <v>2.6</v>
      </c>
      <c r="N2596" s="3">
        <v>21.25</v>
      </c>
      <c r="O2596" s="3"/>
      <c r="P2596" s="3"/>
    </row>
    <row r="2597" spans="1:16">
      <c r="A2597" s="9">
        <v>41922</v>
      </c>
      <c r="B2597" s="10">
        <v>7184.22</v>
      </c>
      <c r="C2597" s="3">
        <v>4014.55</v>
      </c>
      <c r="D2597" s="3">
        <v>1974.002945</v>
      </c>
      <c r="E2597" s="3">
        <v>128.67323200000001</v>
      </c>
      <c r="F2597" s="3">
        <v>3054.6893122930001</v>
      </c>
      <c r="G2597" s="3">
        <v>258</v>
      </c>
      <c r="H2597" s="37">
        <v>627.33461599999998</v>
      </c>
      <c r="I2597" s="3">
        <v>343.26869399999998</v>
      </c>
      <c r="J2597" s="3">
        <v>284.065922</v>
      </c>
      <c r="K2597" s="3">
        <v>19.648800000000001</v>
      </c>
      <c r="L2597" s="3">
        <v>2.2898999999999998</v>
      </c>
      <c r="M2597" s="3">
        <v>2.6</v>
      </c>
      <c r="N2597" s="3">
        <v>-136.77999999999975</v>
      </c>
      <c r="O2597" s="3"/>
      <c r="P2597" s="3"/>
    </row>
    <row r="2598" spans="1:16">
      <c r="A2598" s="9">
        <v>41921</v>
      </c>
      <c r="B2598" s="32">
        <v>7321</v>
      </c>
      <c r="C2598" s="3">
        <v>4110.0200000000004</v>
      </c>
      <c r="D2598" s="3">
        <v>2814.4430339999999</v>
      </c>
      <c r="E2598" s="3">
        <v>188.618042</v>
      </c>
      <c r="F2598" s="3">
        <v>3112.8472016989999</v>
      </c>
      <c r="G2598" s="3">
        <v>260</v>
      </c>
      <c r="H2598" s="10">
        <v>274.28024199999999</v>
      </c>
      <c r="I2598" s="32">
        <v>780.29404199999999</v>
      </c>
      <c r="J2598" s="3">
        <v>-506.0138</v>
      </c>
      <c r="K2598" s="3">
        <v>20.0229</v>
      </c>
      <c r="L2598" s="3">
        <v>2.3334999999999999</v>
      </c>
      <c r="M2598" s="3">
        <v>2.6</v>
      </c>
      <c r="N2598" s="3">
        <v>-65.079999999999927</v>
      </c>
      <c r="O2598" s="3"/>
      <c r="P2598" s="3"/>
    </row>
    <row r="2599" spans="1:16">
      <c r="A2599" s="9">
        <v>41919</v>
      </c>
      <c r="B2599" s="32">
        <v>7386.08</v>
      </c>
      <c r="C2599" s="3">
        <v>4151.3500000000004</v>
      </c>
      <c r="D2599" s="3">
        <v>1463.197265</v>
      </c>
      <c r="E2599" s="3">
        <v>58.726512999999997</v>
      </c>
      <c r="F2599" s="3">
        <v>3140.5171985400002</v>
      </c>
      <c r="G2599" s="3">
        <v>260</v>
      </c>
      <c r="H2599" s="10">
        <v>330.66067900000002</v>
      </c>
      <c r="I2599" s="32">
        <v>339.03267699999998</v>
      </c>
      <c r="J2599" s="3">
        <v>-8.3719979999999623</v>
      </c>
      <c r="K2599" s="3">
        <v>20.200900000000001</v>
      </c>
      <c r="L2599" s="3">
        <v>2.3542000000000001</v>
      </c>
      <c r="M2599" s="3">
        <v>2.6</v>
      </c>
      <c r="N2599" s="3">
        <v>-9.930000000000291</v>
      </c>
      <c r="O2599" s="3"/>
      <c r="P2599" s="3"/>
    </row>
    <row r="2600" spans="1:16">
      <c r="A2600" s="9">
        <v>41915</v>
      </c>
      <c r="B2600" s="32">
        <v>7396.01</v>
      </c>
      <c r="C2600" s="3">
        <v>4150.6400000000003</v>
      </c>
      <c r="D2600" s="3">
        <v>1743.227973</v>
      </c>
      <c r="E2600" s="3">
        <v>71.219153000000006</v>
      </c>
      <c r="F2600" s="3">
        <v>3144.4901915700002</v>
      </c>
      <c r="G2600" s="3">
        <v>246</v>
      </c>
      <c r="H2600" s="37">
        <v>757.35151299999995</v>
      </c>
      <c r="I2600" s="3">
        <v>769.83964100000003</v>
      </c>
      <c r="J2600" s="3">
        <v>-12.488128000000074</v>
      </c>
      <c r="K2600" s="3">
        <v>20.226400000000002</v>
      </c>
      <c r="L2600" s="3">
        <v>2.3572000000000002</v>
      </c>
      <c r="M2600" s="3">
        <v>2.6</v>
      </c>
      <c r="N2600" s="3">
        <v>-10.590000000000146</v>
      </c>
      <c r="O2600" s="3"/>
      <c r="P2600" s="3"/>
    </row>
    <row r="2601" spans="1:16">
      <c r="A2601" s="9">
        <v>41914</v>
      </c>
      <c r="B2601" s="10">
        <v>7406.6</v>
      </c>
      <c r="C2601" s="3">
        <v>4160.3100000000004</v>
      </c>
      <c r="D2601" s="3">
        <v>4389.4429129999999</v>
      </c>
      <c r="E2601" s="3">
        <v>243.54496900000001</v>
      </c>
      <c r="F2601" s="3">
        <v>3148.989661777</v>
      </c>
      <c r="G2601" s="3">
        <v>255</v>
      </c>
      <c r="H2601" s="37">
        <v>2656.274809</v>
      </c>
      <c r="I2601" s="3">
        <v>393.79113899999999</v>
      </c>
      <c r="J2601" s="3">
        <v>2262.4836700000001</v>
      </c>
      <c r="K2601" s="3">
        <v>20.255400000000002</v>
      </c>
      <c r="L2601" s="3">
        <v>2.3605999999999998</v>
      </c>
      <c r="M2601" s="3">
        <v>2.7</v>
      </c>
      <c r="N2601" s="3">
        <v>55.550000000000182</v>
      </c>
      <c r="O2601" s="3"/>
      <c r="P2601" s="3"/>
    </row>
    <row r="2602" spans="1:16">
      <c r="A2602" s="9">
        <v>41913</v>
      </c>
      <c r="B2602" s="10">
        <v>7351.05</v>
      </c>
      <c r="C2602" s="3">
        <v>4107.3599999999997</v>
      </c>
      <c r="D2602" s="22">
        <v>2462.4470609999998</v>
      </c>
      <c r="E2602" s="3">
        <v>120.35038299999999</v>
      </c>
      <c r="F2602" s="3">
        <v>3125.3739308119998</v>
      </c>
      <c r="G2602" s="3">
        <v>258</v>
      </c>
      <c r="H2602" s="37">
        <v>750.88345000000004</v>
      </c>
      <c r="I2602" s="3">
        <v>356.81564800000001</v>
      </c>
      <c r="J2602" s="3">
        <v>394.06780200000003</v>
      </c>
      <c r="K2602" s="3">
        <v>20.1035</v>
      </c>
      <c r="L2602" s="3">
        <v>2.3429000000000002</v>
      </c>
      <c r="M2602" s="3">
        <v>2.7</v>
      </c>
      <c r="N2602" s="3">
        <v>57.970000000000255</v>
      </c>
      <c r="O2602" s="3"/>
      <c r="P2602" s="3"/>
    </row>
    <row r="2603" spans="1:16">
      <c r="A2603" s="9">
        <v>41912</v>
      </c>
      <c r="B2603" s="32">
        <v>7293.08</v>
      </c>
      <c r="C2603" s="3">
        <v>4065.11</v>
      </c>
      <c r="D2603" s="3">
        <v>2654.7578370000001</v>
      </c>
      <c r="E2603" s="3">
        <v>105.50474199999999</v>
      </c>
      <c r="F2603" s="3">
        <v>3083.6570627000001</v>
      </c>
      <c r="G2603" s="3">
        <v>253</v>
      </c>
      <c r="H2603" s="37">
        <v>620.94103600000005</v>
      </c>
      <c r="I2603" s="3">
        <v>545.86523299999999</v>
      </c>
      <c r="J2603" s="3">
        <v>75.075803000000064</v>
      </c>
      <c r="K2603" s="3">
        <v>19.835100000000001</v>
      </c>
      <c r="L2603" s="3">
        <v>2.3115999999999999</v>
      </c>
      <c r="M2603" s="3">
        <v>2.7</v>
      </c>
      <c r="N2603" s="3">
        <v>40.9399999999996</v>
      </c>
      <c r="O2603" s="3"/>
      <c r="P2603" s="3"/>
    </row>
    <row r="2604" spans="1:16">
      <c r="A2604" s="9">
        <v>41911</v>
      </c>
      <c r="B2604" s="10">
        <v>7252.14</v>
      </c>
      <c r="C2604" s="3">
        <v>4038.3</v>
      </c>
      <c r="D2604" s="3">
        <v>4287.2918019999997</v>
      </c>
      <c r="E2604" s="3">
        <v>86.865138000000002</v>
      </c>
      <c r="F2604" s="3">
        <v>3066.3471845429999</v>
      </c>
      <c r="G2604" s="3">
        <v>243</v>
      </c>
      <c r="H2604" s="37">
        <v>1226.3768700000001</v>
      </c>
      <c r="I2604" s="3">
        <v>3014.5667039999998</v>
      </c>
      <c r="J2604" s="3">
        <v>-1788.1898339999998</v>
      </c>
      <c r="K2604" s="3">
        <v>19.723800000000001</v>
      </c>
      <c r="L2604" s="3">
        <v>2.2986</v>
      </c>
      <c r="M2604" s="3">
        <v>2.7</v>
      </c>
      <c r="N2604" s="3">
        <v>13.980000000000473</v>
      </c>
      <c r="O2604" s="3"/>
      <c r="P2604" s="3"/>
    </row>
    <row r="2605" spans="1:16">
      <c r="A2605" s="9">
        <v>41908</v>
      </c>
      <c r="B2605" s="10">
        <v>7238.16</v>
      </c>
      <c r="C2605" s="3">
        <v>4019</v>
      </c>
      <c r="D2605" s="3">
        <v>3456.2397839999999</v>
      </c>
      <c r="E2605" s="3">
        <v>80.335076000000001</v>
      </c>
      <c r="F2605" s="3">
        <v>3060.402863582</v>
      </c>
      <c r="G2605" s="3">
        <v>248</v>
      </c>
      <c r="H2605" s="37">
        <v>375.47093999999998</v>
      </c>
      <c r="I2605" s="3">
        <v>2267.8434350000002</v>
      </c>
      <c r="J2605" s="3">
        <v>-1892.3724950000003</v>
      </c>
      <c r="K2605" s="3">
        <v>19.685600000000001</v>
      </c>
      <c r="L2605" s="3">
        <v>2.2942</v>
      </c>
      <c r="M2605" s="3">
        <v>2.7</v>
      </c>
      <c r="N2605" s="3">
        <v>4.4499999999998181</v>
      </c>
      <c r="O2605" s="3"/>
      <c r="P2605" s="3"/>
    </row>
    <row r="2606" spans="1:16">
      <c r="A2606" s="9">
        <v>41907</v>
      </c>
      <c r="B2606" s="10">
        <v>7233.71</v>
      </c>
      <c r="C2606" s="3">
        <v>4008.42</v>
      </c>
      <c r="D2606" s="3">
        <v>2731.2139750000001</v>
      </c>
      <c r="E2606" s="3">
        <v>98.053728000000007</v>
      </c>
      <c r="F2606" s="3">
        <v>3058.5229779870001</v>
      </c>
      <c r="G2606" s="3">
        <v>259</v>
      </c>
      <c r="H2606" s="37">
        <v>637.55490899999995</v>
      </c>
      <c r="I2606" s="3">
        <v>1349.11457</v>
      </c>
      <c r="J2606" s="3">
        <v>-711.55966100000001</v>
      </c>
      <c r="K2606" s="3">
        <v>19.673500000000001</v>
      </c>
      <c r="L2606" s="3">
        <v>2.2928000000000002</v>
      </c>
      <c r="M2606" s="3">
        <v>2.7</v>
      </c>
      <c r="N2606" s="3">
        <v>0.73000000000047294</v>
      </c>
      <c r="O2606" s="3"/>
      <c r="P2606" s="3"/>
    </row>
    <row r="2607" spans="1:16">
      <c r="A2607" s="9">
        <v>41906</v>
      </c>
      <c r="B2607" s="32">
        <v>7232.98</v>
      </c>
      <c r="C2607" s="3">
        <v>4013.02</v>
      </c>
      <c r="D2607" s="3">
        <v>1187.6830789999999</v>
      </c>
      <c r="E2607" s="3">
        <v>74.678651000000002</v>
      </c>
      <c r="F2607" s="3">
        <v>3058.2127505499998</v>
      </c>
      <c r="G2607" s="3">
        <v>247</v>
      </c>
      <c r="H2607" s="10">
        <v>187.156845</v>
      </c>
      <c r="I2607" s="32">
        <v>61.816425000000002</v>
      </c>
      <c r="J2607" s="3">
        <v>125.34041999999999</v>
      </c>
      <c r="K2607" s="3">
        <v>19.671500000000002</v>
      </c>
      <c r="L2607" s="3">
        <v>2.2925</v>
      </c>
      <c r="M2607" s="3">
        <v>2.7</v>
      </c>
      <c r="N2607" s="3">
        <v>-21.450000000000728</v>
      </c>
      <c r="O2607" s="3"/>
      <c r="P2607" s="3"/>
    </row>
    <row r="2608" spans="1:16">
      <c r="A2608" s="9">
        <v>41905</v>
      </c>
      <c r="B2608" s="10">
        <v>7254.43</v>
      </c>
      <c r="C2608" s="3">
        <v>4022.63</v>
      </c>
      <c r="D2608" s="3">
        <v>1532.416941</v>
      </c>
      <c r="E2608" s="3">
        <v>119.29655200000001</v>
      </c>
      <c r="F2608" s="3">
        <v>3067.2833727289999</v>
      </c>
      <c r="G2608" s="3">
        <v>258</v>
      </c>
      <c r="H2608" s="37">
        <v>156.94056699999999</v>
      </c>
      <c r="I2608" s="3">
        <v>178.17921000000001</v>
      </c>
      <c r="J2608" s="3">
        <v>-21.238643000000025</v>
      </c>
      <c r="K2608" s="3">
        <v>19.729800000000001</v>
      </c>
      <c r="L2608" s="3">
        <v>2.2993000000000001</v>
      </c>
      <c r="M2608" s="3">
        <v>2.7</v>
      </c>
      <c r="N2608" s="3">
        <v>-6.2100000000000364</v>
      </c>
      <c r="O2608" s="3"/>
      <c r="P2608" s="3"/>
    </row>
    <row r="2609" spans="1:16">
      <c r="A2609" s="9">
        <v>41904</v>
      </c>
      <c r="B2609" s="32">
        <v>7260.64</v>
      </c>
      <c r="C2609" s="3">
        <v>4030.09</v>
      </c>
      <c r="D2609" s="3">
        <v>2180.2866159999999</v>
      </c>
      <c r="E2609" s="3">
        <v>105.652294</v>
      </c>
      <c r="F2609" s="3">
        <v>3070.7578120100002</v>
      </c>
      <c r="G2609" s="3">
        <v>258</v>
      </c>
      <c r="H2609" s="37">
        <v>561.08733700000005</v>
      </c>
      <c r="I2609" s="3">
        <v>866.41439000000003</v>
      </c>
      <c r="J2609" s="3">
        <v>-305.32705299999998</v>
      </c>
      <c r="K2609" s="3">
        <v>19.770199999999999</v>
      </c>
      <c r="L2609" s="3">
        <v>2.3003</v>
      </c>
      <c r="M2609" s="3">
        <v>2.7</v>
      </c>
      <c r="N2609" s="3">
        <v>4.2300000000004729</v>
      </c>
      <c r="O2609" s="3"/>
      <c r="P2609" s="3"/>
    </row>
    <row r="2610" spans="1:16">
      <c r="A2610" s="9">
        <v>41901</v>
      </c>
      <c r="B2610" s="32">
        <v>7256.41</v>
      </c>
      <c r="C2610" s="3">
        <v>4030.87</v>
      </c>
      <c r="D2610" s="3">
        <v>1945.648054</v>
      </c>
      <c r="E2610" s="3">
        <v>114.74749300000001</v>
      </c>
      <c r="F2610" s="3">
        <v>3068.9671644069999</v>
      </c>
      <c r="G2610" s="3">
        <v>255</v>
      </c>
      <c r="H2610" s="10">
        <v>780.02784999999994</v>
      </c>
      <c r="I2610" s="32">
        <v>322.05587700000001</v>
      </c>
      <c r="J2610" s="3">
        <v>457.97197299999993</v>
      </c>
      <c r="K2610" s="3">
        <v>19.758600000000001</v>
      </c>
      <c r="L2610" s="3">
        <v>2.2989000000000002</v>
      </c>
      <c r="M2610" s="3">
        <v>2.7</v>
      </c>
      <c r="N2610" s="3">
        <v>21.489999999999782</v>
      </c>
      <c r="O2610" s="3"/>
      <c r="P2610" s="3"/>
    </row>
    <row r="2611" spans="1:16">
      <c r="A2611" s="9">
        <v>41900</v>
      </c>
      <c r="B2611" s="30">
        <v>7234.92</v>
      </c>
      <c r="C2611" s="3">
        <v>4018.98</v>
      </c>
      <c r="D2611" s="3">
        <v>2520.813279</v>
      </c>
      <c r="E2611" s="3">
        <v>96.949264999999997</v>
      </c>
      <c r="F2611" s="3">
        <v>3059.8802399739998</v>
      </c>
      <c r="G2611" s="3">
        <v>263</v>
      </c>
      <c r="H2611" s="10">
        <v>828.48552400000005</v>
      </c>
      <c r="I2611" s="32">
        <v>632.15740300000004</v>
      </c>
      <c r="J2611" s="3">
        <v>196.32812100000001</v>
      </c>
      <c r="K2611" s="3">
        <v>19.700099999999999</v>
      </c>
      <c r="L2611" s="3">
        <v>2.2921</v>
      </c>
      <c r="M2611" s="3">
        <v>2.7</v>
      </c>
      <c r="N2611" s="3">
        <v>28.020000000000437</v>
      </c>
      <c r="O2611" s="3"/>
      <c r="P2611" s="3"/>
    </row>
    <row r="2612" spans="1:16">
      <c r="A2612" s="9">
        <v>41899</v>
      </c>
      <c r="B2612" s="10">
        <v>7206.9</v>
      </c>
      <c r="C2612" s="3">
        <v>3989.6</v>
      </c>
      <c r="D2612" s="3">
        <v>2898.4013730000001</v>
      </c>
      <c r="E2612" s="3">
        <v>110.638935</v>
      </c>
      <c r="F2612" s="3">
        <v>3047.9241482359998</v>
      </c>
      <c r="G2612" s="3">
        <v>253</v>
      </c>
      <c r="H2612" s="37">
        <v>995.22458099999994</v>
      </c>
      <c r="I2612" s="3">
        <v>966.21057399999995</v>
      </c>
      <c r="J2612" s="3">
        <v>29.014006999999992</v>
      </c>
      <c r="K2612" s="3">
        <v>19.623200000000001</v>
      </c>
      <c r="L2612" s="3">
        <v>2.2831999999999999</v>
      </c>
      <c r="M2612" s="3">
        <v>2.7</v>
      </c>
      <c r="N2612" s="3">
        <v>27.699999999999818</v>
      </c>
      <c r="O2612" s="3"/>
      <c r="P2612" s="3"/>
    </row>
    <row r="2613" spans="1:16">
      <c r="A2613" s="9">
        <v>41898</v>
      </c>
      <c r="B2613" s="10">
        <v>7179.2</v>
      </c>
      <c r="C2613" s="3">
        <v>3976.81</v>
      </c>
      <c r="D2613" s="3">
        <v>2180.5038500000001</v>
      </c>
      <c r="E2613" s="3">
        <v>122.949336</v>
      </c>
      <c r="F2613" s="3">
        <v>3035.7480131769998</v>
      </c>
      <c r="G2613" s="3">
        <v>257</v>
      </c>
      <c r="H2613" s="37">
        <v>710.12894700000004</v>
      </c>
      <c r="I2613" s="3">
        <v>285.78480300000001</v>
      </c>
      <c r="J2613" s="3">
        <v>424.34414400000003</v>
      </c>
      <c r="K2613" s="3">
        <v>19.544799999999999</v>
      </c>
      <c r="L2613" s="3">
        <v>2.274</v>
      </c>
      <c r="M2613" s="3">
        <v>2.7</v>
      </c>
      <c r="N2613" s="3">
        <v>3.0999999999994543</v>
      </c>
      <c r="O2613" s="3"/>
      <c r="P2613" s="3"/>
    </row>
    <row r="2614" spans="1:16">
      <c r="A2614" s="9">
        <v>41897</v>
      </c>
      <c r="B2614" s="10">
        <v>7176.1</v>
      </c>
      <c r="C2614" s="3">
        <v>3976.76</v>
      </c>
      <c r="D2614" s="3">
        <v>2056.0079329999999</v>
      </c>
      <c r="E2614" s="3">
        <v>112.74936700000001</v>
      </c>
      <c r="F2614" s="3">
        <v>3034.4350935090001</v>
      </c>
      <c r="G2614" s="3">
        <v>255</v>
      </c>
      <c r="H2614" s="37">
        <v>430.58542599999998</v>
      </c>
      <c r="I2614" s="3">
        <v>314.16378300000002</v>
      </c>
      <c r="J2614" s="3">
        <v>116.42164299999996</v>
      </c>
      <c r="K2614" s="3">
        <v>19.536300000000001</v>
      </c>
      <c r="L2614" s="3">
        <v>2.2730999999999999</v>
      </c>
      <c r="M2614" s="3">
        <v>2.7</v>
      </c>
      <c r="N2614" s="3">
        <v>1.1300000000001091</v>
      </c>
      <c r="O2614" s="3"/>
      <c r="P2614" s="3"/>
    </row>
    <row r="2615" spans="1:16">
      <c r="A2615" s="9">
        <v>41894</v>
      </c>
      <c r="B2615" s="10">
        <v>7174.97</v>
      </c>
      <c r="C2615" s="3">
        <v>3974.42</v>
      </c>
      <c r="D2615" s="3">
        <v>1574.319589</v>
      </c>
      <c r="E2615" s="3">
        <v>121.003118</v>
      </c>
      <c r="F2615" s="3">
        <v>3033.9579760390002</v>
      </c>
      <c r="G2615" s="3">
        <v>248</v>
      </c>
      <c r="H2615" s="37">
        <v>162.98404500000001</v>
      </c>
      <c r="I2615" s="3">
        <v>279.985747</v>
      </c>
      <c r="J2615" s="3">
        <v>-117.00170199999999</v>
      </c>
      <c r="K2615" s="3">
        <v>19.533300000000001</v>
      </c>
      <c r="L2615" s="3">
        <v>2.2726999999999999</v>
      </c>
      <c r="M2615" s="3">
        <v>2.7</v>
      </c>
      <c r="N2615" s="3">
        <v>-43.710000000000036</v>
      </c>
      <c r="O2615" s="3"/>
      <c r="P2615" s="3"/>
    </row>
    <row r="2616" spans="1:16">
      <c r="A2616" s="9">
        <v>41893</v>
      </c>
      <c r="B2616" s="10">
        <v>7218.68</v>
      </c>
      <c r="C2616" s="3">
        <v>4015.63</v>
      </c>
      <c r="D2616" s="3">
        <v>1826.315572</v>
      </c>
      <c r="E2616" s="3">
        <v>112.929823</v>
      </c>
      <c r="F2616" s="3">
        <v>3052.4409813329999</v>
      </c>
      <c r="G2616" s="3">
        <v>260</v>
      </c>
      <c r="H2616" s="37">
        <v>307.12681400000002</v>
      </c>
      <c r="I2616" s="3">
        <v>236.255358</v>
      </c>
      <c r="J2616" s="3">
        <v>70.871456000000023</v>
      </c>
      <c r="K2616" s="3">
        <v>19.652200000000001</v>
      </c>
      <c r="L2616" s="3">
        <v>2.2865000000000002</v>
      </c>
      <c r="M2616" s="3">
        <v>2.7</v>
      </c>
      <c r="N2616" s="3">
        <v>19.430000000000291</v>
      </c>
      <c r="O2616" s="3"/>
      <c r="P2616" s="3"/>
    </row>
    <row r="2617" spans="1:16">
      <c r="A2617" s="9">
        <v>41892</v>
      </c>
      <c r="B2617" s="32">
        <v>7199.25</v>
      </c>
      <c r="C2617" s="3">
        <v>4013.18</v>
      </c>
      <c r="D2617" s="22">
        <v>5588.4694909999998</v>
      </c>
      <c r="E2617" s="3">
        <v>272.35294599999997</v>
      </c>
      <c r="F2617" s="3">
        <v>3044.2175721550002</v>
      </c>
      <c r="G2617" s="3">
        <v>256</v>
      </c>
      <c r="H2617" s="10">
        <v>736.51316199999997</v>
      </c>
      <c r="I2617" s="32">
        <v>171.546235</v>
      </c>
      <c r="J2617" s="3">
        <v>564.96692699999994</v>
      </c>
      <c r="K2617" s="3">
        <v>19.599299999999999</v>
      </c>
      <c r="L2617" s="3">
        <v>2.2804000000000002</v>
      </c>
      <c r="M2617" s="3">
        <v>2.7</v>
      </c>
      <c r="N2617" s="3">
        <v>36</v>
      </c>
      <c r="O2617" s="3"/>
      <c r="P2617" s="3"/>
    </row>
    <row r="2618" spans="1:16">
      <c r="A2618" s="9">
        <v>41891</v>
      </c>
      <c r="B2618" s="32">
        <v>7163.25</v>
      </c>
      <c r="C2618" s="3">
        <v>3988.59</v>
      </c>
      <c r="D2618" s="3">
        <v>2062.8188129999999</v>
      </c>
      <c r="E2618" s="3">
        <v>80.38946</v>
      </c>
      <c r="F2618" s="3">
        <v>3006.6963609760001</v>
      </c>
      <c r="G2618" s="3">
        <v>259</v>
      </c>
      <c r="H2618" s="10">
        <v>478.78636799999998</v>
      </c>
      <c r="I2618" s="32">
        <v>118.056758</v>
      </c>
      <c r="J2618" s="3">
        <v>360.72960999999998</v>
      </c>
      <c r="K2618" s="3">
        <v>19.357700000000001</v>
      </c>
      <c r="L2618" s="3">
        <v>2.2523</v>
      </c>
      <c r="M2618" s="3">
        <v>2.7</v>
      </c>
      <c r="N2618" s="3">
        <v>39.8100000000004</v>
      </c>
      <c r="O2618" s="3"/>
      <c r="P2618" s="3"/>
    </row>
    <row r="2619" spans="1:16">
      <c r="A2619" s="9">
        <v>41887</v>
      </c>
      <c r="B2619" s="32">
        <v>7123.44</v>
      </c>
      <c r="C2619" s="3">
        <v>3969.49</v>
      </c>
      <c r="D2619" s="3">
        <v>1923.1719579999999</v>
      </c>
      <c r="E2619" s="3">
        <v>68.378742000000003</v>
      </c>
      <c r="F2619" s="3">
        <v>2989.9876287010002</v>
      </c>
      <c r="G2619" s="3">
        <v>261</v>
      </c>
      <c r="H2619" s="10">
        <v>466.16671000000002</v>
      </c>
      <c r="I2619" s="32">
        <v>156.308324</v>
      </c>
      <c r="J2619" s="3">
        <v>309.858386</v>
      </c>
      <c r="K2619" s="3">
        <v>19.2502</v>
      </c>
      <c r="L2619" s="3">
        <v>2.2397999999999998</v>
      </c>
      <c r="M2619" s="3">
        <v>2.7</v>
      </c>
      <c r="N2619" s="3">
        <v>36.029999999999745</v>
      </c>
      <c r="O2619" s="3"/>
      <c r="P2619" s="3"/>
    </row>
    <row r="2620" spans="1:16">
      <c r="A2620" s="9">
        <v>41886</v>
      </c>
      <c r="B2620" s="10">
        <v>7087.41</v>
      </c>
      <c r="C2620" s="3">
        <v>3932.81</v>
      </c>
      <c r="D2620" s="3">
        <v>1248.313259</v>
      </c>
      <c r="E2620" s="3">
        <v>50.600951000000002</v>
      </c>
      <c r="F2620" s="3">
        <v>2974.8646341190001</v>
      </c>
      <c r="G2620" s="3">
        <v>245</v>
      </c>
      <c r="H2620" s="37">
        <v>282.38358199999999</v>
      </c>
      <c r="I2620" s="3">
        <v>84.223287999999997</v>
      </c>
      <c r="J2620" s="3">
        <v>198.16029399999999</v>
      </c>
      <c r="K2620" s="3">
        <v>19.152799999999999</v>
      </c>
      <c r="L2620" s="3">
        <v>2.2284000000000002</v>
      </c>
      <c r="M2620" s="3">
        <v>2.7</v>
      </c>
      <c r="N2620" s="3">
        <v>26.809999999999491</v>
      </c>
      <c r="O2620" s="3"/>
      <c r="P2620" s="3"/>
    </row>
    <row r="2621" spans="1:16">
      <c r="A2621" s="9">
        <v>41885</v>
      </c>
      <c r="B2621" s="32">
        <v>7060.6</v>
      </c>
      <c r="C2621" s="3">
        <v>3902.81</v>
      </c>
      <c r="D2621" s="3">
        <v>1632.76917</v>
      </c>
      <c r="E2621" s="3">
        <v>48.009967000000003</v>
      </c>
      <c r="F2621" s="3">
        <v>2963.6129613610001</v>
      </c>
      <c r="G2621" s="3">
        <v>260</v>
      </c>
      <c r="H2621" s="37">
        <v>951.69658100000004</v>
      </c>
      <c r="I2621" s="3">
        <v>546.45906600000001</v>
      </c>
      <c r="J2621" s="3">
        <v>405.23751500000003</v>
      </c>
      <c r="K2621" s="3">
        <v>19.080400000000001</v>
      </c>
      <c r="L2621" s="3">
        <v>2.2200000000000002</v>
      </c>
      <c r="M2621" s="3">
        <v>2.8</v>
      </c>
      <c r="N2621" s="3">
        <v>13.5</v>
      </c>
      <c r="O2621" s="3"/>
      <c r="P2621" s="3"/>
    </row>
    <row r="2622" spans="1:16">
      <c r="A2622" s="9">
        <v>41884</v>
      </c>
      <c r="B2622" s="33">
        <v>7047.1</v>
      </c>
      <c r="C2622" s="35">
        <v>3886.88</v>
      </c>
      <c r="D2622" s="35">
        <v>1186.0631149999999</v>
      </c>
      <c r="E2622" s="35">
        <v>48.763772000000003</v>
      </c>
      <c r="F2622" s="3">
        <v>2957.9397017599999</v>
      </c>
      <c r="G2622" s="3">
        <v>246</v>
      </c>
      <c r="H2622" s="37">
        <v>327.98109599999998</v>
      </c>
      <c r="I2622" s="3">
        <v>45.981445999999998</v>
      </c>
      <c r="J2622" s="3">
        <v>281.99964999999997</v>
      </c>
      <c r="K2622" s="3">
        <v>19.043800000000001</v>
      </c>
      <c r="L2622" s="3">
        <v>2.2158000000000002</v>
      </c>
      <c r="M2622" s="3">
        <v>2.7</v>
      </c>
      <c r="N2622" s="3">
        <v>22.280000000000655</v>
      </c>
      <c r="O2622" s="3"/>
      <c r="P2622" s="3"/>
    </row>
    <row r="2623" spans="1:16">
      <c r="A2623" s="9">
        <v>41883</v>
      </c>
      <c r="B2623" s="10">
        <v>7024.82</v>
      </c>
      <c r="C2623" s="3">
        <v>3874.5</v>
      </c>
      <c r="D2623" s="3">
        <v>1088.5501670000001</v>
      </c>
      <c r="E2623" s="3">
        <v>35.387180999999998</v>
      </c>
      <c r="F2623" s="3">
        <v>2948.5800614360001</v>
      </c>
      <c r="G2623" s="3">
        <v>245</v>
      </c>
      <c r="H2623" s="37">
        <v>77.917985999999999</v>
      </c>
      <c r="I2623" s="3">
        <v>56.645240000000001</v>
      </c>
      <c r="J2623" s="3">
        <v>21.272745999999998</v>
      </c>
      <c r="K2623" s="3">
        <v>18.983599999999999</v>
      </c>
      <c r="L2623" s="3">
        <v>2.2086999999999999</v>
      </c>
      <c r="M2623" s="3">
        <v>2.7</v>
      </c>
      <c r="N2623" s="3">
        <v>-6.0700000000006185</v>
      </c>
      <c r="O2623" s="3"/>
      <c r="P2623" s="3"/>
    </row>
    <row r="2624" spans="1:16">
      <c r="A2624" s="9">
        <v>41880</v>
      </c>
      <c r="B2624" s="32">
        <v>7030.89</v>
      </c>
      <c r="C2624" s="3">
        <v>3877.39</v>
      </c>
      <c r="D2624" s="3">
        <v>1041.688185</v>
      </c>
      <c r="E2624" s="3">
        <v>35.258899999999997</v>
      </c>
      <c r="F2624" s="3">
        <v>2951.0896452759998</v>
      </c>
      <c r="G2624" s="3">
        <v>248</v>
      </c>
      <c r="H2624" s="37">
        <v>102.76747899999999</v>
      </c>
      <c r="I2624" s="3">
        <v>67.816284999999993</v>
      </c>
      <c r="J2624" s="3">
        <v>34.951194000000001</v>
      </c>
      <c r="K2624" s="3">
        <v>18.999700000000001</v>
      </c>
      <c r="L2624" s="3">
        <v>2.2105999999999999</v>
      </c>
      <c r="M2624" s="3">
        <v>2.8</v>
      </c>
      <c r="N2624" s="3">
        <v>-3.1999999999998181</v>
      </c>
      <c r="O2624" s="3">
        <v>19449</v>
      </c>
      <c r="P2624" s="3"/>
    </row>
    <row r="2625" spans="1:16">
      <c r="A2625" s="9">
        <v>41879</v>
      </c>
      <c r="B2625" s="33">
        <v>7034.09</v>
      </c>
      <c r="C2625" s="35">
        <v>3872.51</v>
      </c>
      <c r="D2625" s="35">
        <v>1136.579262</v>
      </c>
      <c r="E2625" s="35">
        <v>66.794005999999996</v>
      </c>
      <c r="F2625" s="3">
        <v>2952.4241128600002</v>
      </c>
      <c r="G2625" s="3">
        <v>247</v>
      </c>
      <c r="H2625" s="37">
        <v>165.46676299999999</v>
      </c>
      <c r="I2625" s="3">
        <v>64.126113000000004</v>
      </c>
      <c r="J2625" s="3">
        <v>101.34064999999998</v>
      </c>
      <c r="K2625" s="3">
        <v>19.008299999999998</v>
      </c>
      <c r="L2625" s="3">
        <v>2.2115999999999998</v>
      </c>
      <c r="M2625" s="3">
        <v>2.8</v>
      </c>
      <c r="N2625" s="3">
        <v>42.329999999999927</v>
      </c>
      <c r="O2625" s="3"/>
      <c r="P2625" s="3"/>
    </row>
    <row r="2626" spans="1:16">
      <c r="A2626" s="9">
        <v>41878</v>
      </c>
      <c r="B2626" s="33">
        <v>6991.76</v>
      </c>
      <c r="C2626" s="35">
        <v>3845.87</v>
      </c>
      <c r="D2626" s="35">
        <v>887.22520899999995</v>
      </c>
      <c r="E2626" s="35">
        <v>84.199281999999997</v>
      </c>
      <c r="F2626" s="3">
        <v>2934.654377204</v>
      </c>
      <c r="G2626" s="3">
        <v>250</v>
      </c>
      <c r="H2626" s="37">
        <v>151.01731599999999</v>
      </c>
      <c r="I2626" s="3">
        <v>48.322854</v>
      </c>
      <c r="J2626" s="3">
        <v>102.69446199999999</v>
      </c>
      <c r="K2626" s="3">
        <v>18.893899999999999</v>
      </c>
      <c r="L2626" s="3">
        <v>2.1983000000000001</v>
      </c>
      <c r="M2626" s="3">
        <v>2.8</v>
      </c>
      <c r="N2626" s="3">
        <v>6.8500000000003638</v>
      </c>
      <c r="O2626" s="3"/>
      <c r="P2626" s="3"/>
    </row>
    <row r="2627" spans="1:16">
      <c r="A2627" s="9">
        <v>41877</v>
      </c>
      <c r="B2627" s="10">
        <v>6984.91</v>
      </c>
      <c r="C2627" s="3">
        <v>3842.83</v>
      </c>
      <c r="D2627" s="3">
        <v>742.11510599999997</v>
      </c>
      <c r="E2627" s="3">
        <v>88.279774000000003</v>
      </c>
      <c r="F2627" s="3">
        <v>2931.7729118490001</v>
      </c>
      <c r="G2627" s="3">
        <v>259</v>
      </c>
      <c r="H2627" s="37">
        <v>55.493340000000003</v>
      </c>
      <c r="I2627" s="3">
        <v>58.400153000000003</v>
      </c>
      <c r="J2627" s="3">
        <v>-2.9068129999999996</v>
      </c>
      <c r="K2627" s="3">
        <v>18.875399999999999</v>
      </c>
      <c r="L2627" s="3">
        <v>2.1962000000000002</v>
      </c>
      <c r="M2627" s="3">
        <v>2.8</v>
      </c>
      <c r="N2627" s="3">
        <v>-28.409999999999854</v>
      </c>
      <c r="O2627" s="3"/>
      <c r="P2627" s="3"/>
    </row>
    <row r="2628" spans="1:16">
      <c r="A2628" s="9">
        <v>41876</v>
      </c>
      <c r="B2628" s="10">
        <v>7013.32</v>
      </c>
      <c r="C2628" s="3">
        <v>3851.85</v>
      </c>
      <c r="D2628" s="3">
        <v>1732.6747399999999</v>
      </c>
      <c r="E2628" s="3">
        <v>125.13943999999999</v>
      </c>
      <c r="F2628" s="3">
        <v>2943.6952020929998</v>
      </c>
      <c r="G2628" s="3">
        <v>251</v>
      </c>
      <c r="H2628" s="37">
        <v>543.153772</v>
      </c>
      <c r="I2628" s="3">
        <v>62.796847</v>
      </c>
      <c r="J2628" s="3">
        <v>480.35692499999999</v>
      </c>
      <c r="K2628" s="3">
        <v>18.952100000000002</v>
      </c>
      <c r="L2628" s="3">
        <v>2.2050999999999998</v>
      </c>
      <c r="M2628" s="3">
        <v>2.8</v>
      </c>
      <c r="N2628" s="3">
        <v>29.289999999999964</v>
      </c>
      <c r="O2628" s="3">
        <v>33897</v>
      </c>
      <c r="P2628" s="3"/>
    </row>
    <row r="2629" spans="1:16">
      <c r="A2629" s="9">
        <v>41873</v>
      </c>
      <c r="B2629" s="10">
        <v>6984.03</v>
      </c>
      <c r="C2629" s="3">
        <v>3855.27</v>
      </c>
      <c r="D2629" s="3">
        <v>1221.9329969999999</v>
      </c>
      <c r="E2629" s="3">
        <v>238.382859</v>
      </c>
      <c r="F2629" s="3">
        <v>2931.4037767539999</v>
      </c>
      <c r="G2629" s="3">
        <v>241</v>
      </c>
      <c r="H2629" s="37">
        <v>567.51031499999999</v>
      </c>
      <c r="I2629" s="3">
        <v>122.413422</v>
      </c>
      <c r="J2629" s="3">
        <v>445.09689300000002</v>
      </c>
      <c r="K2629" s="3">
        <v>18.873000000000001</v>
      </c>
      <c r="L2629" s="3">
        <v>2.1959</v>
      </c>
      <c r="M2629" s="3">
        <v>2.8</v>
      </c>
      <c r="N2629" s="3">
        <v>-23.990000000000691</v>
      </c>
      <c r="O2629" s="3"/>
      <c r="P2629" s="3"/>
    </row>
    <row r="2630" spans="1:16">
      <c r="A2630" s="9">
        <v>41872</v>
      </c>
      <c r="B2630" s="32">
        <v>7008.02</v>
      </c>
      <c r="C2630" s="3">
        <v>3863.88</v>
      </c>
      <c r="D2630" s="3">
        <v>2696.0002319999999</v>
      </c>
      <c r="E2630" s="3">
        <v>239.35887500000001</v>
      </c>
      <c r="F2630" s="3">
        <v>2941.4710647010002</v>
      </c>
      <c r="G2630" s="3">
        <v>256</v>
      </c>
      <c r="H2630" s="37">
        <v>475.53264899999999</v>
      </c>
      <c r="I2630" s="3">
        <v>963.09223099999997</v>
      </c>
      <c r="J2630" s="3">
        <v>-487.55958199999998</v>
      </c>
      <c r="K2630" s="3">
        <v>18.937799999999999</v>
      </c>
      <c r="L2630" s="3">
        <v>2.2033999999999998</v>
      </c>
      <c r="M2630" s="3">
        <v>2.7</v>
      </c>
      <c r="N2630" s="3">
        <v>3.2700000000004366</v>
      </c>
      <c r="O2630" s="3"/>
      <c r="P2630" s="3"/>
    </row>
    <row r="2631" spans="1:16">
      <c r="A2631" s="9">
        <v>41871</v>
      </c>
      <c r="B2631" s="10">
        <v>7004.75</v>
      </c>
      <c r="C2631" s="3">
        <v>3862.91</v>
      </c>
      <c r="D2631" s="3">
        <v>1474.833314</v>
      </c>
      <c r="E2631" s="3">
        <v>269.570652</v>
      </c>
      <c r="F2631" s="3">
        <v>2940.0989509870001</v>
      </c>
      <c r="G2631" s="3">
        <v>252</v>
      </c>
      <c r="H2631" s="37">
        <v>164.416991</v>
      </c>
      <c r="I2631" s="3">
        <v>76.332179999999994</v>
      </c>
      <c r="J2631" s="3">
        <v>88.084811000000002</v>
      </c>
      <c r="K2631" s="3">
        <v>18.928999999999998</v>
      </c>
      <c r="L2631" s="3">
        <v>2.2023999999999999</v>
      </c>
      <c r="M2631" s="3">
        <v>2.8</v>
      </c>
      <c r="N2631" s="3">
        <v>4.7799999999997453</v>
      </c>
      <c r="O2631" s="3"/>
      <c r="P2631" s="3"/>
    </row>
    <row r="2632" spans="1:16">
      <c r="A2632" s="9">
        <v>41870</v>
      </c>
      <c r="B2632" s="10">
        <v>6999.97</v>
      </c>
      <c r="C2632" s="3">
        <v>3862.61</v>
      </c>
      <c r="D2632" s="3">
        <v>1785.924458</v>
      </c>
      <c r="E2632" s="3">
        <v>151.48598699999999</v>
      </c>
      <c r="F2632" s="3">
        <v>2937.8247181209999</v>
      </c>
      <c r="G2632" s="3">
        <v>249</v>
      </c>
      <c r="H2632" s="37">
        <v>464.723297</v>
      </c>
      <c r="I2632" s="3">
        <v>478.89277900000002</v>
      </c>
      <c r="J2632" s="3">
        <v>-14.169482000000016</v>
      </c>
      <c r="K2632" s="3">
        <v>18.914300000000001</v>
      </c>
      <c r="L2632" s="3">
        <v>2.2006999999999999</v>
      </c>
      <c r="M2632" s="3">
        <v>2.8</v>
      </c>
      <c r="N2632" s="3">
        <v>18.510000000000218</v>
      </c>
      <c r="O2632" s="3"/>
      <c r="P2632" s="3"/>
    </row>
    <row r="2633" spans="1:16">
      <c r="A2633" s="9">
        <v>41869</v>
      </c>
      <c r="B2633" s="30">
        <v>6981.46</v>
      </c>
      <c r="C2633" s="3">
        <v>3848.5</v>
      </c>
      <c r="D2633" s="3">
        <v>8189.6980059999996</v>
      </c>
      <c r="E2633" s="3">
        <v>115.04410900000001</v>
      </c>
      <c r="F2633" s="3">
        <v>2930.0576608309998</v>
      </c>
      <c r="G2633" s="3">
        <v>249</v>
      </c>
      <c r="H2633" s="10">
        <v>2774.5034369999998</v>
      </c>
      <c r="I2633" s="32">
        <v>7297.4634109999997</v>
      </c>
      <c r="J2633" s="3">
        <v>-4522.9599739999994</v>
      </c>
      <c r="K2633" s="3">
        <v>18.8643</v>
      </c>
      <c r="L2633" s="3">
        <v>2.1949000000000001</v>
      </c>
      <c r="M2633" s="3">
        <v>2.8</v>
      </c>
      <c r="N2633" s="3">
        <v>6.75</v>
      </c>
      <c r="O2633" s="3"/>
      <c r="P2633" s="3"/>
    </row>
    <row r="2634" spans="1:16">
      <c r="A2634" s="9">
        <v>41866</v>
      </c>
      <c r="B2634" s="33">
        <v>6974.71</v>
      </c>
      <c r="C2634" s="35">
        <v>3830.57</v>
      </c>
      <c r="D2634" s="35">
        <v>1788.7537729999999</v>
      </c>
      <c r="E2634" s="35">
        <v>82.642657</v>
      </c>
      <c r="F2634" s="3">
        <v>2927.2224594650002</v>
      </c>
      <c r="G2634" s="3">
        <v>240</v>
      </c>
      <c r="H2634" s="37">
        <v>411.46161499999999</v>
      </c>
      <c r="I2634" s="3">
        <v>172.573947</v>
      </c>
      <c r="J2634" s="3">
        <v>238.88766799999999</v>
      </c>
      <c r="K2634" s="3">
        <v>18.8461</v>
      </c>
      <c r="L2634" s="3">
        <v>2.1926999999999999</v>
      </c>
      <c r="M2634" s="3">
        <v>2.8</v>
      </c>
      <c r="N2634" s="3">
        <v>30.859999999999673</v>
      </c>
      <c r="O2634" s="3"/>
      <c r="P2634" s="3"/>
    </row>
    <row r="2635" spans="1:16">
      <c r="A2635" s="9">
        <v>41865</v>
      </c>
      <c r="B2635" s="32">
        <v>6943.85</v>
      </c>
      <c r="C2635" s="3">
        <v>3820.98</v>
      </c>
      <c r="D2635" s="3">
        <v>2935.1222419999999</v>
      </c>
      <c r="E2635" s="3">
        <v>71.797504000000004</v>
      </c>
      <c r="F2635" s="3">
        <v>2914.272382655</v>
      </c>
      <c r="G2635" s="3">
        <v>257</v>
      </c>
      <c r="H2635" s="37">
        <v>694.59711200000004</v>
      </c>
      <c r="I2635" s="3">
        <v>1588.3521909999999</v>
      </c>
      <c r="J2635" s="3">
        <v>-893.75507899999991</v>
      </c>
      <c r="K2635" s="3">
        <v>18.762699999999999</v>
      </c>
      <c r="L2635" s="3">
        <v>2.1829999999999998</v>
      </c>
      <c r="M2635" s="3">
        <v>2.8</v>
      </c>
      <c r="N2635" s="3">
        <v>-29.239999999999782</v>
      </c>
      <c r="O2635" s="3"/>
      <c r="P2635" s="3"/>
    </row>
    <row r="2636" spans="1:16">
      <c r="A2636" s="9">
        <v>41864</v>
      </c>
      <c r="B2636" s="10">
        <v>6973.09</v>
      </c>
      <c r="C2636" s="3">
        <v>3828.77</v>
      </c>
      <c r="D2636" s="3">
        <v>2015.0699199999999</v>
      </c>
      <c r="E2636" s="3">
        <v>92.814014999999998</v>
      </c>
      <c r="F2636" s="3">
        <v>2926.5462189049999</v>
      </c>
      <c r="G2636" s="3">
        <v>247</v>
      </c>
      <c r="H2636" s="37">
        <v>714.29955500000005</v>
      </c>
      <c r="I2636" s="3">
        <v>261.29682500000001</v>
      </c>
      <c r="J2636" s="3">
        <v>453.00273000000004</v>
      </c>
      <c r="K2636" s="3">
        <v>18.841699999999999</v>
      </c>
      <c r="L2636" s="3">
        <v>2.1922000000000001</v>
      </c>
      <c r="M2636" s="3">
        <v>2.8</v>
      </c>
      <c r="N2636" s="3">
        <v>18.949999999999818</v>
      </c>
      <c r="O2636" s="3"/>
      <c r="P2636" s="3"/>
    </row>
    <row r="2637" spans="1:16">
      <c r="A2637" s="9">
        <v>41863</v>
      </c>
      <c r="B2637" s="10">
        <v>6954.14</v>
      </c>
      <c r="C2637" s="3">
        <v>3820.26</v>
      </c>
      <c r="D2637" s="3">
        <v>1824.58872</v>
      </c>
      <c r="E2637" s="3">
        <v>84.399437000000006</v>
      </c>
      <c r="F2637" s="3">
        <v>2918.589645649</v>
      </c>
      <c r="G2637" s="3">
        <v>252</v>
      </c>
      <c r="H2637" s="37">
        <v>178.08741499999999</v>
      </c>
      <c r="I2637" s="3">
        <v>248.100965</v>
      </c>
      <c r="J2637" s="3">
        <v>-70.013550000000009</v>
      </c>
      <c r="K2637" s="3">
        <v>18.790500000000002</v>
      </c>
      <c r="L2637" s="3">
        <v>2.1863000000000001</v>
      </c>
      <c r="M2637" s="3">
        <v>2.8</v>
      </c>
      <c r="N2637" s="3">
        <v>6.2400000000006912</v>
      </c>
      <c r="O2637" s="3"/>
      <c r="P2637" s="3"/>
    </row>
    <row r="2638" spans="1:16">
      <c r="A2638" s="9">
        <v>41862</v>
      </c>
      <c r="B2638" s="10">
        <v>6947.9</v>
      </c>
      <c r="C2638" s="3">
        <v>3817.52</v>
      </c>
      <c r="D2638" s="3">
        <v>1201.2668450000001</v>
      </c>
      <c r="E2638" s="3">
        <v>43.107956000000001</v>
      </c>
      <c r="F2638" s="3">
        <v>2915.9659571060001</v>
      </c>
      <c r="G2638" s="3">
        <v>241</v>
      </c>
      <c r="H2638" s="37">
        <v>292.23029000000002</v>
      </c>
      <c r="I2638" s="3">
        <v>127.70021</v>
      </c>
      <c r="J2638" s="3">
        <v>164.53008000000003</v>
      </c>
      <c r="K2638" s="3">
        <v>18.773599999999998</v>
      </c>
      <c r="L2638" s="3">
        <v>2.1842999999999999</v>
      </c>
      <c r="M2638" s="3">
        <v>2.8</v>
      </c>
      <c r="N2638" s="3">
        <v>4.9799999999995634</v>
      </c>
      <c r="O2638" s="3"/>
      <c r="P2638" s="3"/>
    </row>
    <row r="2639" spans="1:16">
      <c r="A2639" s="9">
        <v>41859</v>
      </c>
      <c r="B2639" s="10">
        <v>6942.92</v>
      </c>
      <c r="C2639" s="3">
        <v>3818.54</v>
      </c>
      <c r="D2639" s="3">
        <v>1153.158032</v>
      </c>
      <c r="E2639" s="3">
        <v>48.868167999999997</v>
      </c>
      <c r="F2639" s="3">
        <v>2913.8756814839999</v>
      </c>
      <c r="G2639" s="3">
        <v>239</v>
      </c>
      <c r="H2639" s="37">
        <v>182.33303100000001</v>
      </c>
      <c r="I2639" s="3">
        <v>91.358338000000003</v>
      </c>
      <c r="J2639" s="3">
        <v>90.974693000000002</v>
      </c>
      <c r="K2639" s="3">
        <v>18.760100000000001</v>
      </c>
      <c r="L2639" s="3">
        <v>2.1827999999999999</v>
      </c>
      <c r="M2639" s="3">
        <v>2.8</v>
      </c>
      <c r="N2639" s="3">
        <v>24.690000000000509</v>
      </c>
      <c r="O2639" s="3"/>
      <c r="P2639" s="3"/>
    </row>
    <row r="2640" spans="1:16">
      <c r="A2640" s="9">
        <v>41858</v>
      </c>
      <c r="B2640" s="10">
        <v>6918.23</v>
      </c>
      <c r="C2640" s="3">
        <v>3801.87</v>
      </c>
      <c r="D2640" s="3">
        <v>1575.625546</v>
      </c>
      <c r="E2640" s="3">
        <v>87.315398999999999</v>
      </c>
      <c r="F2640" s="3">
        <v>2903.5146992629998</v>
      </c>
      <c r="G2640" s="3">
        <v>252</v>
      </c>
      <c r="H2640" s="37">
        <v>471.36747100000002</v>
      </c>
      <c r="I2640" s="3">
        <v>124.72454999999999</v>
      </c>
      <c r="J2640" s="3">
        <v>346.642921</v>
      </c>
      <c r="K2640" s="3">
        <v>18.6934</v>
      </c>
      <c r="L2640" s="3">
        <v>2.1749999999999998</v>
      </c>
      <c r="M2640" s="3">
        <v>2.8</v>
      </c>
      <c r="N2640" s="3">
        <v>10.049999999999272</v>
      </c>
      <c r="O2640" s="3">
        <v>17643</v>
      </c>
      <c r="P2640" s="3"/>
    </row>
    <row r="2641" spans="1:16">
      <c r="A2641" s="9">
        <v>41857</v>
      </c>
      <c r="B2641" s="10">
        <v>6908.18</v>
      </c>
      <c r="C2641" s="3">
        <v>3790.03</v>
      </c>
      <c r="D2641" s="3">
        <v>2241.7740220000001</v>
      </c>
      <c r="E2641" s="3">
        <v>156.02711400000001</v>
      </c>
      <c r="F2641" s="3">
        <v>2899.291099607</v>
      </c>
      <c r="G2641" s="3">
        <v>256</v>
      </c>
      <c r="H2641" s="37">
        <v>737.17386999999997</v>
      </c>
      <c r="I2641" s="3">
        <v>312.59823999999998</v>
      </c>
      <c r="J2641" s="3">
        <v>424.57562999999999</v>
      </c>
      <c r="K2641" s="3">
        <v>18.6662</v>
      </c>
      <c r="L2641" s="3">
        <v>2.1718000000000002</v>
      </c>
      <c r="M2641" s="3">
        <v>2.8</v>
      </c>
      <c r="N2641" s="3">
        <v>74.920000000000073</v>
      </c>
      <c r="O2641" s="3"/>
      <c r="P2641" s="3"/>
    </row>
    <row r="2642" spans="1:16">
      <c r="A2642" s="9">
        <v>41856</v>
      </c>
      <c r="B2642" s="10">
        <v>6833.26</v>
      </c>
      <c r="C2642" s="3">
        <v>3752.79</v>
      </c>
      <c r="D2642" s="3">
        <v>1396.715625</v>
      </c>
      <c r="E2642" s="3">
        <v>55.882631000000003</v>
      </c>
      <c r="F2642" s="3">
        <v>2867.8477448240001</v>
      </c>
      <c r="G2642" s="3">
        <v>250</v>
      </c>
      <c r="H2642" s="37">
        <v>371.45205199999998</v>
      </c>
      <c r="I2642" s="3">
        <v>148.201932</v>
      </c>
      <c r="J2642" s="3">
        <v>223.25011999999998</v>
      </c>
      <c r="K2642" s="3">
        <v>18.463799999999999</v>
      </c>
      <c r="L2642" s="3">
        <v>2.1482999999999999</v>
      </c>
      <c r="M2642" s="3">
        <v>2.8</v>
      </c>
      <c r="N2642" s="3">
        <v>17.840000000000146</v>
      </c>
      <c r="O2642" s="3"/>
      <c r="P2642" s="3"/>
    </row>
    <row r="2643" spans="1:16">
      <c r="A2643" s="9">
        <v>41855</v>
      </c>
      <c r="B2643" s="10">
        <v>6815.42</v>
      </c>
      <c r="C2643" s="3">
        <v>3743.03</v>
      </c>
      <c r="D2643" s="3">
        <v>1574.8009520000001</v>
      </c>
      <c r="E2643" s="3">
        <v>78.771223000000006</v>
      </c>
      <c r="F2643" s="3">
        <v>2860.3586459039998</v>
      </c>
      <c r="G2643" s="3">
        <v>247</v>
      </c>
      <c r="H2643" s="37">
        <v>369.302504</v>
      </c>
      <c r="I2643" s="3">
        <v>262.17092600000001</v>
      </c>
      <c r="J2643" s="3">
        <v>107.13157799999999</v>
      </c>
      <c r="K2643" s="3">
        <v>18.415600000000001</v>
      </c>
      <c r="L2643" s="3">
        <v>2.1427</v>
      </c>
      <c r="M2643" s="3">
        <v>2.8</v>
      </c>
      <c r="N2643" s="3">
        <v>-6.7299999999995634</v>
      </c>
      <c r="O2643" s="3"/>
      <c r="P2643" s="3"/>
    </row>
    <row r="2644" spans="1:16">
      <c r="A2644" s="9">
        <v>41852</v>
      </c>
      <c r="B2644" s="10">
        <v>6822.15</v>
      </c>
      <c r="C2644" s="3">
        <v>3760.33</v>
      </c>
      <c r="D2644" s="3">
        <v>2291.8781530000001</v>
      </c>
      <c r="E2644" s="3">
        <v>145.52407099999999</v>
      </c>
      <c r="F2644" s="3">
        <v>2860.8602228049999</v>
      </c>
      <c r="G2644" s="3">
        <v>250</v>
      </c>
      <c r="H2644" s="37">
        <v>180.58936600000001</v>
      </c>
      <c r="I2644" s="3">
        <v>147.80109100000001</v>
      </c>
      <c r="J2644" s="3">
        <v>32.788274999999999</v>
      </c>
      <c r="K2644" s="3">
        <v>18.418800000000001</v>
      </c>
      <c r="L2644" s="3">
        <v>2.1429999999999998</v>
      </c>
      <c r="M2644" s="3">
        <v>2.8</v>
      </c>
      <c r="N2644" s="3">
        <v>12.019999999999527</v>
      </c>
      <c r="O2644" s="3"/>
      <c r="P2644" s="3"/>
    </row>
    <row r="2645" spans="1:16">
      <c r="A2645" s="9">
        <v>41851</v>
      </c>
      <c r="B2645" s="10">
        <v>6810.13</v>
      </c>
      <c r="C2645" s="3">
        <v>3759.42</v>
      </c>
      <c r="D2645" s="3">
        <v>775.03515100000004</v>
      </c>
      <c r="E2645" s="3">
        <v>69.962321000000003</v>
      </c>
      <c r="F2645" s="3">
        <v>2855.284141649</v>
      </c>
      <c r="G2645" s="3">
        <v>247</v>
      </c>
      <c r="H2645" s="37">
        <v>105.263329</v>
      </c>
      <c r="I2645" s="3">
        <v>183.129839</v>
      </c>
      <c r="J2645" s="3">
        <v>-77.866510000000005</v>
      </c>
      <c r="K2645" s="3">
        <v>18.382899999999999</v>
      </c>
      <c r="L2645" s="3">
        <v>2.1389</v>
      </c>
      <c r="M2645" s="3">
        <v>2.8</v>
      </c>
      <c r="N2645" s="3">
        <v>-3.7699999999995271</v>
      </c>
      <c r="O2645" s="3"/>
      <c r="P2645" s="3"/>
    </row>
    <row r="2646" spans="1:16">
      <c r="A2646" s="9">
        <v>41850</v>
      </c>
      <c r="B2646" s="30">
        <v>6813.9</v>
      </c>
      <c r="C2646" s="3">
        <v>3772.51</v>
      </c>
      <c r="D2646" s="3">
        <v>1045.664012</v>
      </c>
      <c r="E2646" s="3">
        <v>50.217489999999998</v>
      </c>
      <c r="F2646" s="3">
        <v>2856.8657335470002</v>
      </c>
      <c r="G2646" s="3">
        <v>257</v>
      </c>
      <c r="H2646" s="156">
        <v>202.28582499999999</v>
      </c>
      <c r="I2646" s="3">
        <v>89.628746000000007</v>
      </c>
      <c r="J2646" s="3">
        <v>112.65707899999998</v>
      </c>
      <c r="K2646" s="3">
        <v>18.3931</v>
      </c>
      <c r="L2646" s="3">
        <v>2.14</v>
      </c>
      <c r="M2646" s="3">
        <v>2.8</v>
      </c>
      <c r="N2646" s="3">
        <v>12.059999999999491</v>
      </c>
      <c r="O2646" s="3">
        <v>7363</v>
      </c>
      <c r="P2646" s="3"/>
    </row>
    <row r="2647" spans="1:16">
      <c r="A2647" s="9">
        <v>41848</v>
      </c>
      <c r="B2647" s="10">
        <v>6801.84</v>
      </c>
      <c r="C2647" s="3">
        <v>3768.18</v>
      </c>
      <c r="D2647" s="3">
        <v>973.709113</v>
      </c>
      <c r="E2647" s="3">
        <v>63.372266000000003</v>
      </c>
      <c r="F2647" s="3">
        <v>2851.79476333</v>
      </c>
      <c r="G2647" s="3">
        <v>246</v>
      </c>
      <c r="H2647" s="37">
        <v>254.96397300000001</v>
      </c>
      <c r="I2647" s="3">
        <v>103.797808</v>
      </c>
      <c r="J2647" s="3">
        <v>151.16616500000001</v>
      </c>
      <c r="K2647" s="3">
        <v>18.360399999999998</v>
      </c>
      <c r="L2647" s="3">
        <v>2.1362000000000001</v>
      </c>
      <c r="M2647" s="3">
        <v>2.8</v>
      </c>
      <c r="N2647" s="3">
        <v>17.569999999999709</v>
      </c>
      <c r="O2647" s="3"/>
      <c r="P2647" s="3"/>
    </row>
    <row r="2648" spans="1:16">
      <c r="A2648" s="9">
        <v>41845</v>
      </c>
      <c r="B2648" s="32">
        <v>6784.27</v>
      </c>
      <c r="C2648" s="3">
        <v>3761.43</v>
      </c>
      <c r="D2648" s="3">
        <v>493.10437100000001</v>
      </c>
      <c r="E2648" s="3">
        <v>51.353099</v>
      </c>
      <c r="F2648" s="3">
        <v>2843.1562651660001</v>
      </c>
      <c r="G2648" s="3">
        <v>248</v>
      </c>
      <c r="H2648" s="37">
        <v>136.65144100000001</v>
      </c>
      <c r="I2648" s="3">
        <v>18.234643999999999</v>
      </c>
      <c r="J2648" s="3">
        <v>118.416797</v>
      </c>
      <c r="K2648" s="3">
        <v>18.3048</v>
      </c>
      <c r="L2648" s="3">
        <v>2.1297999999999999</v>
      </c>
      <c r="M2648" s="3">
        <v>2.8</v>
      </c>
      <c r="N2648" s="3">
        <v>0.63000000000010914</v>
      </c>
      <c r="O2648" s="3"/>
      <c r="P2648" s="3"/>
    </row>
    <row r="2649" spans="1:16">
      <c r="A2649" s="9">
        <v>41844</v>
      </c>
      <c r="B2649" s="32">
        <v>6783.64</v>
      </c>
      <c r="C2649" s="3">
        <v>3764.9</v>
      </c>
      <c r="D2649" s="3">
        <v>1227.794834</v>
      </c>
      <c r="E2649" s="3">
        <v>161.24123800000001</v>
      </c>
      <c r="F2649" s="3">
        <v>2842.8935173</v>
      </c>
      <c r="G2649" s="3">
        <v>242</v>
      </c>
      <c r="H2649" s="10">
        <v>271.60883699999999</v>
      </c>
      <c r="I2649" s="32">
        <v>54.258648000000001</v>
      </c>
      <c r="J2649" s="3">
        <v>217.350189</v>
      </c>
      <c r="K2649" s="3">
        <v>18.303100000000001</v>
      </c>
      <c r="L2649" s="3">
        <v>2.1295999999999999</v>
      </c>
      <c r="M2649" s="3">
        <v>2.8</v>
      </c>
      <c r="N2649" s="3">
        <v>2.2400000000006912</v>
      </c>
      <c r="O2649" s="3"/>
      <c r="P2649" s="3"/>
    </row>
    <row r="2650" spans="1:16">
      <c r="A2650" s="9">
        <v>41843</v>
      </c>
      <c r="B2650" s="10">
        <v>6781.4</v>
      </c>
      <c r="C2650" s="3">
        <v>3767.2</v>
      </c>
      <c r="D2650" s="3">
        <v>949.987076</v>
      </c>
      <c r="E2650" s="3">
        <v>52.601629000000003</v>
      </c>
      <c r="F2650" s="3">
        <v>2841.9428512320001</v>
      </c>
      <c r="G2650" s="3">
        <v>250</v>
      </c>
      <c r="H2650" s="37">
        <v>281.90943700000003</v>
      </c>
      <c r="I2650" s="3">
        <v>226.091499</v>
      </c>
      <c r="J2650" s="3">
        <v>55.817938000000026</v>
      </c>
      <c r="K2650" s="3">
        <v>18.345600000000001</v>
      </c>
      <c r="L2650" s="3">
        <v>2.1452</v>
      </c>
      <c r="M2650" s="3">
        <v>2.8</v>
      </c>
      <c r="N2650" s="3">
        <v>-2.5799999999999272</v>
      </c>
      <c r="O2650" s="3">
        <v>5108</v>
      </c>
      <c r="P2650" s="3"/>
    </row>
    <row r="2651" spans="1:16">
      <c r="A2651" s="9">
        <v>41842</v>
      </c>
      <c r="B2651" s="10">
        <v>6783.98</v>
      </c>
      <c r="C2651" s="3">
        <v>3775.14</v>
      </c>
      <c r="D2651" s="3">
        <v>1032.6064759999999</v>
      </c>
      <c r="E2651" s="3">
        <v>47.124504999999999</v>
      </c>
      <c r="F2651" s="3">
        <v>2843.011115326</v>
      </c>
      <c r="G2651" s="3">
        <v>248</v>
      </c>
      <c r="H2651" s="37">
        <v>303.71930300000002</v>
      </c>
      <c r="I2651" s="3">
        <v>60.937232999999999</v>
      </c>
      <c r="J2651" s="3">
        <v>242.78207000000003</v>
      </c>
      <c r="K2651" s="3">
        <v>18.352499999999999</v>
      </c>
      <c r="L2651" s="3">
        <v>2.1459999999999999</v>
      </c>
      <c r="M2651" s="3">
        <v>2.8</v>
      </c>
      <c r="N2651" s="3">
        <v>-12.390000000000327</v>
      </c>
      <c r="O2651" s="3"/>
      <c r="P2651" s="3"/>
    </row>
    <row r="2652" spans="1:16">
      <c r="A2652" s="9">
        <v>41841</v>
      </c>
      <c r="B2652" s="32">
        <v>6796.37</v>
      </c>
      <c r="C2652" s="3">
        <v>3789.15</v>
      </c>
      <c r="D2652" s="3">
        <v>1422.350381</v>
      </c>
      <c r="E2652" s="3">
        <v>28.812595999999999</v>
      </c>
      <c r="F2652" s="3">
        <v>2848.183559567</v>
      </c>
      <c r="G2652" s="3">
        <v>263</v>
      </c>
      <c r="H2652" s="37">
        <v>412.96281199999999</v>
      </c>
      <c r="I2652" s="3">
        <v>199.870473</v>
      </c>
      <c r="J2652" s="3">
        <v>213.09233899999998</v>
      </c>
      <c r="K2652" s="3">
        <v>18.4254</v>
      </c>
      <c r="L2652" s="3">
        <v>2.1612</v>
      </c>
      <c r="M2652" s="3">
        <v>2.8</v>
      </c>
      <c r="N2652" s="3">
        <v>39.849999999999454</v>
      </c>
      <c r="O2652" s="3"/>
      <c r="P2652" s="3"/>
    </row>
    <row r="2653" spans="1:16">
      <c r="A2653" s="9">
        <v>41838</v>
      </c>
      <c r="B2653" s="32">
        <v>6756.52</v>
      </c>
      <c r="C2653" s="3">
        <v>3768.15</v>
      </c>
      <c r="D2653" s="3">
        <v>904.71388400000001</v>
      </c>
      <c r="E2653" s="3">
        <v>36.107199000000001</v>
      </c>
      <c r="F2653" s="3">
        <v>2831.48471814</v>
      </c>
      <c r="G2653" s="3">
        <v>242</v>
      </c>
      <c r="H2653" s="37">
        <v>210.69058899999999</v>
      </c>
      <c r="I2653" s="3">
        <v>363.41368499999999</v>
      </c>
      <c r="J2653" s="3">
        <v>-152.723096</v>
      </c>
      <c r="K2653" s="3">
        <v>18.204599999999999</v>
      </c>
      <c r="L2653" s="3">
        <v>2.1597</v>
      </c>
      <c r="M2653" s="3">
        <v>2.8</v>
      </c>
      <c r="N2653" s="3">
        <v>34.320000000000618</v>
      </c>
      <c r="O2653" s="3"/>
      <c r="P2653" s="3"/>
    </row>
    <row r="2654" spans="1:16">
      <c r="A2654" s="9">
        <v>41837</v>
      </c>
      <c r="B2654" s="32">
        <v>6722.2</v>
      </c>
      <c r="C2654" s="3">
        <v>3738.98</v>
      </c>
      <c r="D2654" s="3">
        <v>1300.980677</v>
      </c>
      <c r="E2654" s="3">
        <v>41.607216000000001</v>
      </c>
      <c r="F2654" s="3">
        <v>2817.103689651</v>
      </c>
      <c r="G2654" s="3">
        <v>243</v>
      </c>
      <c r="H2654" s="37">
        <v>113.331529</v>
      </c>
      <c r="I2654" s="3">
        <v>50.925054000000003</v>
      </c>
      <c r="J2654" s="3">
        <v>62.406475</v>
      </c>
      <c r="K2654" s="3">
        <v>18.112100000000002</v>
      </c>
      <c r="L2654" s="3">
        <v>2.1486999999999998</v>
      </c>
      <c r="M2654" s="3">
        <v>2.8</v>
      </c>
      <c r="N2654" s="3">
        <v>0.32999999999992724</v>
      </c>
      <c r="O2654" s="3"/>
      <c r="P2654" s="3"/>
    </row>
    <row r="2655" spans="1:16">
      <c r="A2655" s="9">
        <v>41836</v>
      </c>
      <c r="B2655" s="32">
        <v>6721.87</v>
      </c>
      <c r="C2655" s="3">
        <v>3747.47</v>
      </c>
      <c r="D2655" s="3">
        <v>926.447226</v>
      </c>
      <c r="E2655" s="3">
        <v>51.923577999999999</v>
      </c>
      <c r="F2655" s="3">
        <v>2816.9644010249999</v>
      </c>
      <c r="G2655" s="3">
        <v>254</v>
      </c>
      <c r="H2655" s="37">
        <v>189.13394600000001</v>
      </c>
      <c r="I2655" s="3">
        <v>26.490725000000001</v>
      </c>
      <c r="J2655" s="3">
        <v>162.64322100000001</v>
      </c>
      <c r="K2655" s="3">
        <v>18.1112</v>
      </c>
      <c r="L2655" s="3">
        <v>2.1486000000000001</v>
      </c>
      <c r="M2655" s="3">
        <v>2.8</v>
      </c>
      <c r="N2655" s="3">
        <v>-20.690000000000509</v>
      </c>
      <c r="O2655" s="3"/>
      <c r="P2655" s="3"/>
    </row>
    <row r="2656" spans="1:16">
      <c r="A2656" s="9">
        <v>41835</v>
      </c>
      <c r="B2656" s="10">
        <v>6742.56</v>
      </c>
      <c r="C2656" s="3">
        <v>3761.05</v>
      </c>
      <c r="D2656" s="3">
        <v>1210.268822</v>
      </c>
      <c r="E2656" s="3">
        <v>52.200192000000001</v>
      </c>
      <c r="F2656" s="3">
        <v>2825.6067839860002</v>
      </c>
      <c r="G2656" s="3">
        <v>253</v>
      </c>
      <c r="H2656" s="37">
        <v>452.04328800000002</v>
      </c>
      <c r="I2656" s="3">
        <v>125.625165</v>
      </c>
      <c r="J2656" s="3">
        <v>326.41812300000004</v>
      </c>
      <c r="K2656" s="3">
        <v>18.166799999999999</v>
      </c>
      <c r="L2656" s="3">
        <v>2.1551999999999998</v>
      </c>
      <c r="M2656" s="3">
        <v>2.8</v>
      </c>
      <c r="N2656" s="3">
        <v>14.770000000000437</v>
      </c>
      <c r="O2656" s="3"/>
      <c r="P2656" s="3"/>
    </row>
    <row r="2657" spans="1:16">
      <c r="A2657" s="9">
        <v>41834</v>
      </c>
      <c r="B2657" s="10">
        <v>6727.79</v>
      </c>
      <c r="C2657" s="3">
        <v>3750.26</v>
      </c>
      <c r="D2657" s="3">
        <v>2190.2743409999998</v>
      </c>
      <c r="E2657" s="3">
        <v>74.247843000000003</v>
      </c>
      <c r="F2657" s="3">
        <v>2819.4187170499999</v>
      </c>
      <c r="G2657" s="3">
        <v>244</v>
      </c>
      <c r="H2657" s="37">
        <v>1000.93844</v>
      </c>
      <c r="I2657" s="3">
        <v>952.30869900000005</v>
      </c>
      <c r="J2657" s="3">
        <v>48.629740999999967</v>
      </c>
      <c r="K2657" s="3">
        <v>18.126999999999999</v>
      </c>
      <c r="L2657" s="3">
        <v>2.1505000000000001</v>
      </c>
      <c r="M2657" s="3">
        <v>2.9</v>
      </c>
      <c r="N2657" s="3">
        <v>28.760000000000218</v>
      </c>
      <c r="O2657" s="3"/>
      <c r="P2657" s="3"/>
    </row>
    <row r="2658" spans="1:16">
      <c r="A2658" s="9">
        <v>41831</v>
      </c>
      <c r="B2658" s="10">
        <v>6699.03</v>
      </c>
      <c r="C2658" s="3">
        <v>3721.23</v>
      </c>
      <c r="D2658" s="3">
        <v>597.18737899999996</v>
      </c>
      <c r="E2658" s="3">
        <v>65.662751</v>
      </c>
      <c r="F2658" s="3">
        <v>2807.3650767039999</v>
      </c>
      <c r="G2658" s="3">
        <v>242</v>
      </c>
      <c r="H2658" s="37">
        <v>84.992221999999998</v>
      </c>
      <c r="I2658" s="3">
        <v>56.647050999999998</v>
      </c>
      <c r="J2658" s="3">
        <v>28.345171000000001</v>
      </c>
      <c r="K2658" s="3">
        <v>18.049499999999998</v>
      </c>
      <c r="L2658" s="3">
        <v>2.1413000000000002</v>
      </c>
      <c r="M2658" s="3">
        <v>2.9</v>
      </c>
      <c r="N2658" s="3">
        <v>37.630000000000109</v>
      </c>
      <c r="O2658" s="3"/>
      <c r="P2658" s="3"/>
    </row>
    <row r="2659" spans="1:16">
      <c r="A2659" s="9">
        <v>41830</v>
      </c>
      <c r="B2659" s="10">
        <v>6661.4</v>
      </c>
      <c r="C2659" s="3">
        <v>3708.16</v>
      </c>
      <c r="D2659" s="3">
        <v>1668.7050449999999</v>
      </c>
      <c r="E2659" s="3">
        <v>86.11994</v>
      </c>
      <c r="F2659" s="3">
        <v>2791.5946575550001</v>
      </c>
      <c r="G2659" s="3">
        <v>256</v>
      </c>
      <c r="H2659" s="37">
        <v>331.41133300000001</v>
      </c>
      <c r="I2659" s="3">
        <v>230.472689</v>
      </c>
      <c r="J2659" s="3">
        <v>100.93864400000001</v>
      </c>
      <c r="K2659" s="3">
        <v>17.9481</v>
      </c>
      <c r="L2659" s="3">
        <v>2.1293000000000002</v>
      </c>
      <c r="M2659" s="3">
        <v>2.9</v>
      </c>
      <c r="N2659" s="3">
        <v>-7.4600000000000364</v>
      </c>
      <c r="O2659" s="3"/>
      <c r="P2659" s="3"/>
    </row>
    <row r="2660" spans="1:16">
      <c r="A2660" s="9">
        <v>41829</v>
      </c>
      <c r="B2660" s="32">
        <v>6668.86</v>
      </c>
      <c r="C2660" s="3">
        <v>3735.14</v>
      </c>
      <c r="D2660" s="3">
        <v>2361.0120219999999</v>
      </c>
      <c r="E2660" s="3">
        <v>74.296773999999999</v>
      </c>
      <c r="F2660" s="3">
        <v>2794.722748786</v>
      </c>
      <c r="G2660" s="3">
        <v>257</v>
      </c>
      <c r="H2660" s="10">
        <v>857.80607899999995</v>
      </c>
      <c r="I2660" s="32">
        <v>507.98073499999998</v>
      </c>
      <c r="J2660" s="3">
        <v>349.82534399999997</v>
      </c>
      <c r="K2660" s="3">
        <v>17.9682</v>
      </c>
      <c r="L2660" s="3">
        <v>2.1316000000000002</v>
      </c>
      <c r="M2660" s="3">
        <v>2.9</v>
      </c>
      <c r="N2660" s="3">
        <v>55.019999999999527</v>
      </c>
      <c r="O2660" s="3"/>
      <c r="P2660" s="3"/>
    </row>
    <row r="2661" spans="1:16">
      <c r="A2661" s="9">
        <v>41828</v>
      </c>
      <c r="B2661" s="10">
        <v>6613.84</v>
      </c>
      <c r="C2661" s="3">
        <v>3706.06</v>
      </c>
      <c r="D2661" s="3">
        <v>2886.0824160000002</v>
      </c>
      <c r="E2661" s="3">
        <v>141.97994299999999</v>
      </c>
      <c r="F2661" s="3">
        <v>2771.6633951509998</v>
      </c>
      <c r="G2661" s="3">
        <v>263</v>
      </c>
      <c r="H2661" s="37">
        <v>269.091703</v>
      </c>
      <c r="I2661" s="3">
        <v>547.664039</v>
      </c>
      <c r="J2661" s="3">
        <v>-278.57233600000001</v>
      </c>
      <c r="K2661" s="3">
        <v>17.819900000000001</v>
      </c>
      <c r="L2661" s="3">
        <v>2.1141000000000001</v>
      </c>
      <c r="M2661" s="3">
        <v>3</v>
      </c>
      <c r="N2661" s="3">
        <v>48.029999999999745</v>
      </c>
      <c r="O2661" s="3"/>
      <c r="P2661" s="3"/>
    </row>
    <row r="2662" spans="1:16">
      <c r="A2662" s="9">
        <v>41827</v>
      </c>
      <c r="B2662" s="10">
        <v>6565.81</v>
      </c>
      <c r="C2662" s="3">
        <v>3676.11</v>
      </c>
      <c r="D2662" s="3">
        <v>1732.957328</v>
      </c>
      <c r="E2662" s="3">
        <v>138.36942199999999</v>
      </c>
      <c r="F2662" s="3">
        <v>2751.5270193609999</v>
      </c>
      <c r="G2662" s="3">
        <v>247</v>
      </c>
      <c r="H2662" s="37">
        <v>483.88753400000002</v>
      </c>
      <c r="I2662" s="3">
        <v>193.65491700000001</v>
      </c>
      <c r="J2662" s="3">
        <v>290.232617</v>
      </c>
      <c r="K2662" s="3">
        <v>17.6905</v>
      </c>
      <c r="L2662" s="3">
        <v>2.0987</v>
      </c>
      <c r="M2662" s="3">
        <v>3</v>
      </c>
      <c r="N2662" s="3">
        <v>66.8100000000004</v>
      </c>
      <c r="O2662" s="3">
        <v>9106</v>
      </c>
      <c r="P2662" s="3"/>
    </row>
    <row r="2663" spans="1:16">
      <c r="A2663" s="9">
        <v>41824</v>
      </c>
      <c r="B2663" s="32">
        <v>6499</v>
      </c>
      <c r="C2663" s="3">
        <v>3617.89</v>
      </c>
      <c r="D2663" s="3">
        <v>1351.938486</v>
      </c>
      <c r="E2663" s="3">
        <v>113.741429</v>
      </c>
      <c r="F2663" s="3">
        <v>2723.5226928329998</v>
      </c>
      <c r="G2663" s="3">
        <v>254</v>
      </c>
      <c r="H2663" s="37">
        <v>212.673868</v>
      </c>
      <c r="I2663" s="3">
        <v>380.61620900000003</v>
      </c>
      <c r="J2663" s="3">
        <v>-167.94234100000003</v>
      </c>
      <c r="K2663" s="3">
        <v>17.510400000000001</v>
      </c>
      <c r="L2663" s="3">
        <v>2.0773000000000001</v>
      </c>
      <c r="M2663" s="3">
        <v>3</v>
      </c>
      <c r="N2663" s="3">
        <v>21.489999999999782</v>
      </c>
      <c r="O2663" s="3"/>
      <c r="P2663" s="3"/>
    </row>
    <row r="2664" spans="1:16">
      <c r="A2664" s="9">
        <v>41823</v>
      </c>
      <c r="B2664" s="32">
        <v>6477.51</v>
      </c>
      <c r="C2664" s="3">
        <v>3610.68</v>
      </c>
      <c r="D2664" s="3">
        <v>1383.1839749999999</v>
      </c>
      <c r="E2664" s="3">
        <v>142.72442100000001</v>
      </c>
      <c r="F2664" s="3">
        <v>2714.5130871850001</v>
      </c>
      <c r="G2664" s="3">
        <v>235</v>
      </c>
      <c r="H2664" s="37">
        <v>150.347295</v>
      </c>
      <c r="I2664" s="3">
        <v>255.08067500000001</v>
      </c>
      <c r="J2664" s="3">
        <v>-104.73338000000001</v>
      </c>
      <c r="K2664" s="3">
        <v>17.452500000000001</v>
      </c>
      <c r="L2664" s="3">
        <v>2.0705</v>
      </c>
      <c r="M2664" s="3">
        <v>3</v>
      </c>
      <c r="N2664" s="3">
        <v>10.230000000000473</v>
      </c>
      <c r="O2664" s="3"/>
      <c r="P2664" s="3"/>
    </row>
    <row r="2665" spans="1:16">
      <c r="A2665" s="9">
        <v>41822</v>
      </c>
      <c r="B2665" s="10">
        <v>6467.28</v>
      </c>
      <c r="C2665" s="3">
        <v>3608.42</v>
      </c>
      <c r="D2665" s="3">
        <v>1513.7062370000001</v>
      </c>
      <c r="E2665" s="3">
        <v>105.835746</v>
      </c>
      <c r="F2665" s="3">
        <v>2710.22076612</v>
      </c>
      <c r="G2665" s="3">
        <v>244</v>
      </c>
      <c r="H2665" s="37">
        <v>344.71511800000002</v>
      </c>
      <c r="I2665" s="3">
        <v>78.783816000000002</v>
      </c>
      <c r="J2665" s="3">
        <v>265.93130200000002</v>
      </c>
      <c r="K2665" s="3">
        <v>17.424900000000001</v>
      </c>
      <c r="L2665" s="3">
        <v>2.0672000000000001</v>
      </c>
      <c r="M2665" s="3">
        <v>3</v>
      </c>
      <c r="N2665" s="3">
        <v>34.759999999999309</v>
      </c>
      <c r="O2665" s="3"/>
      <c r="P2665" s="3"/>
    </row>
    <row r="2666" spans="1:16">
      <c r="A2666" s="9">
        <v>41821</v>
      </c>
      <c r="B2666" s="10">
        <v>6432.52</v>
      </c>
      <c r="C2666" s="3">
        <v>3577.94</v>
      </c>
      <c r="D2666" s="3">
        <v>2427.313615</v>
      </c>
      <c r="E2666" s="3">
        <v>174.75246200000001</v>
      </c>
      <c r="F2666" s="3">
        <v>2695.6535564770002</v>
      </c>
      <c r="G2666" s="3">
        <v>254</v>
      </c>
      <c r="H2666" s="37">
        <v>1687.6540580000001</v>
      </c>
      <c r="I2666" s="3">
        <v>31.388045999999999</v>
      </c>
      <c r="J2666" s="3">
        <v>1656.266012</v>
      </c>
      <c r="K2666" s="3">
        <v>17.331299999999999</v>
      </c>
      <c r="L2666" s="3">
        <v>2.0560999999999998</v>
      </c>
      <c r="M2666" s="3">
        <v>3</v>
      </c>
      <c r="N2666" s="3">
        <v>56.510000000000218</v>
      </c>
      <c r="O2666" s="3"/>
      <c r="P2666" s="3"/>
    </row>
    <row r="2667" spans="1:16">
      <c r="A2667" s="9">
        <v>41820</v>
      </c>
      <c r="B2667" s="30">
        <v>6376.01</v>
      </c>
      <c r="C2667" s="3">
        <v>3543.56</v>
      </c>
      <c r="D2667" s="3">
        <v>4716.5248789999996</v>
      </c>
      <c r="E2667" s="3">
        <v>157.50898900000001</v>
      </c>
      <c r="F2667" s="3">
        <v>2671.9312470159998</v>
      </c>
      <c r="G2667" s="3">
        <v>243</v>
      </c>
      <c r="H2667" s="10">
        <v>2037.3547619999999</v>
      </c>
      <c r="I2667" s="32">
        <v>1010.977219</v>
      </c>
      <c r="J2667" s="3">
        <v>1026.3775430000001</v>
      </c>
      <c r="K2667" s="3">
        <v>17.178699999999999</v>
      </c>
      <c r="L2667" s="3">
        <v>2.0379999999999998</v>
      </c>
      <c r="M2667" s="3">
        <v>3</v>
      </c>
      <c r="N2667" s="3">
        <v>-2.6099999999996726</v>
      </c>
      <c r="O2667" s="3"/>
      <c r="P2667" s="3"/>
    </row>
    <row r="2668" spans="1:16">
      <c r="A2668" s="9">
        <v>41817</v>
      </c>
      <c r="B2668" s="32">
        <v>6378.62</v>
      </c>
      <c r="C2668" s="3">
        <v>3534.43</v>
      </c>
      <c r="D2668" s="3">
        <v>1451.7808230000001</v>
      </c>
      <c r="E2668" s="3">
        <v>71.922196999999997</v>
      </c>
      <c r="F2668" s="3">
        <v>2673.0226501960001</v>
      </c>
      <c r="G2668" s="3">
        <v>244</v>
      </c>
      <c r="H2668" s="37">
        <v>677.96374200000002</v>
      </c>
      <c r="I2668" s="3">
        <v>493.30978900000002</v>
      </c>
      <c r="J2668" s="3">
        <v>184.653953</v>
      </c>
      <c r="K2668" s="3">
        <v>17.1858</v>
      </c>
      <c r="L2668" s="3">
        <v>2.0388000000000002</v>
      </c>
      <c r="M2668" s="3">
        <v>3</v>
      </c>
      <c r="N2668" s="3">
        <v>15.130000000000109</v>
      </c>
      <c r="O2668" s="3"/>
      <c r="P2668" s="3"/>
    </row>
    <row r="2669" spans="1:16">
      <c r="A2669" s="9">
        <v>41816</v>
      </c>
      <c r="B2669" s="10">
        <v>6363.49</v>
      </c>
      <c r="C2669" s="3">
        <v>3520.85</v>
      </c>
      <c r="D2669" s="3">
        <v>1132.142836</v>
      </c>
      <c r="E2669" s="3">
        <v>78.123938999999993</v>
      </c>
      <c r="F2669" s="3">
        <v>2666.6833092279999</v>
      </c>
      <c r="G2669" s="3">
        <v>243</v>
      </c>
      <c r="H2669" s="37">
        <v>207.252185</v>
      </c>
      <c r="I2669" s="3">
        <v>159.477598</v>
      </c>
      <c r="J2669" s="3">
        <v>47.774586999999997</v>
      </c>
      <c r="K2669" s="3">
        <v>17.145</v>
      </c>
      <c r="L2669" s="3">
        <v>2.0339999999999998</v>
      </c>
      <c r="M2669" s="3">
        <v>3</v>
      </c>
      <c r="N2669" s="3">
        <v>35.329999999999927</v>
      </c>
      <c r="O2669" s="3"/>
      <c r="P2669" s="3"/>
    </row>
    <row r="2670" spans="1:16">
      <c r="A2670" s="9">
        <v>41815</v>
      </c>
      <c r="B2670" s="32">
        <v>6328.16</v>
      </c>
      <c r="C2670" s="3">
        <v>3507.54</v>
      </c>
      <c r="D2670" s="3">
        <v>484.95072699999997</v>
      </c>
      <c r="E2670" s="3">
        <v>85.764368000000005</v>
      </c>
      <c r="F2670" s="3">
        <v>2651.8551176709998</v>
      </c>
      <c r="G2670" s="3">
        <v>240</v>
      </c>
      <c r="H2670" s="37">
        <v>127.805646</v>
      </c>
      <c r="I2670" s="3">
        <v>81.462080999999998</v>
      </c>
      <c r="J2670" s="3">
        <v>46.343564999999998</v>
      </c>
      <c r="K2670" s="3">
        <v>17.049700000000001</v>
      </c>
      <c r="L2670" s="3">
        <v>2.0226999999999999</v>
      </c>
      <c r="M2670" s="3">
        <v>3</v>
      </c>
      <c r="N2670" s="3">
        <v>6.6099999999996726</v>
      </c>
      <c r="O2670" s="3"/>
      <c r="P2670" s="3"/>
    </row>
    <row r="2671" spans="1:16">
      <c r="A2671" s="9">
        <v>41814</v>
      </c>
      <c r="B2671" s="30">
        <v>6321.55</v>
      </c>
      <c r="C2671" s="3">
        <v>3501.55</v>
      </c>
      <c r="D2671" s="3">
        <v>705.26336000000003</v>
      </c>
      <c r="E2671" s="3">
        <v>62.728135999999999</v>
      </c>
      <c r="F2671" s="3">
        <v>2649.0870077869999</v>
      </c>
      <c r="G2671" s="3">
        <v>231</v>
      </c>
      <c r="H2671" s="156">
        <v>345.28632499999998</v>
      </c>
      <c r="I2671" s="3">
        <v>206.566855</v>
      </c>
      <c r="J2671" s="3">
        <v>138.71946999999997</v>
      </c>
      <c r="K2671" s="3">
        <v>17.007000000000001</v>
      </c>
      <c r="L2671" s="3">
        <v>2.0205000000000002</v>
      </c>
      <c r="M2671" s="3">
        <v>3</v>
      </c>
      <c r="N2671" s="3">
        <v>10.680000000000291</v>
      </c>
      <c r="O2671" s="3"/>
      <c r="P2671" s="3"/>
    </row>
    <row r="2672" spans="1:16">
      <c r="A2672" s="9">
        <v>41813</v>
      </c>
      <c r="B2672" s="10">
        <v>6310.87</v>
      </c>
      <c r="C2672" s="3">
        <v>3496.12</v>
      </c>
      <c r="D2672" s="3">
        <v>874.87929999999994</v>
      </c>
      <c r="E2672" s="3">
        <v>64.589922999999999</v>
      </c>
      <c r="F2672" s="3">
        <v>2644.592698337</v>
      </c>
      <c r="G2672" s="3">
        <v>229</v>
      </c>
      <c r="H2672" s="37">
        <v>416.95973600000002</v>
      </c>
      <c r="I2672" s="3">
        <v>85.741084000000001</v>
      </c>
      <c r="J2672" s="3">
        <v>331.21865200000002</v>
      </c>
      <c r="K2672" s="3">
        <v>16.978100000000001</v>
      </c>
      <c r="L2672" s="3">
        <v>2.0171000000000001</v>
      </c>
      <c r="M2672" s="3">
        <v>3.1</v>
      </c>
      <c r="N2672" s="3">
        <v>11.519999999999527</v>
      </c>
      <c r="O2672" s="3"/>
      <c r="P2672" s="3"/>
    </row>
    <row r="2673" spans="1:16">
      <c r="A2673" s="9">
        <v>41810</v>
      </c>
      <c r="B2673" s="32">
        <v>6299.35</v>
      </c>
      <c r="C2673" s="3">
        <v>3474.93</v>
      </c>
      <c r="D2673" s="3">
        <v>867.33953799999995</v>
      </c>
      <c r="E2673" s="3">
        <v>65.839147999999994</v>
      </c>
      <c r="F2673" s="3">
        <v>2639.7633489280001</v>
      </c>
      <c r="G2673" s="3">
        <v>234</v>
      </c>
      <c r="H2673" s="37">
        <v>266.34556099999998</v>
      </c>
      <c r="I2673" s="3">
        <v>446.45448199999998</v>
      </c>
      <c r="J2673" s="3">
        <v>-180.10892100000001</v>
      </c>
      <c r="K2673" s="3">
        <v>16.947099999999999</v>
      </c>
      <c r="L2673" s="3">
        <v>2.0133999999999999</v>
      </c>
      <c r="M2673" s="3">
        <v>3</v>
      </c>
      <c r="N2673" s="3">
        <v>-3.0999999999994543</v>
      </c>
      <c r="O2673" s="3"/>
      <c r="P2673" s="3"/>
    </row>
    <row r="2674" spans="1:16">
      <c r="A2674" s="9">
        <v>41809</v>
      </c>
      <c r="B2674" s="10">
        <v>6302.45</v>
      </c>
      <c r="C2674" s="3">
        <v>3478.86</v>
      </c>
      <c r="D2674" s="3">
        <v>1210.567732</v>
      </c>
      <c r="E2674" s="3">
        <v>133.43138500000001</v>
      </c>
      <c r="F2674" s="3">
        <v>2641.0639655330001</v>
      </c>
      <c r="G2674" s="3">
        <v>243</v>
      </c>
      <c r="H2674" s="37">
        <v>196.44966700000001</v>
      </c>
      <c r="I2674" s="3">
        <v>386.53949499999999</v>
      </c>
      <c r="J2674" s="3">
        <v>-190.08982799999998</v>
      </c>
      <c r="K2674" s="3">
        <v>16.955500000000001</v>
      </c>
      <c r="L2674" s="3">
        <v>2.0144000000000002</v>
      </c>
      <c r="M2674" s="3">
        <v>3</v>
      </c>
      <c r="N2674" s="3">
        <v>-10.75</v>
      </c>
      <c r="O2674" s="3"/>
      <c r="P2674" s="3"/>
    </row>
    <row r="2675" spans="1:16">
      <c r="A2675" s="9">
        <v>41808</v>
      </c>
      <c r="B2675" s="32">
        <v>6313.2</v>
      </c>
      <c r="C2675" s="3">
        <v>3490.67</v>
      </c>
      <c r="D2675" s="3">
        <v>683.58793400000002</v>
      </c>
      <c r="E2675" s="3">
        <v>25.632819999999999</v>
      </c>
      <c r="F2675" s="3">
        <v>2645.568621896</v>
      </c>
      <c r="G2675" s="3">
        <v>236</v>
      </c>
      <c r="H2675" s="37">
        <v>248.45242999999999</v>
      </c>
      <c r="I2675" s="3">
        <v>142.524486</v>
      </c>
      <c r="J2675" s="3">
        <v>105.927944</v>
      </c>
      <c r="K2675" s="3">
        <v>17.117999999999999</v>
      </c>
      <c r="L2675" s="3">
        <v>2.0398999999999998</v>
      </c>
      <c r="M2675" s="3">
        <v>2.7</v>
      </c>
      <c r="N2675" s="3">
        <v>-4.4099999999998545</v>
      </c>
      <c r="O2675" s="3"/>
      <c r="P2675" s="3"/>
    </row>
    <row r="2676" spans="1:16">
      <c r="A2676" s="9">
        <v>41807</v>
      </c>
      <c r="B2676" s="32">
        <v>6317.61</v>
      </c>
      <c r="C2676" s="3">
        <v>3499.49</v>
      </c>
      <c r="D2676" s="3">
        <v>713.87783000000002</v>
      </c>
      <c r="E2676" s="3">
        <v>30.189461999999999</v>
      </c>
      <c r="F2676" s="3">
        <v>2647.4064496890001</v>
      </c>
      <c r="G2676" s="3">
        <v>233</v>
      </c>
      <c r="H2676" s="37">
        <v>160.948114</v>
      </c>
      <c r="I2676" s="3">
        <v>202.42156900000001</v>
      </c>
      <c r="J2676" s="3">
        <v>-41.473455000000001</v>
      </c>
      <c r="K2676" s="3">
        <v>17.139299999999999</v>
      </c>
      <c r="L2676" s="3">
        <v>2.0464000000000002</v>
      </c>
      <c r="M2676" s="3">
        <v>2.7</v>
      </c>
      <c r="N2676" s="3">
        <v>-26.800000000000182</v>
      </c>
      <c r="O2676" s="3"/>
      <c r="P2676" s="3"/>
    </row>
    <row r="2677" spans="1:16">
      <c r="A2677" s="9">
        <v>41806</v>
      </c>
      <c r="B2677" s="32">
        <v>6344.41</v>
      </c>
      <c r="C2677" s="3">
        <v>3521.07</v>
      </c>
      <c r="D2677" s="3">
        <v>1079.107043</v>
      </c>
      <c r="E2677" s="3">
        <v>60.205829000000001</v>
      </c>
      <c r="F2677" s="3">
        <v>2658.6258732430001</v>
      </c>
      <c r="G2677" s="3">
        <v>238</v>
      </c>
      <c r="H2677" s="37">
        <v>296.18476199999998</v>
      </c>
      <c r="I2677" s="3">
        <v>239.92774199999999</v>
      </c>
      <c r="J2677" s="3">
        <v>56.257019999999983</v>
      </c>
      <c r="K2677" s="3">
        <v>17.7879</v>
      </c>
      <c r="L2677" s="3">
        <v>2.0758000000000001</v>
      </c>
      <c r="M2677" s="3">
        <v>2.7</v>
      </c>
      <c r="N2677" s="3">
        <v>0.30999999999949068</v>
      </c>
      <c r="O2677" s="3"/>
      <c r="P2677" s="3"/>
    </row>
    <row r="2678" spans="1:16">
      <c r="A2678" s="9">
        <v>41803</v>
      </c>
      <c r="B2678" s="33">
        <v>6344.1</v>
      </c>
      <c r="C2678" s="35">
        <v>3520.67</v>
      </c>
      <c r="D2678" s="35">
        <v>957.16021499999999</v>
      </c>
      <c r="E2678" s="35">
        <v>71.379580000000004</v>
      </c>
      <c r="F2678" s="3">
        <v>2658.4980538189998</v>
      </c>
      <c r="G2678" s="3">
        <v>241</v>
      </c>
      <c r="H2678" s="37">
        <v>252.699637</v>
      </c>
      <c r="I2678" s="3">
        <v>53.955866</v>
      </c>
      <c r="J2678" s="3">
        <v>198.74377099999998</v>
      </c>
      <c r="K2678" s="3">
        <v>17.786999999999999</v>
      </c>
      <c r="L2678" s="3">
        <v>2.0756999999999999</v>
      </c>
      <c r="M2678" s="3">
        <v>2.8</v>
      </c>
      <c r="N2678" s="3">
        <v>6.8800000000001091</v>
      </c>
      <c r="O2678" s="3"/>
      <c r="P2678" s="3"/>
    </row>
    <row r="2679" spans="1:16">
      <c r="A2679" s="9">
        <v>41801</v>
      </c>
      <c r="B2679" s="10">
        <v>6337.22</v>
      </c>
      <c r="C2679" s="3">
        <v>3505.03</v>
      </c>
      <c r="D2679" s="3">
        <v>809.30615999999998</v>
      </c>
      <c r="E2679" s="3">
        <v>36.155237</v>
      </c>
      <c r="F2679" s="3">
        <v>2655.5974617060001</v>
      </c>
      <c r="G2679" s="3">
        <v>250</v>
      </c>
      <c r="H2679" s="37">
        <v>345.39449100000002</v>
      </c>
      <c r="I2679" s="3">
        <v>168.52395999999999</v>
      </c>
      <c r="J2679" s="3">
        <v>176.87053100000003</v>
      </c>
      <c r="K2679" s="3">
        <v>17.767600000000002</v>
      </c>
      <c r="L2679" s="3">
        <v>2.0733999999999999</v>
      </c>
      <c r="M2679" s="3">
        <v>2.8</v>
      </c>
      <c r="N2679" s="3">
        <v>43.860000000000582</v>
      </c>
      <c r="O2679" s="3"/>
      <c r="P2679" s="3"/>
    </row>
    <row r="2680" spans="1:16">
      <c r="A2680" s="9">
        <v>41800</v>
      </c>
      <c r="B2680" s="32">
        <v>6293.36</v>
      </c>
      <c r="C2680" s="3">
        <v>3476.58</v>
      </c>
      <c r="D2680" s="3">
        <v>1405.057849</v>
      </c>
      <c r="E2680" s="3">
        <v>51.112772</v>
      </c>
      <c r="F2680" s="3">
        <v>2637.2146408039998</v>
      </c>
      <c r="G2680" s="3">
        <v>242</v>
      </c>
      <c r="H2680" s="10">
        <v>899.15169300000002</v>
      </c>
      <c r="I2680" s="32">
        <v>636.28225999999995</v>
      </c>
      <c r="J2680" s="3">
        <v>262.86943300000007</v>
      </c>
      <c r="K2680" s="3">
        <v>17.644600000000001</v>
      </c>
      <c r="L2680" s="3">
        <v>2.0590999999999999</v>
      </c>
      <c r="M2680" s="3">
        <v>2.8</v>
      </c>
      <c r="N2680" s="3">
        <v>-0.28000000000065484</v>
      </c>
      <c r="O2680" s="3"/>
      <c r="P2680" s="3"/>
    </row>
    <row r="2681" spans="1:16">
      <c r="A2681" s="9">
        <v>41799</v>
      </c>
      <c r="B2681" s="32">
        <v>6293.64</v>
      </c>
      <c r="C2681" s="3">
        <v>3484.12</v>
      </c>
      <c r="D2681" s="3">
        <v>818.44766700000002</v>
      </c>
      <c r="E2681" s="3">
        <v>50.660043999999999</v>
      </c>
      <c r="F2681" s="3">
        <v>2637.3310854269998</v>
      </c>
      <c r="G2681" s="3">
        <v>233</v>
      </c>
      <c r="H2681" s="37">
        <v>256.688356</v>
      </c>
      <c r="I2681" s="3">
        <v>251.68227899999999</v>
      </c>
      <c r="J2681" s="3">
        <v>5.0060770000000048</v>
      </c>
      <c r="K2681" s="3">
        <v>17.645399999999999</v>
      </c>
      <c r="L2681" s="3">
        <v>2.0592000000000001</v>
      </c>
      <c r="M2681" s="3">
        <v>2.8</v>
      </c>
      <c r="N2681" s="3">
        <v>6.6100000000005821</v>
      </c>
      <c r="O2681" s="3"/>
      <c r="P2681" s="3"/>
    </row>
    <row r="2682" spans="1:16">
      <c r="A2682" s="9">
        <v>41796</v>
      </c>
      <c r="B2682" s="32">
        <v>6287.03</v>
      </c>
      <c r="C2682" s="3">
        <v>3479.69</v>
      </c>
      <c r="D2682" s="3">
        <v>1398.0745059999999</v>
      </c>
      <c r="E2682" s="3">
        <v>36.251781999999999</v>
      </c>
      <c r="F2682" s="3">
        <v>2633.2075081409998</v>
      </c>
      <c r="G2682" s="3">
        <v>249</v>
      </c>
      <c r="H2682" s="10">
        <v>1022.623939</v>
      </c>
      <c r="I2682" s="32">
        <v>98.489675000000005</v>
      </c>
      <c r="J2682" s="3">
        <v>924.13426399999992</v>
      </c>
      <c r="K2682" s="3">
        <v>17.617799999999999</v>
      </c>
      <c r="L2682" s="3">
        <v>2.056</v>
      </c>
      <c r="M2682" s="3">
        <v>2.8</v>
      </c>
      <c r="N2682" s="3">
        <v>7.8899999999994179</v>
      </c>
      <c r="O2682" s="3"/>
      <c r="P2682" s="3"/>
    </row>
    <row r="2683" spans="1:16">
      <c r="A2683" s="9">
        <v>41795</v>
      </c>
      <c r="B2683" s="10">
        <v>6279.14</v>
      </c>
      <c r="C2683" s="3">
        <v>3479.17</v>
      </c>
      <c r="D2683" s="3">
        <v>835.00872800000002</v>
      </c>
      <c r="E2683" s="3">
        <v>45.753740000000001</v>
      </c>
      <c r="F2683" s="3">
        <v>2629.9052743389998</v>
      </c>
      <c r="G2683" s="3">
        <v>231</v>
      </c>
      <c r="H2683" s="37">
        <v>367.43668500000001</v>
      </c>
      <c r="I2683" s="3">
        <v>70.210797999999997</v>
      </c>
      <c r="J2683" s="3">
        <v>297.225887</v>
      </c>
      <c r="K2683" s="3">
        <v>17.595700000000001</v>
      </c>
      <c r="L2683" s="3">
        <v>2.0533999999999999</v>
      </c>
      <c r="M2683" s="3">
        <v>2.7</v>
      </c>
      <c r="N2683" s="3">
        <v>-1.0199999999995271</v>
      </c>
      <c r="O2683" s="3"/>
      <c r="P2683" s="3"/>
    </row>
    <row r="2684" spans="1:16">
      <c r="A2684" s="9">
        <v>41794</v>
      </c>
      <c r="B2684" s="10">
        <v>6280.16</v>
      </c>
      <c r="C2684" s="3">
        <v>3473.43</v>
      </c>
      <c r="D2684" s="3">
        <v>896.19112399999995</v>
      </c>
      <c r="E2684" s="3">
        <v>33.387062999999998</v>
      </c>
      <c r="F2684" s="3">
        <v>2630.3296533950002</v>
      </c>
      <c r="G2684" s="3">
        <v>241</v>
      </c>
      <c r="H2684" s="37">
        <v>580.35765400000003</v>
      </c>
      <c r="I2684" s="3">
        <v>66.219930000000005</v>
      </c>
      <c r="J2684" s="3">
        <v>514.13772400000005</v>
      </c>
      <c r="K2684" s="3">
        <v>17.661200000000001</v>
      </c>
      <c r="L2684" s="3">
        <v>2.0581999999999998</v>
      </c>
      <c r="M2684" s="3">
        <v>2.8</v>
      </c>
      <c r="N2684" s="3">
        <v>-5.9000000000005457</v>
      </c>
      <c r="O2684" s="3"/>
      <c r="P2684" s="3"/>
    </row>
    <row r="2685" spans="1:16">
      <c r="A2685" s="9">
        <v>41793</v>
      </c>
      <c r="B2685" s="33">
        <v>6286.06</v>
      </c>
      <c r="C2685" s="35">
        <v>3472</v>
      </c>
      <c r="D2685" s="35">
        <v>1017.9589570000001</v>
      </c>
      <c r="E2685" s="35">
        <v>33.583661999999997</v>
      </c>
      <c r="F2685" s="3">
        <v>2632.7971389280001</v>
      </c>
      <c r="G2685" s="3">
        <v>226</v>
      </c>
      <c r="H2685" s="37">
        <v>557.24680699999999</v>
      </c>
      <c r="I2685" s="3">
        <v>77.497971000000007</v>
      </c>
      <c r="J2685" s="3">
        <v>479.74883599999998</v>
      </c>
      <c r="K2685" s="3">
        <v>16.942299999999999</v>
      </c>
      <c r="L2685" s="3">
        <v>2.0560999999999998</v>
      </c>
      <c r="M2685" s="3">
        <v>2.8</v>
      </c>
      <c r="N2685" s="3">
        <v>3.999999999996362E-2</v>
      </c>
      <c r="O2685" s="3"/>
      <c r="P2685" s="3"/>
    </row>
    <row r="2686" spans="1:16">
      <c r="A2686" s="9">
        <v>41792</v>
      </c>
      <c r="B2686" s="10">
        <v>6286.02</v>
      </c>
      <c r="C2686" s="3">
        <v>3470.75</v>
      </c>
      <c r="D2686" s="3">
        <v>405.20679899999999</v>
      </c>
      <c r="E2686" s="3">
        <v>26.066396000000001</v>
      </c>
      <c r="F2686" s="3">
        <v>2632.7827783429998</v>
      </c>
      <c r="G2686" s="3">
        <v>248</v>
      </c>
      <c r="H2686" s="37">
        <v>84.487336999999997</v>
      </c>
      <c r="I2686" s="3">
        <v>75.892723000000004</v>
      </c>
      <c r="J2686" s="3">
        <v>8.5946139999999929</v>
      </c>
      <c r="K2686" s="3">
        <v>16.784700000000001</v>
      </c>
      <c r="L2686" s="3">
        <v>2.0615999999999999</v>
      </c>
      <c r="M2686" s="3">
        <v>2.8</v>
      </c>
      <c r="N2686" s="3">
        <v>-6.3899999999994179</v>
      </c>
      <c r="O2686" s="3"/>
      <c r="P2686" s="3"/>
    </row>
    <row r="2687" spans="1:16">
      <c r="A2687" s="9">
        <v>41789</v>
      </c>
      <c r="B2687" s="10">
        <v>6292.41</v>
      </c>
      <c r="C2687" s="3">
        <v>3470.19</v>
      </c>
      <c r="D2687" s="3">
        <v>781.86222999999995</v>
      </c>
      <c r="E2687" s="3">
        <v>43.016992999999999</v>
      </c>
      <c r="F2687" s="3">
        <v>2635.4554090810002</v>
      </c>
      <c r="G2687" s="3">
        <v>253</v>
      </c>
      <c r="H2687" s="37">
        <v>496.568015</v>
      </c>
      <c r="I2687" s="3">
        <v>110.46426700000001</v>
      </c>
      <c r="J2687" s="3">
        <v>386.103748</v>
      </c>
      <c r="K2687" s="3">
        <v>16.8017</v>
      </c>
      <c r="L2687" s="3">
        <v>2.0636999999999999</v>
      </c>
      <c r="M2687" s="3">
        <v>2.8</v>
      </c>
      <c r="N2687" s="3">
        <v>28.949999999999818</v>
      </c>
      <c r="O2687" s="3">
        <v>8068</v>
      </c>
      <c r="P2687" s="3"/>
    </row>
    <row r="2688" spans="1:16">
      <c r="A2688" s="9">
        <v>41788</v>
      </c>
      <c r="B2688" s="32">
        <v>6263.46</v>
      </c>
      <c r="C2688" s="3">
        <v>3454.61</v>
      </c>
      <c r="D2688" s="3">
        <v>1083.03772</v>
      </c>
      <c r="E2688" s="3">
        <v>23.013843000000001</v>
      </c>
      <c r="F2688" s="3">
        <v>2623.3322405069998</v>
      </c>
      <c r="G2688" s="3">
        <v>274</v>
      </c>
      <c r="H2688" s="37">
        <v>760.16509599999995</v>
      </c>
      <c r="I2688" s="3">
        <v>530.38601000000006</v>
      </c>
      <c r="J2688" s="3">
        <v>229.77908599999989</v>
      </c>
      <c r="K2688" s="3">
        <v>16.724399999999999</v>
      </c>
      <c r="L2688" s="3">
        <v>2.0541999999999998</v>
      </c>
      <c r="M2688" s="3">
        <v>2.8</v>
      </c>
      <c r="N2688" s="3">
        <v>-40.3100000000004</v>
      </c>
      <c r="O2688" s="3">
        <v>17560</v>
      </c>
      <c r="P2688" s="3"/>
    </row>
    <row r="2689" spans="1:16">
      <c r="A2689" s="9">
        <v>41787</v>
      </c>
      <c r="B2689" s="10">
        <v>6303.77</v>
      </c>
      <c r="C2689" s="3">
        <v>3486.69</v>
      </c>
      <c r="D2689" s="3">
        <v>810.84268999999995</v>
      </c>
      <c r="E2689" s="3">
        <v>20.482213000000002</v>
      </c>
      <c r="F2689" s="3">
        <v>2640.2087412579999</v>
      </c>
      <c r="G2689" s="3">
        <v>247</v>
      </c>
      <c r="H2689" s="37">
        <v>489.73660799999999</v>
      </c>
      <c r="I2689" s="3">
        <v>62.95675</v>
      </c>
      <c r="J2689" s="3">
        <v>426.77985799999999</v>
      </c>
      <c r="K2689" s="3">
        <v>16.832000000000001</v>
      </c>
      <c r="L2689" s="3">
        <v>2.0674000000000001</v>
      </c>
      <c r="M2689" s="3">
        <v>2.8</v>
      </c>
      <c r="N2689" s="3">
        <v>31.010000000000218</v>
      </c>
      <c r="O2689" s="3"/>
      <c r="P2689" s="3"/>
    </row>
    <row r="2690" spans="1:16">
      <c r="A2690" s="9">
        <v>41786</v>
      </c>
      <c r="B2690" s="32">
        <v>6272.76</v>
      </c>
      <c r="C2690" s="3">
        <v>3450.65</v>
      </c>
      <c r="D2690" s="3">
        <v>451.15922399999999</v>
      </c>
      <c r="E2690" s="3">
        <v>24.770194</v>
      </c>
      <c r="F2690" s="3">
        <v>2627.22156369</v>
      </c>
      <c r="G2690" s="3">
        <v>234</v>
      </c>
      <c r="H2690" s="37">
        <v>71.501800000000003</v>
      </c>
      <c r="I2690" s="3">
        <v>98.815910000000002</v>
      </c>
      <c r="J2690" s="3">
        <v>-27.314109999999999</v>
      </c>
      <c r="K2690" s="3">
        <v>16.749199999999998</v>
      </c>
      <c r="L2690" s="3">
        <v>2.0573000000000001</v>
      </c>
      <c r="M2690" s="3">
        <v>2.8</v>
      </c>
      <c r="N2690" s="3">
        <v>5.3200000000006185</v>
      </c>
      <c r="O2690" s="3"/>
      <c r="P2690" s="3"/>
    </row>
    <row r="2691" spans="1:16">
      <c r="A2691" s="9">
        <v>41785</v>
      </c>
      <c r="B2691" s="32">
        <v>6267.44</v>
      </c>
      <c r="C2691" s="3">
        <v>3447.25</v>
      </c>
      <c r="D2691" s="3">
        <v>1384.55989</v>
      </c>
      <c r="E2691" s="3">
        <v>122.541324</v>
      </c>
      <c r="F2691" s="3">
        <v>2624.9888498390001</v>
      </c>
      <c r="G2691" s="3">
        <v>241</v>
      </c>
      <c r="H2691" s="37">
        <v>52.834290000000003</v>
      </c>
      <c r="I2691" s="3">
        <v>17.239985000000001</v>
      </c>
      <c r="J2691" s="3">
        <v>35.594305000000006</v>
      </c>
      <c r="K2691" s="3">
        <v>16.734999999999999</v>
      </c>
      <c r="L2691" s="3">
        <v>2.0554999999999999</v>
      </c>
      <c r="M2691" s="3">
        <v>2.8</v>
      </c>
      <c r="N2691" s="3">
        <v>-25.580000000000837</v>
      </c>
      <c r="O2691" s="3"/>
      <c r="P2691" s="3"/>
    </row>
    <row r="2692" spans="1:16">
      <c r="A2692" s="9">
        <v>41782</v>
      </c>
      <c r="B2692" s="32">
        <v>6293.02</v>
      </c>
      <c r="C2692" s="3">
        <v>3462.89</v>
      </c>
      <c r="D2692" s="3">
        <v>291.31939999999997</v>
      </c>
      <c r="E2692" s="3">
        <v>18.080946999999998</v>
      </c>
      <c r="F2692" s="3">
        <v>2635.6824503399998</v>
      </c>
      <c r="G2692" s="3">
        <v>213</v>
      </c>
      <c r="H2692" s="37">
        <v>56.143250000000002</v>
      </c>
      <c r="I2692" s="3">
        <v>10.105091</v>
      </c>
      <c r="J2692" s="3">
        <v>46.038159</v>
      </c>
      <c r="K2692" s="3">
        <v>16.8032</v>
      </c>
      <c r="L2692" s="3">
        <v>2.0638999999999998</v>
      </c>
      <c r="M2692" s="3">
        <v>2.8</v>
      </c>
      <c r="N2692" s="3">
        <v>12.710000000000036</v>
      </c>
      <c r="O2692" s="3"/>
      <c r="P2692" s="3"/>
    </row>
    <row r="2693" spans="1:16">
      <c r="A2693" s="9">
        <v>41781</v>
      </c>
      <c r="B2693" s="10">
        <v>6280.31</v>
      </c>
      <c r="C2693" s="3">
        <v>3459.43</v>
      </c>
      <c r="D2693" s="3">
        <v>803.58220300000005</v>
      </c>
      <c r="E2693" s="3">
        <v>23.582485999999999</v>
      </c>
      <c r="F2693" s="3">
        <v>2630.3596283860002</v>
      </c>
      <c r="G2693" s="3">
        <v>213</v>
      </c>
      <c r="H2693" s="37">
        <v>413.89863800000001</v>
      </c>
      <c r="I2693" s="3">
        <v>117.21462099999999</v>
      </c>
      <c r="J2693" s="3">
        <v>296.68401700000004</v>
      </c>
      <c r="K2693" s="3">
        <v>16.769200000000001</v>
      </c>
      <c r="L2693" s="3">
        <v>2.0596999999999999</v>
      </c>
      <c r="M2693" s="3">
        <v>2.8</v>
      </c>
      <c r="N2693" s="3">
        <v>-9.8599999999996726</v>
      </c>
      <c r="O2693" s="3"/>
      <c r="P2693" s="3"/>
    </row>
    <row r="2694" spans="1:16">
      <c r="A2694" s="9">
        <v>41780</v>
      </c>
      <c r="B2694" s="10">
        <v>6290.17</v>
      </c>
      <c r="C2694" s="3">
        <v>3465.05</v>
      </c>
      <c r="D2694" s="3">
        <v>611.48433299999999</v>
      </c>
      <c r="E2694" s="3">
        <v>20.876662</v>
      </c>
      <c r="F2694" s="3">
        <v>2634.487368438</v>
      </c>
      <c r="G2694" s="3">
        <v>213</v>
      </c>
      <c r="H2694" s="37">
        <v>284.65185500000001</v>
      </c>
      <c r="I2694" s="3">
        <v>134.438501</v>
      </c>
      <c r="J2694" s="3">
        <v>150.21335400000001</v>
      </c>
      <c r="K2694" s="3">
        <v>16.795500000000001</v>
      </c>
      <c r="L2694" s="3">
        <v>2.0630000000000002</v>
      </c>
      <c r="M2694" s="3">
        <v>2.8</v>
      </c>
      <c r="N2694" s="3">
        <v>0.8500000000003638</v>
      </c>
      <c r="O2694" s="3"/>
      <c r="P2694" s="3"/>
    </row>
    <row r="2695" spans="1:16">
      <c r="A2695" s="9">
        <v>41779</v>
      </c>
      <c r="B2695" s="10">
        <v>6289.32</v>
      </c>
      <c r="C2695" s="3">
        <v>3465.84</v>
      </c>
      <c r="D2695" s="3">
        <v>944.24087299999997</v>
      </c>
      <c r="E2695" s="3">
        <v>36.852015000000002</v>
      </c>
      <c r="F2695" s="3">
        <v>2634.1310517349998</v>
      </c>
      <c r="G2695" s="3">
        <v>213</v>
      </c>
      <c r="H2695" s="37">
        <v>669.848478</v>
      </c>
      <c r="I2695" s="3">
        <v>173.88848200000001</v>
      </c>
      <c r="J2695" s="3">
        <v>495.95999599999999</v>
      </c>
      <c r="K2695" s="3">
        <v>16.793299999999999</v>
      </c>
      <c r="L2695" s="3">
        <v>2.0627</v>
      </c>
      <c r="M2695" s="3">
        <v>2.8</v>
      </c>
      <c r="N2695" s="3">
        <v>-32.289999999999964</v>
      </c>
      <c r="O2695" s="3"/>
      <c r="P2695" s="3"/>
    </row>
    <row r="2696" spans="1:16">
      <c r="A2696" s="9">
        <v>41778</v>
      </c>
      <c r="B2696" s="32">
        <v>6321.61</v>
      </c>
      <c r="C2696" s="3">
        <v>3480.1</v>
      </c>
      <c r="D2696" s="3">
        <v>414.77525400000002</v>
      </c>
      <c r="E2696" s="3">
        <v>15.454977</v>
      </c>
      <c r="F2696" s="3">
        <v>2647.6483296370002</v>
      </c>
      <c r="G2696" s="3">
        <v>213</v>
      </c>
      <c r="H2696" s="37">
        <v>122.543762</v>
      </c>
      <c r="I2696" s="3">
        <v>139.82406700000001</v>
      </c>
      <c r="J2696" s="3">
        <v>-17.280305000000013</v>
      </c>
      <c r="K2696" s="3">
        <v>16.8794</v>
      </c>
      <c r="L2696" s="3">
        <v>2.0733000000000001</v>
      </c>
      <c r="M2696" s="3">
        <v>2.8</v>
      </c>
      <c r="N2696" s="3">
        <v>2.3699999999998909</v>
      </c>
      <c r="O2696" s="3"/>
      <c r="P2696" s="3"/>
    </row>
    <row r="2697" spans="1:16">
      <c r="A2697" s="9">
        <v>41775</v>
      </c>
      <c r="B2697" s="10">
        <v>6319.24</v>
      </c>
      <c r="C2697" s="3">
        <v>3472.79</v>
      </c>
      <c r="D2697" s="3">
        <v>589.92253300000004</v>
      </c>
      <c r="E2697" s="3">
        <v>20.819032</v>
      </c>
      <c r="F2697" s="3">
        <v>2646.653858442</v>
      </c>
      <c r="G2697" s="3">
        <v>213</v>
      </c>
      <c r="H2697" s="37">
        <v>255.97921299999999</v>
      </c>
      <c r="I2697" s="3">
        <v>77.647384000000002</v>
      </c>
      <c r="J2697" s="3">
        <v>178.33182899999997</v>
      </c>
      <c r="K2697" s="3">
        <v>16.873100000000001</v>
      </c>
      <c r="L2697" s="3">
        <v>2.0724999999999998</v>
      </c>
      <c r="M2697" s="3">
        <v>2.8</v>
      </c>
      <c r="N2697" s="3">
        <v>4.0500000000001819</v>
      </c>
      <c r="O2697" s="3"/>
      <c r="P2697" s="3"/>
    </row>
    <row r="2698" spans="1:16">
      <c r="A2698" s="9">
        <v>41772</v>
      </c>
      <c r="B2698" s="33">
        <v>6315.19</v>
      </c>
      <c r="C2698" s="35">
        <v>3479.17</v>
      </c>
      <c r="D2698" s="35">
        <v>1613.6665849999999</v>
      </c>
      <c r="E2698" s="35">
        <v>27.702491999999999</v>
      </c>
      <c r="F2698" s="3">
        <v>2644.9477778390001</v>
      </c>
      <c r="G2698" s="3">
        <v>213</v>
      </c>
      <c r="H2698" s="37">
        <v>1198.1584</v>
      </c>
      <c r="I2698" s="3">
        <v>254.40595400000001</v>
      </c>
      <c r="J2698" s="3">
        <v>943.75244599999996</v>
      </c>
      <c r="K2698" s="3">
        <v>16.862200000000001</v>
      </c>
      <c r="L2698" s="3">
        <v>2.0710999999999999</v>
      </c>
      <c r="M2698" s="3">
        <v>2.8</v>
      </c>
      <c r="N2698" s="3">
        <v>30.229999999999563</v>
      </c>
      <c r="O2698" s="3">
        <v>10962</v>
      </c>
      <c r="P2698" s="3"/>
    </row>
    <row r="2699" spans="1:16">
      <c r="A2699" s="9">
        <v>41771</v>
      </c>
      <c r="B2699" s="30">
        <v>6284.96</v>
      </c>
      <c r="C2699" s="3">
        <v>3478.99</v>
      </c>
      <c r="D2699" s="3">
        <v>757.63145499999996</v>
      </c>
      <c r="E2699" s="3">
        <v>37.033264000000003</v>
      </c>
      <c r="F2699" s="3">
        <v>2632.2855762549998</v>
      </c>
      <c r="G2699" s="3">
        <v>213</v>
      </c>
      <c r="H2699" s="10">
        <v>323.64796699999999</v>
      </c>
      <c r="I2699" s="32">
        <v>182.513318</v>
      </c>
      <c r="J2699" s="3">
        <v>141.134649</v>
      </c>
      <c r="K2699" s="3">
        <v>16.781500000000001</v>
      </c>
      <c r="L2699" s="3">
        <v>2.0611999999999999</v>
      </c>
      <c r="M2699" s="3">
        <v>2.8</v>
      </c>
      <c r="N2699" s="3">
        <v>-18.199999999999818</v>
      </c>
      <c r="O2699" s="3"/>
      <c r="P2699" s="3"/>
    </row>
    <row r="2700" spans="1:16">
      <c r="A2700" s="9">
        <v>41768</v>
      </c>
      <c r="B2700" s="33">
        <v>6303.16</v>
      </c>
      <c r="C2700" s="35">
        <v>3480.91</v>
      </c>
      <c r="D2700" s="35">
        <v>866.47750199999996</v>
      </c>
      <c r="E2700" s="35">
        <v>51.244269000000003</v>
      </c>
      <c r="F2700" s="3">
        <v>2639.9081038280001</v>
      </c>
      <c r="G2700" s="3">
        <v>213</v>
      </c>
      <c r="H2700" s="37">
        <v>377.87376999999998</v>
      </c>
      <c r="I2700" s="3">
        <v>256.64727799999997</v>
      </c>
      <c r="J2700" s="3">
        <v>121.22649200000001</v>
      </c>
      <c r="K2700" s="3">
        <v>16.830100000000002</v>
      </c>
      <c r="L2700" s="3">
        <v>2.0672000000000001</v>
      </c>
      <c r="M2700" s="3">
        <v>2.8</v>
      </c>
      <c r="N2700" s="3">
        <v>18.289999999999964</v>
      </c>
      <c r="O2700" s="3"/>
      <c r="P2700" s="3"/>
    </row>
    <row r="2701" spans="1:16">
      <c r="A2701" s="9">
        <v>41767</v>
      </c>
      <c r="B2701" s="10">
        <v>6284.87</v>
      </c>
      <c r="C2701" s="3">
        <v>3457.26</v>
      </c>
      <c r="D2701" s="3">
        <v>7145.0380770000002</v>
      </c>
      <c r="E2701" s="3">
        <v>629.712716</v>
      </c>
      <c r="F2701" s="3">
        <v>2631.9023361869999</v>
      </c>
      <c r="G2701" s="3">
        <v>213</v>
      </c>
      <c r="H2701" s="37">
        <v>6433.4837719999996</v>
      </c>
      <c r="I2701" s="3">
        <v>155.69099499999999</v>
      </c>
      <c r="J2701" s="3">
        <v>6277.7927769999997</v>
      </c>
      <c r="K2701" s="3">
        <v>16.7791</v>
      </c>
      <c r="L2701" s="3">
        <v>2.0609000000000002</v>
      </c>
      <c r="M2701" s="3">
        <v>2.8</v>
      </c>
      <c r="N2701" s="3">
        <v>9.1400000000003274</v>
      </c>
      <c r="O2701" s="3"/>
      <c r="P2701" s="3"/>
    </row>
    <row r="2702" spans="1:16">
      <c r="A2702" s="9">
        <v>41766</v>
      </c>
      <c r="B2702" s="10">
        <v>6275.73</v>
      </c>
      <c r="C2702" s="3">
        <v>3446.76</v>
      </c>
      <c r="D2702" s="3">
        <v>935.21321399999999</v>
      </c>
      <c r="E2702" s="3">
        <v>27.838684000000001</v>
      </c>
      <c r="F2702" s="3">
        <v>2628.0695568229999</v>
      </c>
      <c r="G2702" s="3">
        <v>213</v>
      </c>
      <c r="H2702" s="37">
        <v>366.91272700000002</v>
      </c>
      <c r="I2702" s="3">
        <v>229.08678</v>
      </c>
      <c r="J2702" s="3">
        <v>137.82594700000001</v>
      </c>
      <c r="K2702" s="3">
        <v>16.7546</v>
      </c>
      <c r="L2702" s="3">
        <v>2.0579000000000001</v>
      </c>
      <c r="M2702" s="3">
        <v>2.8</v>
      </c>
      <c r="N2702" s="3">
        <v>23.1299999999992</v>
      </c>
      <c r="O2702" s="3"/>
      <c r="P2702" s="3"/>
    </row>
    <row r="2703" spans="1:16">
      <c r="A2703" s="9">
        <v>41765</v>
      </c>
      <c r="B2703" s="10">
        <v>6252.6</v>
      </c>
      <c r="C2703" s="3">
        <v>3433.95</v>
      </c>
      <c r="D2703" s="3">
        <v>1005.4633</v>
      </c>
      <c r="E2703" s="3">
        <v>38.243732999999999</v>
      </c>
      <c r="F2703" s="3">
        <v>2618.3781441460001</v>
      </c>
      <c r="G2703" s="3">
        <v>213</v>
      </c>
      <c r="H2703" s="37">
        <v>410.36297200000001</v>
      </c>
      <c r="I2703" s="3">
        <v>139.79703699999999</v>
      </c>
      <c r="J2703" s="3">
        <v>270.56593500000002</v>
      </c>
      <c r="K2703" s="3">
        <v>16.692799999999998</v>
      </c>
      <c r="L2703" s="3">
        <v>2.0503</v>
      </c>
      <c r="M2703" s="3">
        <v>2.8</v>
      </c>
      <c r="N2703" s="3">
        <v>26.470000000000255</v>
      </c>
      <c r="O2703" s="3"/>
      <c r="P2703" s="3"/>
    </row>
    <row r="2704" spans="1:16">
      <c r="A2704" s="9">
        <v>41764</v>
      </c>
      <c r="B2704" s="32">
        <v>6226.13</v>
      </c>
      <c r="C2704" s="3">
        <v>3424.12</v>
      </c>
      <c r="D2704" s="3">
        <v>1297.3924199999999</v>
      </c>
      <c r="E2704" s="3">
        <v>62.860245999999997</v>
      </c>
      <c r="F2704" s="3">
        <v>2607.2934012850001</v>
      </c>
      <c r="G2704" s="3">
        <v>213</v>
      </c>
      <c r="H2704" s="37">
        <v>326.32056799999998</v>
      </c>
      <c r="I2704" s="3">
        <v>279.651972</v>
      </c>
      <c r="J2704" s="3">
        <v>46.66859599999998</v>
      </c>
      <c r="K2704" s="3">
        <v>16.622199999999999</v>
      </c>
      <c r="L2704" s="3">
        <v>2.0417000000000001</v>
      </c>
      <c r="M2704" s="3">
        <v>2.8</v>
      </c>
      <c r="N2704" s="3">
        <v>-23.300000000000182</v>
      </c>
      <c r="O2704" s="3"/>
      <c r="P2704" s="3"/>
    </row>
    <row r="2705" spans="1:16">
      <c r="A2705" s="9">
        <v>41761</v>
      </c>
      <c r="B2705" s="10">
        <v>6249.43</v>
      </c>
      <c r="C2705" s="3">
        <v>3441.69</v>
      </c>
      <c r="D2705" s="3">
        <v>1246.830402</v>
      </c>
      <c r="E2705" s="3">
        <v>70.080513999999994</v>
      </c>
      <c r="F2705" s="3">
        <v>2617.0515280180002</v>
      </c>
      <c r="G2705" s="3">
        <v>213</v>
      </c>
      <c r="H2705" s="37">
        <v>458.00134000000003</v>
      </c>
      <c r="I2705" s="3">
        <v>304.77976999999998</v>
      </c>
      <c r="J2705" s="3">
        <v>153.22157000000004</v>
      </c>
      <c r="K2705" s="3">
        <v>16.6844</v>
      </c>
      <c r="L2705" s="3">
        <v>2.0493000000000001</v>
      </c>
      <c r="M2705" s="3">
        <v>2.8</v>
      </c>
      <c r="N2705" s="3">
        <v>0.99000000000069122</v>
      </c>
      <c r="O2705" s="3"/>
      <c r="P2705" s="3"/>
    </row>
    <row r="2706" spans="1:16">
      <c r="A2706" s="9">
        <v>41759</v>
      </c>
      <c r="B2706" s="32">
        <v>6248.44</v>
      </c>
      <c r="C2706" s="3">
        <v>3435.81</v>
      </c>
      <c r="D2706" s="3">
        <v>1313.697128</v>
      </c>
      <c r="E2706" s="3">
        <v>67.319209999999998</v>
      </c>
      <c r="F2706" s="3">
        <v>2616.6337489799998</v>
      </c>
      <c r="G2706" s="3">
        <v>213</v>
      </c>
      <c r="H2706" s="37">
        <v>116.609655</v>
      </c>
      <c r="I2706" s="3">
        <v>333.62061699999998</v>
      </c>
      <c r="J2706" s="3">
        <v>-217.01096199999998</v>
      </c>
      <c r="K2706" s="3">
        <v>16.681699999999999</v>
      </c>
      <c r="L2706" s="3">
        <v>2.0489999999999999</v>
      </c>
      <c r="M2706" s="3">
        <v>2.8</v>
      </c>
      <c r="N2706" s="3">
        <v>24.769999999999527</v>
      </c>
      <c r="O2706" s="3"/>
      <c r="P2706" s="3"/>
    </row>
    <row r="2707" spans="1:16">
      <c r="A2707" s="9">
        <v>41758</v>
      </c>
      <c r="B2707" s="32">
        <v>6223.67</v>
      </c>
      <c r="C2707" s="3">
        <v>3418.19</v>
      </c>
      <c r="D2707" s="3">
        <v>1234.5034820000001</v>
      </c>
      <c r="E2707" s="3">
        <v>52.499017000000002</v>
      </c>
      <c r="F2707" s="3">
        <v>2606.2622547149999</v>
      </c>
      <c r="G2707" s="3">
        <v>213</v>
      </c>
      <c r="H2707" s="37">
        <v>323.095303</v>
      </c>
      <c r="I2707" s="3">
        <v>378.09905800000001</v>
      </c>
      <c r="J2707" s="3">
        <v>-55.003755000000012</v>
      </c>
      <c r="K2707" s="3">
        <v>16.615600000000001</v>
      </c>
      <c r="L2707" s="3">
        <v>2.0409000000000002</v>
      </c>
      <c r="M2707" s="3">
        <v>2.8</v>
      </c>
      <c r="N2707" s="3">
        <v>37.420000000000073</v>
      </c>
      <c r="O2707" s="3"/>
      <c r="P2707" s="3"/>
    </row>
    <row r="2708" spans="1:16">
      <c r="A2708" s="9">
        <v>41757</v>
      </c>
      <c r="B2708" s="10">
        <v>6186.25</v>
      </c>
      <c r="C2708" s="3">
        <v>3405.32</v>
      </c>
      <c r="D2708" s="3">
        <v>570.82356400000003</v>
      </c>
      <c r="E2708" s="3">
        <v>29.431967</v>
      </c>
      <c r="F2708" s="3">
        <v>2590.588972304</v>
      </c>
      <c r="G2708" s="3">
        <v>213</v>
      </c>
      <c r="H2708" s="37">
        <v>153.457123</v>
      </c>
      <c r="I2708" s="3">
        <v>105.18279</v>
      </c>
      <c r="J2708" s="3">
        <v>48.274332999999999</v>
      </c>
      <c r="K2708" s="3">
        <v>16.515699999999999</v>
      </c>
      <c r="L2708" s="3">
        <v>2.0286</v>
      </c>
      <c r="M2708" s="3">
        <v>2.8</v>
      </c>
      <c r="N2708" s="3">
        <v>14.3100000000004</v>
      </c>
      <c r="O2708" s="3"/>
      <c r="P2708" s="3"/>
    </row>
    <row r="2709" spans="1:16">
      <c r="A2709" s="9">
        <v>41754</v>
      </c>
      <c r="B2709" s="32">
        <v>6171.94</v>
      </c>
      <c r="C2709" s="3">
        <v>3394.34</v>
      </c>
      <c r="D2709" s="3">
        <v>423.78586000000001</v>
      </c>
      <c r="E2709" s="3">
        <v>24.873041000000001</v>
      </c>
      <c r="F2709" s="3">
        <v>2584.5966657489998</v>
      </c>
      <c r="G2709" s="3">
        <v>213</v>
      </c>
      <c r="H2709" s="37">
        <v>128.46558999999999</v>
      </c>
      <c r="I2709" s="3">
        <v>76.228347999999997</v>
      </c>
      <c r="J2709" s="3">
        <v>52.237241999999995</v>
      </c>
      <c r="K2709" s="3">
        <v>16.477499999999999</v>
      </c>
      <c r="L2709" s="3">
        <v>2.0238999999999998</v>
      </c>
      <c r="M2709" s="3">
        <v>2.8</v>
      </c>
      <c r="N2709" s="3">
        <v>4.1299999999991996</v>
      </c>
      <c r="O2709" s="3"/>
      <c r="P2709" s="3"/>
    </row>
    <row r="2710" spans="1:16">
      <c r="A2710" s="9">
        <v>41753</v>
      </c>
      <c r="B2710" s="10">
        <v>6167.81</v>
      </c>
      <c r="C2710" s="3">
        <v>3387.97</v>
      </c>
      <c r="D2710" s="3">
        <v>906.25805700000001</v>
      </c>
      <c r="E2710" s="3">
        <v>34.712971000000003</v>
      </c>
      <c r="F2710" s="3">
        <v>2582.853193339</v>
      </c>
      <c r="G2710" s="3">
        <v>213</v>
      </c>
      <c r="H2710" s="37">
        <v>77.355029999999999</v>
      </c>
      <c r="I2710" s="3">
        <v>85.556854999999999</v>
      </c>
      <c r="J2710" s="3">
        <v>-8.2018249999999995</v>
      </c>
      <c r="K2710" s="3">
        <v>16.4664</v>
      </c>
      <c r="L2710" s="3">
        <v>2.0225</v>
      </c>
      <c r="M2710" s="3">
        <v>2.8</v>
      </c>
      <c r="N2710" s="3">
        <v>-10.319999999999709</v>
      </c>
      <c r="O2710" s="3"/>
      <c r="P2710" s="3"/>
    </row>
    <row r="2711" spans="1:16">
      <c r="A2711" s="9">
        <v>41752</v>
      </c>
      <c r="B2711" s="30">
        <v>6178.13</v>
      </c>
      <c r="C2711" s="3">
        <v>3394.56</v>
      </c>
      <c r="D2711" s="3">
        <v>1130.1843449999999</v>
      </c>
      <c r="E2711" s="3">
        <v>34.148918999999999</v>
      </c>
      <c r="F2711" s="3">
        <v>2587.173153963</v>
      </c>
      <c r="G2711" s="3">
        <v>213</v>
      </c>
      <c r="H2711" s="10">
        <v>507.228407</v>
      </c>
      <c r="I2711" s="32">
        <v>151.405822</v>
      </c>
      <c r="J2711" s="3">
        <v>355.822585</v>
      </c>
      <c r="K2711" s="3">
        <v>16.4939</v>
      </c>
      <c r="L2711" s="3">
        <v>2.0259</v>
      </c>
      <c r="M2711" s="3">
        <v>2.8</v>
      </c>
      <c r="N2711" s="3">
        <v>5.3599999999996726</v>
      </c>
      <c r="O2711" s="3"/>
      <c r="P2711" s="3"/>
    </row>
    <row r="2712" spans="1:16">
      <c r="A2712" s="9">
        <v>41751</v>
      </c>
      <c r="B2712" s="10">
        <v>6172.77</v>
      </c>
      <c r="C2712" s="3">
        <v>3373.55</v>
      </c>
      <c r="D2712" s="3">
        <v>670.845189</v>
      </c>
      <c r="E2712" s="3">
        <v>23.199408999999999</v>
      </c>
      <c r="F2712" s="3">
        <v>2584.9303740949999</v>
      </c>
      <c r="G2712" s="3">
        <v>213</v>
      </c>
      <c r="H2712" s="37">
        <v>282.33753300000001</v>
      </c>
      <c r="I2712" s="3">
        <v>172.73518100000001</v>
      </c>
      <c r="J2712" s="3">
        <v>109.602352</v>
      </c>
      <c r="K2712" s="3">
        <v>16.479600000000001</v>
      </c>
      <c r="L2712" s="3">
        <v>2.0242</v>
      </c>
      <c r="M2712" s="3">
        <v>2.8</v>
      </c>
      <c r="N2712" s="3">
        <v>-19.059999999999491</v>
      </c>
      <c r="O2712" s="3"/>
      <c r="P2712" s="3"/>
    </row>
    <row r="2713" spans="1:16">
      <c r="A2713" s="9">
        <v>41750</v>
      </c>
      <c r="B2713" s="10">
        <v>6191.83</v>
      </c>
      <c r="C2713" s="3">
        <v>3397.42</v>
      </c>
      <c r="D2713" s="3">
        <v>547.16888800000004</v>
      </c>
      <c r="E2713" s="3">
        <v>28.618362000000001</v>
      </c>
      <c r="F2713" s="3">
        <v>2592.9095274780002</v>
      </c>
      <c r="G2713" s="3">
        <v>213</v>
      </c>
      <c r="H2713" s="37">
        <v>226.05452600000001</v>
      </c>
      <c r="I2713" s="3">
        <v>46.754040000000003</v>
      </c>
      <c r="J2713" s="3">
        <v>179.30048600000001</v>
      </c>
      <c r="K2713" s="3">
        <v>16.5305</v>
      </c>
      <c r="L2713" s="3">
        <v>2.0304000000000002</v>
      </c>
      <c r="M2713" s="3">
        <v>2.8</v>
      </c>
      <c r="N2713" s="3">
        <v>4.8000000000001819</v>
      </c>
      <c r="O2713" s="3"/>
      <c r="P2713" s="3"/>
    </row>
    <row r="2714" spans="1:16">
      <c r="A2714" s="9">
        <v>41746</v>
      </c>
      <c r="B2714" s="33">
        <v>6187.03</v>
      </c>
      <c r="C2714" s="35">
        <v>3394.94</v>
      </c>
      <c r="D2714" s="35">
        <v>814.52106700000002</v>
      </c>
      <c r="E2714" s="35">
        <v>35.936957999999997</v>
      </c>
      <c r="F2714" s="3">
        <v>2590.9006850340002</v>
      </c>
      <c r="G2714" s="3">
        <v>213</v>
      </c>
      <c r="H2714" s="37">
        <v>181.06473399999999</v>
      </c>
      <c r="I2714" s="3">
        <v>21.436049000000001</v>
      </c>
      <c r="J2714" s="3">
        <v>159.62868499999999</v>
      </c>
      <c r="K2714" s="3">
        <v>16.517700000000001</v>
      </c>
      <c r="L2714" s="3">
        <v>2.0287999999999999</v>
      </c>
      <c r="M2714" s="3">
        <v>2.9</v>
      </c>
      <c r="N2714" s="3">
        <v>6.2699999999995271</v>
      </c>
      <c r="O2714" s="3"/>
      <c r="P2714" s="3"/>
    </row>
    <row r="2715" spans="1:16">
      <c r="A2715" s="9">
        <v>41745</v>
      </c>
      <c r="B2715" s="10">
        <v>6180.76</v>
      </c>
      <c r="C2715" s="3">
        <v>3388.02</v>
      </c>
      <c r="D2715" s="3">
        <v>664.08466999999996</v>
      </c>
      <c r="E2715" s="3">
        <v>25.499327000000001</v>
      </c>
      <c r="F2715" s="3">
        <v>2588.2768210419999</v>
      </c>
      <c r="G2715" s="3">
        <v>213</v>
      </c>
      <c r="H2715" s="37">
        <v>99.538936000000007</v>
      </c>
      <c r="I2715" s="3">
        <v>96.210696999999996</v>
      </c>
      <c r="J2715" s="3">
        <v>3.3282390000000106</v>
      </c>
      <c r="K2715" s="3">
        <v>16.500900000000001</v>
      </c>
      <c r="L2715" s="3">
        <v>2.0268000000000002</v>
      </c>
      <c r="M2715" s="3">
        <v>2.9</v>
      </c>
      <c r="N2715" s="3">
        <v>61.909999999999854</v>
      </c>
      <c r="O2715" s="3"/>
      <c r="P2715" s="3"/>
    </row>
    <row r="2716" spans="1:16">
      <c r="A2716" s="9">
        <v>41740</v>
      </c>
      <c r="B2716" s="32">
        <v>6118.85</v>
      </c>
      <c r="C2716" s="3">
        <v>3361.48</v>
      </c>
      <c r="D2716" s="3">
        <v>745.16626699999995</v>
      </c>
      <c r="E2716" s="3">
        <v>18.589036</v>
      </c>
      <c r="F2716" s="3">
        <v>2562.34596663</v>
      </c>
      <c r="G2716" s="3">
        <v>213</v>
      </c>
      <c r="H2716" s="37">
        <v>481.19848300000001</v>
      </c>
      <c r="I2716" s="3">
        <v>204.84943000000001</v>
      </c>
      <c r="J2716" s="3">
        <v>276.34905300000003</v>
      </c>
      <c r="K2716" s="3">
        <v>16.335599999999999</v>
      </c>
      <c r="L2716" s="3">
        <v>2.0065</v>
      </c>
      <c r="M2716" s="3">
        <v>2.9</v>
      </c>
      <c r="N2716" s="3">
        <v>26.510000000000218</v>
      </c>
      <c r="O2716" s="3"/>
      <c r="P2716" s="3"/>
    </row>
    <row r="2717" spans="1:16">
      <c r="A2717" s="9">
        <v>41739</v>
      </c>
      <c r="B2717" s="10">
        <v>6092.34</v>
      </c>
      <c r="C2717" s="3">
        <v>3346.92</v>
      </c>
      <c r="D2717" s="3">
        <v>540.60744499999998</v>
      </c>
      <c r="E2717" s="3">
        <v>25.453845999999999</v>
      </c>
      <c r="F2717" s="3">
        <v>2551.2598959269999</v>
      </c>
      <c r="G2717" s="3">
        <v>213</v>
      </c>
      <c r="H2717" s="37">
        <v>228.57423800000001</v>
      </c>
      <c r="I2717" s="3">
        <v>45.746291999999997</v>
      </c>
      <c r="J2717" s="3">
        <v>182.827946</v>
      </c>
      <c r="K2717" s="3">
        <v>16.264900000000001</v>
      </c>
      <c r="L2717" s="3">
        <v>1.9978</v>
      </c>
      <c r="M2717" s="3">
        <v>2.9</v>
      </c>
      <c r="N2717" s="3">
        <v>17.289999999999964</v>
      </c>
      <c r="O2717" s="3"/>
      <c r="P2717" s="3"/>
    </row>
    <row r="2718" spans="1:16">
      <c r="A2718" s="9">
        <v>41738</v>
      </c>
      <c r="B2718" s="10">
        <v>6075.05</v>
      </c>
      <c r="C2718" s="3">
        <v>3345</v>
      </c>
      <c r="D2718" s="3">
        <v>359.00534099999999</v>
      </c>
      <c r="E2718" s="3">
        <v>20.751933999999999</v>
      </c>
      <c r="F2718" s="3">
        <v>2542.6805018589998</v>
      </c>
      <c r="G2718" s="3">
        <v>213</v>
      </c>
      <c r="H2718" s="37">
        <v>15.013164</v>
      </c>
      <c r="I2718" s="3">
        <v>13.164329</v>
      </c>
      <c r="J2718" s="3">
        <v>1.8488349999999993</v>
      </c>
      <c r="K2718" s="3">
        <v>16.2102</v>
      </c>
      <c r="L2718" s="3">
        <v>1.9911000000000001</v>
      </c>
      <c r="M2718" s="3">
        <v>2.9</v>
      </c>
      <c r="N2718" s="3">
        <v>-8.5</v>
      </c>
      <c r="O2718" s="3"/>
      <c r="P2718" s="3"/>
    </row>
    <row r="2719" spans="1:16">
      <c r="A2719" s="9">
        <v>41737</v>
      </c>
      <c r="B2719" s="10">
        <v>6083.55</v>
      </c>
      <c r="C2719" s="3">
        <v>3345.96</v>
      </c>
      <c r="D2719" s="3">
        <v>1319.7542080000001</v>
      </c>
      <c r="E2719" s="3">
        <v>40.307631000000001</v>
      </c>
      <c r="F2719" s="3">
        <v>2546.2385399569998</v>
      </c>
      <c r="G2719" s="3">
        <v>213</v>
      </c>
      <c r="H2719" s="37">
        <v>811.75083800000004</v>
      </c>
      <c r="I2719" s="3">
        <v>18.303127</v>
      </c>
      <c r="J2719" s="3">
        <v>793.44771100000003</v>
      </c>
      <c r="K2719" s="3">
        <v>16.232900000000001</v>
      </c>
      <c r="L2719" s="3">
        <v>1.9939</v>
      </c>
      <c r="M2719" s="3">
        <v>2.9</v>
      </c>
      <c r="N2719" s="3">
        <v>11.390000000000327</v>
      </c>
      <c r="O2719" s="3"/>
      <c r="P2719" s="3"/>
    </row>
    <row r="2720" spans="1:16">
      <c r="A2720" s="9">
        <v>41736</v>
      </c>
      <c r="B2720" s="10">
        <v>6072.16</v>
      </c>
      <c r="C2720" s="3">
        <v>3326.7</v>
      </c>
      <c r="D2720" s="3">
        <v>645.141526</v>
      </c>
      <c r="E2720" s="3">
        <v>26.650994000000001</v>
      </c>
      <c r="F2720" s="3">
        <v>2541.472363502</v>
      </c>
      <c r="G2720" s="3">
        <v>213</v>
      </c>
      <c r="H2720" s="37">
        <v>250.84928099999999</v>
      </c>
      <c r="I2720" s="3">
        <v>157.27777900000001</v>
      </c>
      <c r="J2720" s="3">
        <v>93.571501999999981</v>
      </c>
      <c r="K2720" s="3">
        <v>16.202500000000001</v>
      </c>
      <c r="L2720" s="3">
        <v>1.9901</v>
      </c>
      <c r="M2720" s="3">
        <v>2.9</v>
      </c>
      <c r="N2720" s="3">
        <v>23.779999999999745</v>
      </c>
      <c r="O2720" s="3"/>
      <c r="P2720" s="3"/>
    </row>
    <row r="2721" spans="1:16">
      <c r="A2721" s="9">
        <v>41733</v>
      </c>
      <c r="B2721" s="10">
        <v>6048.38</v>
      </c>
      <c r="C2721" s="3">
        <v>3321.43</v>
      </c>
      <c r="D2721" s="3">
        <v>537.47371899999996</v>
      </c>
      <c r="E2721" s="3">
        <v>22.477927999999999</v>
      </c>
      <c r="F2721" s="3">
        <v>2531.519152678</v>
      </c>
      <c r="G2721" s="3">
        <v>213</v>
      </c>
      <c r="H2721" s="37">
        <v>289.41068899999999</v>
      </c>
      <c r="I2721" s="3">
        <v>78.308179999999993</v>
      </c>
      <c r="J2721" s="3">
        <v>211.102509</v>
      </c>
      <c r="K2721" s="3">
        <v>16.139099999999999</v>
      </c>
      <c r="L2721" s="3">
        <v>1.9823</v>
      </c>
      <c r="M2721" s="3"/>
      <c r="N2721" s="3">
        <v>-6.1700000000000728</v>
      </c>
      <c r="O2721" s="3"/>
      <c r="P2721" s="3"/>
    </row>
    <row r="2722" spans="1:16">
      <c r="A2722" s="9">
        <v>41732</v>
      </c>
      <c r="B2722" s="32">
        <v>6054.55</v>
      </c>
      <c r="C2722" s="3">
        <v>3323.1</v>
      </c>
      <c r="D2722" s="3">
        <v>5041.6519289999997</v>
      </c>
      <c r="E2722" s="3">
        <v>49.250383999999997</v>
      </c>
      <c r="F2722" s="3">
        <v>2534.1042043759999</v>
      </c>
      <c r="G2722" s="3">
        <v>213</v>
      </c>
      <c r="H2722" s="37">
        <v>387.51655799999997</v>
      </c>
      <c r="I2722" s="3">
        <v>4469.8812280000002</v>
      </c>
      <c r="J2722" s="3">
        <v>-4082.3646700000004</v>
      </c>
      <c r="K2722" s="3">
        <v>16.1556</v>
      </c>
      <c r="L2722" s="3">
        <v>1.9843999999999999</v>
      </c>
      <c r="M2722" s="3"/>
      <c r="N2722" s="3">
        <v>36.079999999999927</v>
      </c>
      <c r="O2722" s="3"/>
      <c r="P2722" s="3"/>
    </row>
    <row r="2723" spans="1:16">
      <c r="A2723" s="9">
        <v>41731</v>
      </c>
      <c r="B2723" s="10">
        <v>6018.47</v>
      </c>
      <c r="C2723" s="3">
        <v>3295.5</v>
      </c>
      <c r="D2723" s="3">
        <v>2568.0136120000002</v>
      </c>
      <c r="E2723" s="3">
        <v>47.154023000000002</v>
      </c>
      <c r="F2723" s="3">
        <v>2518.995164421</v>
      </c>
      <c r="G2723" s="3">
        <v>213</v>
      </c>
      <c r="H2723" s="37">
        <v>2147.6405159999999</v>
      </c>
      <c r="I2723" s="3">
        <v>1849.9008570000001</v>
      </c>
      <c r="J2723" s="3">
        <v>297.73965899999985</v>
      </c>
      <c r="K2723" s="3"/>
      <c r="L2723" s="3"/>
      <c r="M2723" s="3"/>
      <c r="N2723" s="3">
        <v>13.690000000000509</v>
      </c>
      <c r="O2723" s="3"/>
      <c r="P2723" s="3"/>
    </row>
    <row r="2724" spans="1:16">
      <c r="A2724" s="9">
        <v>41730</v>
      </c>
      <c r="B2724" s="32">
        <v>6004.78</v>
      </c>
      <c r="C2724" s="3">
        <v>3281.94</v>
      </c>
      <c r="D2724" s="3">
        <v>1946.8737779999999</v>
      </c>
      <c r="E2724" s="3">
        <v>65.611130000000003</v>
      </c>
      <c r="F2724" s="3">
        <v>2513.2661247880001</v>
      </c>
      <c r="G2724" s="3">
        <v>227</v>
      </c>
      <c r="H2724" s="37">
        <v>1032.8873040000001</v>
      </c>
      <c r="I2724" s="3">
        <v>179.943501</v>
      </c>
      <c r="J2724" s="3">
        <v>852.94380300000012</v>
      </c>
      <c r="K2724" s="3"/>
      <c r="L2724" s="3"/>
      <c r="M2724" s="3"/>
      <c r="N2724" s="3">
        <v>2.9499999999998181</v>
      </c>
      <c r="O2724" s="3"/>
      <c r="P2724" s="3"/>
    </row>
    <row r="2725" spans="1:16">
      <c r="A2725" s="9">
        <v>41729</v>
      </c>
      <c r="B2725" s="10">
        <v>6001.83</v>
      </c>
      <c r="C2725" s="3">
        <v>3299.9</v>
      </c>
      <c r="D2725" s="3">
        <v>341.45800700000001</v>
      </c>
      <c r="E2725" s="3">
        <v>9.6867269999999994</v>
      </c>
      <c r="F2725" s="3">
        <v>2512.0333674520002</v>
      </c>
      <c r="G2725" s="3">
        <v>214</v>
      </c>
      <c r="H2725" s="37">
        <v>198.46802099999999</v>
      </c>
      <c r="I2725" s="3">
        <v>16.863250000000001</v>
      </c>
      <c r="J2725" s="3">
        <v>181.604771</v>
      </c>
      <c r="K2725" s="3"/>
      <c r="L2725" s="3"/>
      <c r="M2725" s="3"/>
      <c r="N2725" s="3">
        <v>33.519999999999527</v>
      </c>
      <c r="O2725" s="3"/>
      <c r="P2725" s="3"/>
    </row>
    <row r="2726" spans="1:16">
      <c r="A2726" s="9">
        <v>41726</v>
      </c>
      <c r="B2726" s="33">
        <v>5968.31</v>
      </c>
      <c r="C2726" s="35">
        <v>3279.92</v>
      </c>
      <c r="D2726" s="35">
        <v>464.39684499999998</v>
      </c>
      <c r="E2726" s="35">
        <v>23.397925000000001</v>
      </c>
      <c r="F2726" s="3">
        <v>2498.0046755059998</v>
      </c>
      <c r="G2726" s="3">
        <v>235</v>
      </c>
      <c r="H2726" s="37">
        <v>113.957435</v>
      </c>
      <c r="I2726" s="3">
        <v>58.149769999999997</v>
      </c>
      <c r="J2726" s="3">
        <v>55.807665000000007</v>
      </c>
      <c r="K2726" s="3"/>
      <c r="L2726" s="3"/>
      <c r="M2726" s="3"/>
      <c r="N2726" s="3">
        <v>-3.8599999999996726</v>
      </c>
      <c r="O2726" s="3"/>
      <c r="P2726" s="3"/>
    </row>
    <row r="2727" spans="1:16">
      <c r="A2727" s="9">
        <v>41725</v>
      </c>
      <c r="B2727" s="32">
        <v>5972.17</v>
      </c>
      <c r="C2727" s="3">
        <v>3278.67</v>
      </c>
      <c r="D2727" s="3">
        <v>3295.614806</v>
      </c>
      <c r="E2727" s="3">
        <v>39.551079000000001</v>
      </c>
      <c r="F2727" s="3">
        <v>2495.428127568</v>
      </c>
      <c r="G2727" s="3">
        <v>224</v>
      </c>
      <c r="H2727" s="37">
        <v>87.950434999999999</v>
      </c>
      <c r="I2727" s="3">
        <v>2862.6646169999999</v>
      </c>
      <c r="J2727" s="3">
        <v>-2774.7141819999997</v>
      </c>
      <c r="K2727" s="3"/>
      <c r="L2727" s="3"/>
      <c r="M2727" s="3"/>
      <c r="N2727" s="3">
        <v>-20.449999999999818</v>
      </c>
      <c r="O2727" s="3"/>
      <c r="P2727" s="3"/>
    </row>
    <row r="2728" spans="1:16">
      <c r="A2728" s="9">
        <v>41724</v>
      </c>
      <c r="B2728" s="10">
        <v>5992.62</v>
      </c>
      <c r="C2728" s="3">
        <v>3274.15</v>
      </c>
      <c r="D2728" s="3">
        <v>1618.306865</v>
      </c>
      <c r="E2728" s="3">
        <v>25.806946</v>
      </c>
      <c r="F2728" s="3">
        <v>2503.9722523360001</v>
      </c>
      <c r="G2728" s="3">
        <v>225</v>
      </c>
      <c r="H2728" s="37">
        <v>114.116573</v>
      </c>
      <c r="I2728" s="3">
        <v>74.071719000000002</v>
      </c>
      <c r="J2728" s="3">
        <v>40.044854000000001</v>
      </c>
      <c r="K2728" s="3"/>
      <c r="L2728" s="3"/>
      <c r="M2728" s="3"/>
      <c r="N2728" s="3">
        <v>41.649999999999636</v>
      </c>
      <c r="O2728" s="3"/>
      <c r="P2728" s="3"/>
    </row>
    <row r="2729" spans="1:16">
      <c r="A2729" s="9">
        <v>41723</v>
      </c>
      <c r="B2729" s="30">
        <v>5950.97</v>
      </c>
      <c r="C2729" s="3">
        <v>3261.05</v>
      </c>
      <c r="D2729" s="3">
        <v>762.15030899999999</v>
      </c>
      <c r="E2729" s="3">
        <v>19.105609999999999</v>
      </c>
      <c r="F2729" s="3">
        <v>2486.2033465149998</v>
      </c>
      <c r="G2729" s="3">
        <v>219</v>
      </c>
      <c r="H2729" s="10">
        <v>384.82034399999998</v>
      </c>
      <c r="I2729" s="32">
        <v>425.80580500000002</v>
      </c>
      <c r="J2729" s="3">
        <v>-40.985461000000043</v>
      </c>
      <c r="K2729" s="3"/>
      <c r="L2729" s="3"/>
      <c r="M2729" s="3"/>
      <c r="N2729" s="3">
        <v>-1.8099999999994907</v>
      </c>
      <c r="O2729" s="3">
        <v>9357</v>
      </c>
      <c r="P2729" s="3"/>
    </row>
    <row r="2730" spans="1:16">
      <c r="A2730" s="9">
        <v>41722</v>
      </c>
      <c r="B2730" s="32">
        <v>5952.78</v>
      </c>
      <c r="C2730" s="3">
        <v>3256.49</v>
      </c>
      <c r="D2730" s="3">
        <v>416.41723000000002</v>
      </c>
      <c r="E2730" s="3">
        <v>16.002746999999999</v>
      </c>
      <c r="F2730" s="3">
        <v>2486.9582153599999</v>
      </c>
      <c r="G2730" s="3">
        <v>194</v>
      </c>
      <c r="H2730" s="37">
        <v>188.11514299999999</v>
      </c>
      <c r="I2730" s="3">
        <v>220.54865599999999</v>
      </c>
      <c r="J2730" s="3">
        <v>-32.433513000000005</v>
      </c>
      <c r="K2730" s="3"/>
      <c r="L2730" s="3"/>
      <c r="M2730" s="3"/>
      <c r="N2730" s="3">
        <v>30.550000000000182</v>
      </c>
      <c r="O2730" s="3"/>
      <c r="P2730" s="3"/>
    </row>
    <row r="2731" spans="1:16">
      <c r="A2731" s="9">
        <v>41719</v>
      </c>
      <c r="B2731" s="10">
        <v>5922.23</v>
      </c>
      <c r="C2731" s="3">
        <v>3246.91</v>
      </c>
      <c r="D2731" s="3">
        <v>197.89089000000001</v>
      </c>
      <c r="E2731" s="3">
        <v>15.409966000000001</v>
      </c>
      <c r="F2731" s="3">
        <v>2474.1964297529998</v>
      </c>
      <c r="G2731" s="3">
        <v>171</v>
      </c>
      <c r="H2731" s="37">
        <v>50.905324</v>
      </c>
      <c r="I2731" s="3">
        <v>38.286436999999999</v>
      </c>
      <c r="J2731" s="3">
        <v>12.618887000000001</v>
      </c>
      <c r="K2731" s="3"/>
      <c r="L2731" s="3"/>
      <c r="M2731" s="3"/>
      <c r="N2731" s="3">
        <v>-15.640000000000327</v>
      </c>
      <c r="O2731" s="3">
        <v>9350</v>
      </c>
      <c r="P2731" s="3"/>
    </row>
    <row r="2732" spans="1:16">
      <c r="A2732" s="9">
        <v>41718</v>
      </c>
      <c r="B2732" s="32">
        <v>5937.87</v>
      </c>
      <c r="C2732" s="3">
        <v>3246.02</v>
      </c>
      <c r="D2732" s="3">
        <v>251.33981</v>
      </c>
      <c r="E2732" s="3">
        <v>19.382636000000002</v>
      </c>
      <c r="F2732" s="3">
        <v>2480.7292428760002</v>
      </c>
      <c r="G2732" s="3"/>
      <c r="H2732" s="37">
        <v>27.626069999999999</v>
      </c>
      <c r="I2732" s="3">
        <v>30.835645</v>
      </c>
      <c r="J2732" s="3">
        <v>-3.209575000000001</v>
      </c>
      <c r="K2732" s="3"/>
      <c r="L2732" s="3"/>
      <c r="M2732" s="3"/>
      <c r="N2732" s="3">
        <v>23.309999999999491</v>
      </c>
      <c r="O2732" s="3"/>
    </row>
    <row r="2733" spans="1:16">
      <c r="A2733" s="9">
        <v>41717</v>
      </c>
      <c r="B2733" s="32">
        <v>5914.56</v>
      </c>
      <c r="C2733" s="3">
        <v>3231.91</v>
      </c>
      <c r="D2733" s="3">
        <v>263.29780199999999</v>
      </c>
      <c r="E2733" s="3">
        <v>15.048076</v>
      </c>
      <c r="F2733" s="3">
        <v>2470.9849378099998</v>
      </c>
      <c r="G2733" s="3"/>
      <c r="H2733" s="156">
        <v>105.46828499999999</v>
      </c>
      <c r="I2733" s="3">
        <v>53.334491</v>
      </c>
      <c r="J2733" s="3">
        <v>52.133793999999995</v>
      </c>
      <c r="K2733" s="3"/>
      <c r="L2733" s="3"/>
      <c r="M2733" s="3"/>
      <c r="N2733" s="3">
        <v>2.5100000000002183</v>
      </c>
      <c r="O2733" s="3"/>
    </row>
    <row r="2734" spans="1:16">
      <c r="A2734" s="9">
        <v>41716</v>
      </c>
      <c r="B2734" s="10">
        <v>5912.05</v>
      </c>
      <c r="C2734" s="3">
        <v>3225.22</v>
      </c>
      <c r="D2734" s="3">
        <v>640.96694400000001</v>
      </c>
      <c r="E2734" s="3">
        <v>17.960630999999999</v>
      </c>
      <c r="F2734" s="3">
        <v>2469.9339130640001</v>
      </c>
      <c r="G2734" s="3"/>
      <c r="H2734" s="37">
        <v>180.30006800000001</v>
      </c>
      <c r="I2734" s="3">
        <v>454.45078999999998</v>
      </c>
      <c r="J2734" s="3">
        <v>-274.15072199999997</v>
      </c>
      <c r="K2734" s="3"/>
      <c r="L2734" s="3"/>
      <c r="M2734" s="3"/>
      <c r="N2734" s="3">
        <v>4.4099999999998545</v>
      </c>
      <c r="O2734" s="3"/>
    </row>
    <row r="2735" spans="1:16">
      <c r="A2735" s="9">
        <v>41715</v>
      </c>
      <c r="B2735" s="10">
        <v>5907.64</v>
      </c>
      <c r="C2735" s="3">
        <v>3214.64</v>
      </c>
      <c r="D2735" s="3">
        <v>508.99806999999998</v>
      </c>
      <c r="E2735" s="3">
        <v>11.397041</v>
      </c>
      <c r="F2735" s="3">
        <v>2468.079456944</v>
      </c>
      <c r="G2735" s="3"/>
      <c r="H2735" s="37">
        <v>307.98685499999999</v>
      </c>
      <c r="I2735" s="3">
        <v>369.21878500000003</v>
      </c>
      <c r="J2735" s="3">
        <v>-61.231930000000034</v>
      </c>
      <c r="K2735" s="3"/>
      <c r="L2735" s="3"/>
      <c r="M2735" s="3"/>
      <c r="N2735" s="3">
        <v>-6.4699999999993452</v>
      </c>
      <c r="O2735" s="3"/>
    </row>
    <row r="2736" spans="1:16">
      <c r="A2736" s="9">
        <v>41712</v>
      </c>
      <c r="B2736" s="10">
        <v>5914.11</v>
      </c>
      <c r="C2736" s="3">
        <v>3213.42</v>
      </c>
      <c r="D2736" s="3">
        <v>90.939740999999998</v>
      </c>
      <c r="E2736" s="3">
        <v>4.6072709999999999</v>
      </c>
      <c r="F2736" s="3">
        <v>2470.7829474750001</v>
      </c>
      <c r="G2736" s="3"/>
      <c r="H2736" s="37">
        <v>6.4165510000000001</v>
      </c>
      <c r="I2736" s="3">
        <v>11.303169</v>
      </c>
      <c r="J2736" s="3">
        <v>-4.8866180000000004</v>
      </c>
      <c r="K2736" s="3"/>
      <c r="L2736" s="3"/>
      <c r="M2736" s="3"/>
      <c r="N2736" s="3">
        <v>17.880000000000109</v>
      </c>
      <c r="O2736" s="3"/>
    </row>
    <row r="2737" spans="1:15">
      <c r="A2737" s="9">
        <v>41711</v>
      </c>
      <c r="B2737" s="10">
        <v>5896.23</v>
      </c>
      <c r="C2737" s="3">
        <v>3207.11</v>
      </c>
      <c r="D2737" s="3">
        <v>251.355366</v>
      </c>
      <c r="E2737" s="3">
        <v>15.405976000000001</v>
      </c>
      <c r="F2737" s="3">
        <v>2462.5963535010001</v>
      </c>
      <c r="G2737" s="3"/>
      <c r="H2737" s="37">
        <v>100.172498</v>
      </c>
      <c r="I2737" s="3">
        <v>120.45573899999999</v>
      </c>
      <c r="J2737" s="3">
        <v>-20.28324099999999</v>
      </c>
      <c r="K2737" s="3"/>
      <c r="L2737" s="3"/>
      <c r="M2737" s="3"/>
      <c r="N2737" s="3">
        <v>-17.710000000000036</v>
      </c>
      <c r="O2737" s="3"/>
    </row>
    <row r="2738" spans="1:15">
      <c r="A2738" s="9">
        <v>41710</v>
      </c>
      <c r="B2738" s="10">
        <v>5913.94</v>
      </c>
      <c r="C2738" s="3">
        <v>3222.13</v>
      </c>
      <c r="D2738" s="3">
        <v>336.47875299999998</v>
      </c>
      <c r="E2738" s="3">
        <v>27.404481000000001</v>
      </c>
      <c r="F2738" s="3">
        <v>2469.9916204579999</v>
      </c>
      <c r="G2738" s="3"/>
      <c r="H2738" s="37">
        <v>183.14899800000001</v>
      </c>
      <c r="I2738" s="3">
        <v>174.251991</v>
      </c>
      <c r="J2738" s="3">
        <v>8.8970070000000021</v>
      </c>
      <c r="K2738" s="3"/>
      <c r="L2738" s="3"/>
      <c r="M2738" s="3"/>
      <c r="N2738" s="3">
        <v>-19.580000000000837</v>
      </c>
      <c r="O2738" s="3"/>
    </row>
    <row r="2739" spans="1:15">
      <c r="A2739" s="9">
        <v>41709</v>
      </c>
      <c r="B2739" s="10">
        <v>5933.52</v>
      </c>
      <c r="C2739" s="3">
        <v>3236.29</v>
      </c>
      <c r="D2739" s="3">
        <v>408.013846</v>
      </c>
      <c r="E2739" s="3">
        <v>13.588208</v>
      </c>
      <c r="F2739" s="3">
        <v>2478.170087817</v>
      </c>
      <c r="G2739" s="3"/>
      <c r="H2739" s="37">
        <v>258.024699</v>
      </c>
      <c r="I2739" s="3">
        <v>162.75437700000001</v>
      </c>
      <c r="J2739" s="3">
        <v>95.270321999999993</v>
      </c>
      <c r="K2739" s="3"/>
      <c r="L2739" s="3"/>
      <c r="M2739" s="3"/>
      <c r="N2739" s="3">
        <v>-11.049999999999272</v>
      </c>
      <c r="O2739" s="3"/>
    </row>
    <row r="2740" spans="1:15">
      <c r="A2740" s="9">
        <v>41708</v>
      </c>
      <c r="B2740" s="32">
        <v>5944.57</v>
      </c>
      <c r="C2740" s="3">
        <v>3240.12</v>
      </c>
      <c r="D2740" s="3">
        <v>804.49186899999995</v>
      </c>
      <c r="E2740" s="3">
        <v>18.036515000000001</v>
      </c>
      <c r="F2740" s="3">
        <v>2482.7786080639999</v>
      </c>
      <c r="G2740" s="3"/>
      <c r="H2740" s="37">
        <v>201.59645499999999</v>
      </c>
      <c r="I2740" s="3">
        <v>132.352126</v>
      </c>
      <c r="J2740" s="3">
        <v>69.244328999999993</v>
      </c>
      <c r="K2740" s="3"/>
      <c r="L2740" s="3"/>
      <c r="M2740" s="3"/>
      <c r="N2740" s="3">
        <v>-13.039999999999964</v>
      </c>
      <c r="O2740" s="3"/>
    </row>
    <row r="2741" spans="1:15">
      <c r="A2741" s="9">
        <v>41705</v>
      </c>
      <c r="B2741" s="32">
        <v>5957.61</v>
      </c>
      <c r="C2741" s="3">
        <v>3252.29</v>
      </c>
      <c r="D2741" s="3">
        <v>304.29823800000003</v>
      </c>
      <c r="E2741" s="3">
        <v>19.805927000000001</v>
      </c>
      <c r="F2741" s="3">
        <v>2488.2210319569999</v>
      </c>
      <c r="G2741" s="3"/>
      <c r="H2741" s="37">
        <v>149.041674</v>
      </c>
      <c r="I2741" s="3">
        <v>116.485697</v>
      </c>
      <c r="J2741" s="3">
        <v>32.555976999999999</v>
      </c>
      <c r="K2741" s="3"/>
      <c r="L2741" s="3"/>
      <c r="M2741" s="3"/>
      <c r="N2741" s="3">
        <v>-8.4500000000007276</v>
      </c>
      <c r="O2741" s="3"/>
    </row>
    <row r="2742" spans="1:15">
      <c r="A2742" s="9">
        <v>41704</v>
      </c>
      <c r="B2742" s="10">
        <v>5966.06</v>
      </c>
      <c r="C2742" s="3">
        <v>3244.99</v>
      </c>
      <c r="D2742" s="3">
        <v>233.17917499999999</v>
      </c>
      <c r="E2742" s="3">
        <v>27.340889000000001</v>
      </c>
      <c r="F2742" s="3">
        <v>2491.7527871440002</v>
      </c>
      <c r="G2742" s="3"/>
      <c r="H2742" s="37">
        <v>42.840884000000003</v>
      </c>
      <c r="I2742" s="3">
        <v>26.582856</v>
      </c>
      <c r="J2742" s="3">
        <v>16.258028000000003</v>
      </c>
      <c r="K2742" s="3"/>
      <c r="L2742" s="3"/>
      <c r="M2742" s="3"/>
      <c r="N2742" s="3">
        <v>4.1300000000001091</v>
      </c>
      <c r="O2742" s="3"/>
    </row>
    <row r="2743" spans="1:15">
      <c r="A2743" s="9">
        <v>41703</v>
      </c>
      <c r="B2743" s="10">
        <v>5961.93</v>
      </c>
      <c r="C2743" s="3">
        <v>3234.05</v>
      </c>
      <c r="D2743" s="3">
        <v>716.06352800000002</v>
      </c>
      <c r="E2743" s="3">
        <v>31.676185</v>
      </c>
      <c r="F2743" s="3">
        <v>2490.0270459120002</v>
      </c>
      <c r="G2743" s="3"/>
      <c r="H2743" s="37">
        <v>461.70900399999999</v>
      </c>
      <c r="I2743" s="3">
        <v>458.619482</v>
      </c>
      <c r="J2743" s="3">
        <v>3.0895219999999881</v>
      </c>
      <c r="K2743" s="3"/>
      <c r="L2743" s="3"/>
      <c r="M2743" s="3"/>
      <c r="N2743" s="3">
        <v>25.5</v>
      </c>
      <c r="O2743" s="3"/>
    </row>
    <row r="2744" spans="1:15">
      <c r="A2744" s="9">
        <v>41702</v>
      </c>
      <c r="B2744" s="32">
        <v>5936.43</v>
      </c>
      <c r="C2744" s="3">
        <v>3216.97</v>
      </c>
      <c r="D2744" s="3">
        <v>281.14465899999999</v>
      </c>
      <c r="E2744" s="3">
        <v>19.083786</v>
      </c>
      <c r="F2744" s="3">
        <v>2479.2107878800002</v>
      </c>
      <c r="G2744" s="3"/>
      <c r="H2744" s="10">
        <v>83.680813000000001</v>
      </c>
      <c r="I2744" s="32">
        <v>63.856977999999998</v>
      </c>
      <c r="J2744" s="3">
        <v>19.823835000000003</v>
      </c>
      <c r="K2744" s="3"/>
      <c r="L2744" s="3"/>
      <c r="M2744" s="3"/>
      <c r="N2744" s="3">
        <v>-0.18999999999959982</v>
      </c>
      <c r="O2744" s="3">
        <v>17242</v>
      </c>
    </row>
    <row r="2745" spans="1:15">
      <c r="A2745" s="9">
        <v>41701</v>
      </c>
      <c r="B2745" s="10">
        <v>5936.62</v>
      </c>
      <c r="C2745" s="3">
        <v>3221.42</v>
      </c>
      <c r="D2745" s="3">
        <v>371.182008</v>
      </c>
      <c r="E2745" s="3">
        <v>28.868020000000001</v>
      </c>
      <c r="F2745" s="3">
        <v>2479.2867439659999</v>
      </c>
      <c r="G2745" s="3"/>
      <c r="H2745" s="37">
        <v>74.435959999999994</v>
      </c>
      <c r="I2745" s="3">
        <v>82.188041999999996</v>
      </c>
      <c r="J2745" s="3">
        <v>-7.7520820000000015</v>
      </c>
      <c r="K2745" s="3"/>
      <c r="L2745" s="3"/>
      <c r="M2745" s="3"/>
      <c r="N2745" s="3">
        <v>22.609999999999673</v>
      </c>
      <c r="O2745" s="3"/>
    </row>
    <row r="2746" spans="1:15">
      <c r="A2746" s="9">
        <v>41698</v>
      </c>
      <c r="B2746" s="10">
        <v>5914.01</v>
      </c>
      <c r="C2746" s="3">
        <v>3213.89</v>
      </c>
      <c r="D2746" s="3">
        <v>259.60817900000001</v>
      </c>
      <c r="E2746" s="3">
        <v>13.978183</v>
      </c>
      <c r="F2746" s="3">
        <v>2469.8443497329999</v>
      </c>
      <c r="G2746" s="3"/>
      <c r="H2746" s="37">
        <v>114.15632100000001</v>
      </c>
      <c r="I2746" s="3">
        <v>107.80699</v>
      </c>
      <c r="J2746" s="3">
        <v>6.3493310000000065</v>
      </c>
      <c r="K2746" s="3"/>
      <c r="L2746" s="3"/>
      <c r="M2746" s="3"/>
      <c r="N2746" s="3">
        <v>-26.300000000000182</v>
      </c>
      <c r="O2746" s="3">
        <v>10918</v>
      </c>
    </row>
    <row r="2747" spans="1:15">
      <c r="A2747" s="9">
        <v>41696</v>
      </c>
      <c r="B2747" s="33">
        <v>5940.31</v>
      </c>
      <c r="C2747" s="35">
        <v>3223.66</v>
      </c>
      <c r="D2747" s="35">
        <v>851.63987999999995</v>
      </c>
      <c r="E2747" s="35">
        <v>33.187399999999997</v>
      </c>
      <c r="F2747" s="3">
        <v>2480.8302294149998</v>
      </c>
      <c r="G2747" s="3"/>
      <c r="H2747" s="37">
        <v>242.65301400000001</v>
      </c>
      <c r="I2747" s="3">
        <v>286.03316699999999</v>
      </c>
      <c r="J2747" s="3">
        <v>-43.380152999999979</v>
      </c>
      <c r="K2747" s="3"/>
      <c r="L2747" s="3"/>
      <c r="M2747" s="3"/>
      <c r="N2747" s="3">
        <v>67.5</v>
      </c>
      <c r="O2747" s="3"/>
    </row>
    <row r="2748" spans="1:15">
      <c r="A2748" s="9">
        <v>41695</v>
      </c>
      <c r="B2748" s="32">
        <v>5872.81</v>
      </c>
      <c r="C2748" s="3">
        <v>3188.8</v>
      </c>
      <c r="D2748" s="3">
        <v>446.573061</v>
      </c>
      <c r="E2748" s="3">
        <v>38.482849999999999</v>
      </c>
      <c r="F2748" s="3">
        <v>2452.4903196670002</v>
      </c>
      <c r="G2748" s="3"/>
      <c r="H2748" s="37">
        <v>140.33095299999999</v>
      </c>
      <c r="I2748" s="3">
        <v>115.86787699999999</v>
      </c>
      <c r="J2748" s="3">
        <v>24.463076000000001</v>
      </c>
      <c r="K2748" s="3"/>
      <c r="L2748" s="3"/>
      <c r="M2748" s="3"/>
      <c r="N2748" s="3">
        <v>36.890000000000327</v>
      </c>
      <c r="O2748" s="3"/>
    </row>
    <row r="2749" spans="1:15">
      <c r="A2749" s="9">
        <v>41694</v>
      </c>
      <c r="B2749" s="10">
        <v>5835.92</v>
      </c>
      <c r="C2749" s="3">
        <v>3180.06</v>
      </c>
      <c r="D2749" s="3">
        <v>426.93468799999999</v>
      </c>
      <c r="E2749" s="3">
        <v>32.321945999999997</v>
      </c>
      <c r="F2749" s="3">
        <v>2437.0805975799999</v>
      </c>
      <c r="G2749" s="3"/>
      <c r="H2749" s="37">
        <v>59.681078999999997</v>
      </c>
      <c r="I2749" s="3">
        <v>176.304858</v>
      </c>
      <c r="J2749" s="3">
        <v>-116.623779</v>
      </c>
      <c r="K2749" s="3"/>
      <c r="L2749" s="3"/>
      <c r="M2749" s="3"/>
      <c r="N2749" s="3">
        <v>-47.130000000000109</v>
      </c>
      <c r="O2749" s="3">
        <v>0</v>
      </c>
    </row>
    <row r="2750" spans="1:15">
      <c r="A2750" s="9">
        <v>41691</v>
      </c>
      <c r="B2750" s="10">
        <v>5883.05</v>
      </c>
      <c r="C2750" s="3">
        <v>3208</v>
      </c>
      <c r="D2750" s="3">
        <v>499.40055999999998</v>
      </c>
      <c r="E2750" s="3">
        <v>16.524923000000001</v>
      </c>
      <c r="F2750" s="3">
        <v>2456.7609842779998</v>
      </c>
      <c r="G2750" s="3"/>
      <c r="H2750" s="37">
        <v>145.81472199999999</v>
      </c>
      <c r="I2750" s="3">
        <v>169.93549400000001</v>
      </c>
      <c r="J2750" s="3">
        <v>-24.120772000000017</v>
      </c>
      <c r="K2750" s="3"/>
      <c r="L2750" s="3"/>
      <c r="M2750" s="3"/>
      <c r="N2750" s="3">
        <v>-54.229999999999563</v>
      </c>
      <c r="O2750" s="3">
        <v>10692</v>
      </c>
    </row>
    <row r="2751" spans="1:15">
      <c r="A2751" s="9">
        <v>41690</v>
      </c>
      <c r="B2751" s="33">
        <v>5937.28</v>
      </c>
      <c r="C2751" s="35">
        <v>3237.82</v>
      </c>
      <c r="D2751" s="35">
        <v>1070.786748</v>
      </c>
      <c r="E2751" s="35">
        <v>38.914523000000003</v>
      </c>
      <c r="F2751" s="3">
        <v>2479.4078235649999</v>
      </c>
      <c r="G2751" s="3"/>
      <c r="H2751" s="37">
        <v>244.05837099999999</v>
      </c>
      <c r="I2751" s="3">
        <v>682.59648000000004</v>
      </c>
      <c r="J2751" s="3">
        <v>-438.53810900000008</v>
      </c>
      <c r="K2751" s="3"/>
      <c r="L2751" s="3"/>
      <c r="M2751" s="3"/>
      <c r="N2751" s="3">
        <v>-18.880000000000109</v>
      </c>
      <c r="O2751" s="3"/>
    </row>
    <row r="2752" spans="1:15">
      <c r="A2752" s="9">
        <v>41689</v>
      </c>
      <c r="B2752" s="10">
        <v>5956.16</v>
      </c>
      <c r="C2752" s="3">
        <v>3257.53</v>
      </c>
      <c r="D2752" s="3">
        <v>851.60049400000003</v>
      </c>
      <c r="E2752" s="3">
        <v>51.132978999999999</v>
      </c>
      <c r="F2752" s="3">
        <v>2487.2915027680001</v>
      </c>
      <c r="G2752" s="3"/>
      <c r="H2752" s="37">
        <v>311.21141599999999</v>
      </c>
      <c r="I2752" s="3">
        <v>469.42520300000001</v>
      </c>
      <c r="J2752" s="3">
        <v>-158.21378700000002</v>
      </c>
      <c r="K2752" s="3"/>
      <c r="L2752" s="3"/>
      <c r="M2752" s="3"/>
      <c r="N2752" s="3">
        <v>-30.079999999999927</v>
      </c>
      <c r="O2752" s="3"/>
    </row>
    <row r="2753" spans="1:15">
      <c r="A2753" s="9">
        <v>41688</v>
      </c>
      <c r="B2753" s="10">
        <v>5986.24</v>
      </c>
      <c r="C2753" s="3">
        <v>3281.77</v>
      </c>
      <c r="D2753" s="3">
        <v>714.628241</v>
      </c>
      <c r="E2753" s="3">
        <v>49.214241000000001</v>
      </c>
      <c r="F2753" s="3">
        <v>2499.8303471300001</v>
      </c>
      <c r="G2753" s="3"/>
      <c r="H2753" s="37">
        <v>302.35626999999999</v>
      </c>
      <c r="I2753" s="3">
        <v>104.540217</v>
      </c>
      <c r="J2753" s="3">
        <v>197.81605300000001</v>
      </c>
      <c r="K2753" s="3"/>
      <c r="L2753" s="3"/>
      <c r="M2753" s="3"/>
      <c r="N2753" s="3">
        <v>-35.420000000000073</v>
      </c>
      <c r="O2753" s="3"/>
    </row>
    <row r="2754" spans="1:15">
      <c r="A2754" s="9">
        <v>41687</v>
      </c>
      <c r="B2754" s="32">
        <v>6021.66</v>
      </c>
      <c r="C2754" s="3">
        <v>3288.04</v>
      </c>
      <c r="D2754" s="3">
        <v>604.12146299999995</v>
      </c>
      <c r="E2754" s="3">
        <v>46.833407999999999</v>
      </c>
      <c r="F2754" s="3">
        <v>2513.8127790530002</v>
      </c>
      <c r="G2754" s="3"/>
      <c r="H2754" s="37">
        <v>44.848944000000003</v>
      </c>
      <c r="I2754" s="3">
        <v>274.376126</v>
      </c>
      <c r="J2754" s="3">
        <v>-229.52718199999998</v>
      </c>
      <c r="K2754" s="3"/>
      <c r="L2754" s="3"/>
      <c r="M2754" s="3"/>
      <c r="N2754" s="3">
        <v>-34.449999999999818</v>
      </c>
      <c r="O2754" s="3"/>
    </row>
    <row r="2755" spans="1:15">
      <c r="A2755" s="9">
        <v>41683</v>
      </c>
      <c r="B2755" s="32">
        <v>6056.11</v>
      </c>
      <c r="C2755" s="3">
        <v>3306.24</v>
      </c>
      <c r="D2755" s="3">
        <v>612.74550699999998</v>
      </c>
      <c r="E2755" s="3">
        <v>26.112068000000001</v>
      </c>
      <c r="F2755" s="3">
        <v>2528.1957541500001</v>
      </c>
      <c r="G2755" s="3"/>
      <c r="H2755" s="37">
        <v>138.32892799999999</v>
      </c>
      <c r="I2755" s="3">
        <v>283.04297100000002</v>
      </c>
      <c r="J2755" s="3">
        <v>-144.71404300000003</v>
      </c>
      <c r="K2755" s="3"/>
      <c r="L2755" s="3"/>
      <c r="M2755" s="3"/>
      <c r="N2755" s="3">
        <v>-27.280000000000655</v>
      </c>
      <c r="O2755" s="3"/>
    </row>
    <row r="2756" spans="1:15">
      <c r="A2756" s="9">
        <v>41682</v>
      </c>
      <c r="B2756" s="33">
        <v>6083.39</v>
      </c>
      <c r="C2756" s="35">
        <v>3325.76</v>
      </c>
      <c r="D2756" s="35">
        <v>665.01046099999996</v>
      </c>
      <c r="E2756" s="35">
        <v>34.712020000000003</v>
      </c>
      <c r="F2756" s="3">
        <v>2539.5426270299999</v>
      </c>
      <c r="G2756" s="3"/>
      <c r="H2756" s="37">
        <v>226.99074300000001</v>
      </c>
      <c r="I2756" s="3">
        <v>108.025447</v>
      </c>
      <c r="J2756" s="3">
        <v>118.96529600000001</v>
      </c>
      <c r="K2756" s="3"/>
      <c r="L2756" s="3"/>
      <c r="M2756" s="3"/>
      <c r="N2756" s="3">
        <v>-1.089999999999236</v>
      </c>
      <c r="O2756" s="3"/>
    </row>
    <row r="2757" spans="1:15">
      <c r="A2757" s="9">
        <v>41681</v>
      </c>
      <c r="B2757" s="32">
        <v>6084.48</v>
      </c>
      <c r="C2757" s="3">
        <v>3336.96</v>
      </c>
      <c r="D2757" s="3">
        <v>548.62303699999995</v>
      </c>
      <c r="E2757" s="3">
        <v>68.594648000000007</v>
      </c>
      <c r="F2757" s="3">
        <v>2539.9978804829998</v>
      </c>
      <c r="G2757" s="3"/>
      <c r="H2757" s="37">
        <v>172.21880400000001</v>
      </c>
      <c r="I2757" s="3">
        <v>182.78904399999999</v>
      </c>
      <c r="J2757" s="3">
        <v>-10.570239999999984</v>
      </c>
      <c r="K2757" s="3"/>
      <c r="L2757" s="3"/>
      <c r="M2757" s="3"/>
      <c r="N2757" s="3">
        <v>-28.670000000000073</v>
      </c>
      <c r="O2757" s="3"/>
    </row>
    <row r="2758" spans="1:15">
      <c r="A2758" s="9">
        <v>41680</v>
      </c>
      <c r="B2758" s="10">
        <v>6113.15</v>
      </c>
      <c r="C2758" s="3">
        <v>3349.35</v>
      </c>
      <c r="D2758" s="3">
        <v>1981.895675</v>
      </c>
      <c r="E2758" s="3">
        <v>48.053398999999999</v>
      </c>
      <c r="F2758" s="3">
        <v>2551.9582947550002</v>
      </c>
      <c r="G2758" s="3"/>
      <c r="H2758" s="37">
        <v>320.47022900000002</v>
      </c>
      <c r="I2758" s="3">
        <v>1205.3585780000001</v>
      </c>
      <c r="J2758" s="3">
        <v>-884.88834900000006</v>
      </c>
      <c r="K2758" s="3"/>
      <c r="L2758" s="3"/>
      <c r="M2758" s="3"/>
      <c r="N2758" s="3">
        <v>2.8799999999991996</v>
      </c>
      <c r="O2758" s="3"/>
    </row>
    <row r="2759" spans="1:15">
      <c r="A2759" s="9">
        <v>41677</v>
      </c>
      <c r="B2759" s="10">
        <v>6110.27</v>
      </c>
      <c r="C2759" s="3">
        <v>3354.43</v>
      </c>
      <c r="D2759" s="3">
        <v>1324.0263480000001</v>
      </c>
      <c r="E2759" s="3">
        <v>89.416802000000004</v>
      </c>
      <c r="F2759" s="3">
        <v>2550.7415900800002</v>
      </c>
      <c r="G2759" s="3"/>
      <c r="H2759" s="37">
        <v>180.98206200000001</v>
      </c>
      <c r="I2759" s="3">
        <v>482.71830299999999</v>
      </c>
      <c r="J2759" s="3">
        <v>-301.73624099999995</v>
      </c>
      <c r="K2759" s="3"/>
      <c r="L2759" s="3"/>
      <c r="M2759" s="3"/>
      <c r="N2759" s="3">
        <v>-31.449999999999818</v>
      </c>
      <c r="O2759" s="3">
        <v>7565</v>
      </c>
    </row>
    <row r="2760" spans="1:15">
      <c r="A2760" s="9">
        <v>41676</v>
      </c>
      <c r="B2760" s="32">
        <v>6141.72</v>
      </c>
      <c r="C2760" s="3">
        <v>3369.3</v>
      </c>
      <c r="D2760" s="3">
        <v>1283.183929</v>
      </c>
      <c r="E2760" s="3">
        <v>77.782342</v>
      </c>
      <c r="F2760" s="3">
        <v>2563.8677025669999</v>
      </c>
      <c r="G2760" s="3"/>
      <c r="H2760" s="10">
        <v>175.28367800000001</v>
      </c>
      <c r="I2760" s="32">
        <v>635.55941499999994</v>
      </c>
      <c r="J2760" s="3">
        <v>-460.27573699999994</v>
      </c>
      <c r="K2760" s="3"/>
      <c r="L2760" s="3"/>
      <c r="M2760" s="3"/>
      <c r="N2760" s="3">
        <v>-26.779999999999745</v>
      </c>
      <c r="O2760" s="3"/>
    </row>
    <row r="2761" spans="1:15">
      <c r="A2761" s="9">
        <v>41675</v>
      </c>
      <c r="B2761" s="32">
        <v>6168.5</v>
      </c>
      <c r="C2761" s="3">
        <v>3384.32</v>
      </c>
      <c r="D2761" s="3">
        <v>3748.475269</v>
      </c>
      <c r="E2761" s="3">
        <v>57.351432000000003</v>
      </c>
      <c r="F2761" s="3">
        <v>2575.049562139</v>
      </c>
      <c r="G2761" s="3"/>
      <c r="H2761" s="37">
        <v>205.936182</v>
      </c>
      <c r="I2761" s="3">
        <v>3163.489075</v>
      </c>
      <c r="J2761" s="3">
        <v>-2957.552893</v>
      </c>
      <c r="K2761" s="3"/>
      <c r="L2761" s="3"/>
      <c r="M2761" s="3"/>
      <c r="N2761" s="3">
        <v>-7.1300000000001091</v>
      </c>
      <c r="O2761" s="3"/>
    </row>
    <row r="2762" spans="1:15">
      <c r="A2762" s="9">
        <v>41673</v>
      </c>
      <c r="B2762" s="32">
        <v>6175.63</v>
      </c>
      <c r="C2762" s="3">
        <v>3382.82</v>
      </c>
      <c r="D2762" s="3">
        <v>1166.410339</v>
      </c>
      <c r="E2762" s="3">
        <v>111.74551</v>
      </c>
      <c r="F2762" s="3">
        <v>2578.0247396710001</v>
      </c>
      <c r="G2762" s="3"/>
      <c r="H2762" s="37">
        <v>434.44166300000001</v>
      </c>
      <c r="I2762" s="3">
        <v>370.645352</v>
      </c>
      <c r="J2762" s="3">
        <v>63.796311000000003</v>
      </c>
      <c r="K2762" s="3"/>
      <c r="L2762" s="3"/>
      <c r="M2762" s="3"/>
      <c r="N2762" s="3">
        <v>-43.710000000000036</v>
      </c>
      <c r="O2762" s="3"/>
    </row>
    <row r="2763" spans="1:15">
      <c r="A2763" s="9">
        <v>41670</v>
      </c>
      <c r="B2763" s="33">
        <v>6219.34</v>
      </c>
      <c r="C2763" s="35">
        <v>3431.22</v>
      </c>
      <c r="D2763" s="35">
        <v>1104.578632</v>
      </c>
      <c r="E2763" s="35">
        <v>49.097217999999998</v>
      </c>
      <c r="F2763" s="3">
        <v>2596.2719289339998</v>
      </c>
      <c r="G2763" s="3"/>
      <c r="H2763" s="37">
        <v>523.49156500000004</v>
      </c>
      <c r="I2763" s="3">
        <v>233.20889099999999</v>
      </c>
      <c r="J2763" s="3">
        <v>290.28267400000004</v>
      </c>
      <c r="K2763" s="3"/>
      <c r="L2763" s="3"/>
      <c r="M2763" s="3"/>
      <c r="N2763" s="3">
        <v>-28.739999999999782</v>
      </c>
      <c r="O2763" s="3">
        <v>7132</v>
      </c>
    </row>
    <row r="2764" spans="1:15">
      <c r="A2764" s="9">
        <v>41669</v>
      </c>
      <c r="B2764" s="33">
        <v>6248.08</v>
      </c>
      <c r="C2764" s="35">
        <v>3443.25</v>
      </c>
      <c r="D2764" s="35">
        <v>1335.033234</v>
      </c>
      <c r="E2764" s="35">
        <v>163.756112</v>
      </c>
      <c r="F2764" s="3">
        <v>2608.2686521400001</v>
      </c>
      <c r="G2764" s="3"/>
      <c r="H2764" s="37">
        <v>429.62373500000001</v>
      </c>
      <c r="I2764" s="3">
        <v>220.83520899999999</v>
      </c>
      <c r="J2764" s="3">
        <v>208.78852600000002</v>
      </c>
      <c r="K2764" s="3"/>
      <c r="L2764" s="3"/>
      <c r="M2764" s="3"/>
      <c r="N2764" s="3">
        <v>20.819999999999709</v>
      </c>
      <c r="O2764" s="3"/>
    </row>
    <row r="2765" spans="1:15">
      <c r="A2765" s="9">
        <v>41668</v>
      </c>
      <c r="B2765" s="32">
        <v>6227.26</v>
      </c>
      <c r="C2765" s="3">
        <v>3444.56</v>
      </c>
      <c r="D2765" s="3">
        <v>807.984825</v>
      </c>
      <c r="E2765" s="3">
        <v>55.356296999999998</v>
      </c>
      <c r="F2765" s="3">
        <v>2599.5585806929998</v>
      </c>
      <c r="G2765" s="3"/>
      <c r="H2765" s="37">
        <v>88.420608999999999</v>
      </c>
      <c r="I2765" s="3">
        <v>304.898777</v>
      </c>
      <c r="J2765" s="3">
        <v>-216.47816799999998</v>
      </c>
      <c r="K2765" s="3"/>
      <c r="L2765" s="3"/>
      <c r="M2765" s="3"/>
      <c r="N2765" s="3">
        <v>-24.880000000000109</v>
      </c>
      <c r="O2765" s="3"/>
    </row>
    <row r="2766" spans="1:15">
      <c r="A2766" s="9">
        <v>41667</v>
      </c>
      <c r="B2766" s="10">
        <v>6252.14</v>
      </c>
      <c r="C2766" s="3">
        <v>3456.69</v>
      </c>
      <c r="D2766" s="3">
        <v>808.69704400000001</v>
      </c>
      <c r="E2766" s="3">
        <v>49.415303999999999</v>
      </c>
      <c r="F2766" s="3">
        <v>2609.9464896670002</v>
      </c>
      <c r="G2766" s="3"/>
      <c r="H2766" s="37">
        <v>142.01320100000001</v>
      </c>
      <c r="I2766" s="3">
        <v>160.78582900000001</v>
      </c>
      <c r="J2766" s="3">
        <v>-18.772627999999997</v>
      </c>
      <c r="K2766" s="3"/>
      <c r="L2766" s="3"/>
      <c r="M2766" s="3"/>
      <c r="N2766" s="3">
        <v>33.3100000000004</v>
      </c>
      <c r="O2766" s="3"/>
    </row>
    <row r="2767" spans="1:15">
      <c r="A2767" s="9">
        <v>41666</v>
      </c>
      <c r="B2767" s="10">
        <v>6218.83</v>
      </c>
      <c r="C2767" s="3">
        <v>3435.87</v>
      </c>
      <c r="D2767" s="3">
        <v>1456.2092809999999</v>
      </c>
      <c r="E2767" s="3">
        <v>45.948663000000003</v>
      </c>
      <c r="F2767" s="3">
        <v>2587.2824841480001</v>
      </c>
      <c r="G2767" s="3"/>
      <c r="H2767" s="37">
        <v>545.79052200000001</v>
      </c>
      <c r="I2767" s="3">
        <v>278.231495</v>
      </c>
      <c r="J2767" s="3">
        <v>267.55902700000001</v>
      </c>
      <c r="K2767" s="3"/>
      <c r="L2767" s="3"/>
      <c r="M2767" s="3"/>
      <c r="N2767" s="3">
        <v>-26.980000000000473</v>
      </c>
      <c r="O2767" s="3"/>
    </row>
    <row r="2768" spans="1:15">
      <c r="A2768" s="9">
        <v>41663</v>
      </c>
      <c r="B2768" s="33">
        <v>6245.81</v>
      </c>
      <c r="C2768" s="35">
        <v>3461.75</v>
      </c>
      <c r="D2768" s="35">
        <v>872.635268</v>
      </c>
      <c r="E2768" s="35">
        <v>55.808129999999998</v>
      </c>
      <c r="F2768" s="3">
        <v>2598.496346425</v>
      </c>
      <c r="G2768" s="3"/>
      <c r="H2768" s="37">
        <v>249.56041200000001</v>
      </c>
      <c r="I2768" s="3">
        <v>282.59656200000001</v>
      </c>
      <c r="J2768" s="3">
        <v>-33.036149999999992</v>
      </c>
      <c r="K2768" s="3"/>
      <c r="L2768" s="3"/>
      <c r="M2768" s="3"/>
      <c r="N2768" s="3">
        <v>-9.819999999999709</v>
      </c>
      <c r="O2768" s="3">
        <v>20020</v>
      </c>
    </row>
    <row r="2769" spans="1:15">
      <c r="A2769" s="9">
        <v>41662</v>
      </c>
      <c r="B2769" s="32">
        <v>6255.63</v>
      </c>
      <c r="C2769" s="3">
        <v>3478.09</v>
      </c>
      <c r="D2769" s="3">
        <v>1452.5759109999999</v>
      </c>
      <c r="E2769" s="3">
        <v>134.409629</v>
      </c>
      <c r="F2769" s="3">
        <v>2602.5806116210001</v>
      </c>
      <c r="G2769" s="3"/>
      <c r="H2769" s="37">
        <v>299.64261199999999</v>
      </c>
      <c r="I2769" s="3">
        <v>684.46170099999995</v>
      </c>
      <c r="J2769" s="3">
        <v>-384.81908899999996</v>
      </c>
      <c r="K2769" s="3"/>
      <c r="L2769" s="3"/>
      <c r="M2769" s="3"/>
      <c r="N2769" s="3">
        <v>29.489999999999782</v>
      </c>
      <c r="O2769" s="3">
        <v>16847</v>
      </c>
    </row>
    <row r="2770" spans="1:15">
      <c r="A2770" s="9">
        <v>41661</v>
      </c>
      <c r="B2770" s="10">
        <v>6226.14</v>
      </c>
      <c r="C2770" s="3">
        <v>3469.12</v>
      </c>
      <c r="D2770" s="3">
        <v>1872.0984330000001</v>
      </c>
      <c r="E2770" s="3">
        <v>131.70942500000001</v>
      </c>
      <c r="F2770" s="3">
        <v>2590.3123471499998</v>
      </c>
      <c r="G2770" s="3"/>
      <c r="H2770" s="37">
        <v>762.52982399999996</v>
      </c>
      <c r="I2770" s="3">
        <v>525.80189199999995</v>
      </c>
      <c r="J2770" s="3">
        <v>236.72793200000001</v>
      </c>
      <c r="K2770" s="3"/>
      <c r="L2770" s="3"/>
      <c r="M2770" s="3"/>
      <c r="N2770" s="3">
        <v>13.470000000000255</v>
      </c>
      <c r="O2770" s="3"/>
    </row>
    <row r="2771" spans="1:15">
      <c r="A2771" s="9">
        <v>41660</v>
      </c>
      <c r="B2771" s="32">
        <v>6212.67</v>
      </c>
      <c r="C2771" s="3">
        <v>3458.26</v>
      </c>
      <c r="D2771" s="3">
        <v>1397.9121909999999</v>
      </c>
      <c r="E2771" s="3">
        <v>108.64439400000001</v>
      </c>
      <c r="F2771" s="3">
        <v>2584.7069416919999</v>
      </c>
      <c r="G2771" s="3"/>
      <c r="H2771" s="37">
        <v>597.96091300000001</v>
      </c>
      <c r="I2771" s="3">
        <v>307.30417999999997</v>
      </c>
      <c r="J2771" s="3">
        <v>290.65673300000003</v>
      </c>
      <c r="K2771" s="3"/>
      <c r="L2771" s="3"/>
      <c r="M2771" s="3"/>
      <c r="N2771" s="3">
        <v>59.130000000000109</v>
      </c>
      <c r="O2771" s="3"/>
    </row>
    <row r="2772" spans="1:15">
      <c r="A2772" s="9">
        <v>41659</v>
      </c>
      <c r="B2772" s="10">
        <v>6153.54</v>
      </c>
      <c r="C2772" s="3">
        <v>3428.16</v>
      </c>
      <c r="D2772" s="3">
        <v>414.14534900000001</v>
      </c>
      <c r="E2772" s="3">
        <v>31.815445</v>
      </c>
      <c r="F2772" s="3">
        <v>2560.1017687429999</v>
      </c>
      <c r="G2772" s="3"/>
      <c r="H2772" s="37">
        <v>136.803292</v>
      </c>
      <c r="I2772" s="3">
        <v>44.732419999999998</v>
      </c>
      <c r="J2772" s="3">
        <v>92.070872000000008</v>
      </c>
      <c r="K2772" s="3"/>
      <c r="L2772" s="3"/>
      <c r="M2772" s="3"/>
      <c r="N2772" s="3">
        <v>-3.1400000000003274</v>
      </c>
      <c r="O2772" s="3"/>
    </row>
    <row r="2773" spans="1:15">
      <c r="A2773" s="9">
        <v>41656</v>
      </c>
      <c r="B2773" s="10">
        <v>6156.68</v>
      </c>
      <c r="C2773" s="3">
        <v>3425.71</v>
      </c>
      <c r="D2773" s="3">
        <v>675.779944</v>
      </c>
      <c r="E2773" s="3">
        <v>54.191273000000002</v>
      </c>
      <c r="F2773" s="3">
        <v>2561.4046471779998</v>
      </c>
      <c r="G2773" s="3"/>
      <c r="H2773" s="37">
        <v>233.50884600000001</v>
      </c>
      <c r="I2773" s="3">
        <v>280.45405799999997</v>
      </c>
      <c r="J2773" s="3">
        <v>-46.94521199999997</v>
      </c>
      <c r="K2773" s="3"/>
      <c r="L2773" s="3"/>
      <c r="M2773" s="3"/>
      <c r="N2773" s="3">
        <v>25.630000000000109</v>
      </c>
      <c r="O2773" s="3">
        <v>9794</v>
      </c>
    </row>
    <row r="2774" spans="1:15">
      <c r="A2774" s="9">
        <v>41655</v>
      </c>
      <c r="B2774" s="32">
        <v>6131.05</v>
      </c>
      <c r="C2774" s="3">
        <v>3407.94</v>
      </c>
      <c r="D2774" s="3">
        <v>1647.808059</v>
      </c>
      <c r="E2774" s="3">
        <v>90.364379999999997</v>
      </c>
      <c r="F2774" s="3">
        <v>2550.7416562879998</v>
      </c>
      <c r="G2774" s="3"/>
      <c r="H2774" s="37">
        <v>947.81255199999998</v>
      </c>
      <c r="I2774" s="3">
        <v>1028.02989</v>
      </c>
      <c r="J2774" s="3">
        <v>-80.217338000000041</v>
      </c>
      <c r="K2774" s="3"/>
      <c r="L2774" s="3"/>
      <c r="M2774" s="3"/>
      <c r="N2774" s="3">
        <v>-35.929999999999382</v>
      </c>
      <c r="O2774" s="3"/>
    </row>
    <row r="2775" spans="1:15">
      <c r="A2775" s="9">
        <v>41652</v>
      </c>
      <c r="B2775" s="32">
        <v>6166.98</v>
      </c>
      <c r="C2775" s="3">
        <v>3427.05</v>
      </c>
      <c r="D2775" s="3">
        <v>1865.606284</v>
      </c>
      <c r="E2775" s="3">
        <v>91.735337000000001</v>
      </c>
      <c r="F2775" s="3">
        <v>2565.6917969579999</v>
      </c>
      <c r="G2775" s="3"/>
      <c r="H2775" s="37">
        <v>917.66027799999995</v>
      </c>
      <c r="I2775" s="3">
        <v>364.743561</v>
      </c>
      <c r="J2775" s="3">
        <v>552.91671699999995</v>
      </c>
      <c r="K2775" s="3"/>
      <c r="L2775" s="3"/>
      <c r="M2775" s="3"/>
      <c r="N2775" s="3">
        <v>50.589999999999236</v>
      </c>
      <c r="O2775" s="3">
        <v>12758</v>
      </c>
    </row>
    <row r="2776" spans="1:15">
      <c r="A2776" s="9">
        <v>41649</v>
      </c>
      <c r="B2776" s="32">
        <v>6116.39</v>
      </c>
      <c r="C2776" s="3">
        <v>3388.07</v>
      </c>
      <c r="D2776" s="3">
        <v>1378.3488299999999</v>
      </c>
      <c r="E2776" s="3">
        <v>92.521512000000001</v>
      </c>
      <c r="F2776" s="3">
        <v>2544.6159715909998</v>
      </c>
      <c r="G2776" s="3"/>
      <c r="H2776" s="37">
        <v>358.32894099999999</v>
      </c>
      <c r="I2776" s="3">
        <v>289.93632000000002</v>
      </c>
      <c r="J2776" s="3">
        <v>68.392620999999963</v>
      </c>
      <c r="K2776" s="3"/>
      <c r="L2776" s="3"/>
      <c r="M2776" s="3"/>
      <c r="N2776" s="3">
        <v>33.25</v>
      </c>
      <c r="O2776" s="3"/>
    </row>
    <row r="2777" spans="1:15">
      <c r="A2777" s="9">
        <v>41648</v>
      </c>
      <c r="B2777" s="33">
        <v>6083.14</v>
      </c>
      <c r="C2777" s="35">
        <v>3384.51</v>
      </c>
      <c r="D2777" s="35">
        <v>1384.1353819999999</v>
      </c>
      <c r="E2777" s="35">
        <v>59.335394999999998</v>
      </c>
      <c r="F2777" s="3">
        <v>2530.7839811660001</v>
      </c>
      <c r="G2777" s="3"/>
      <c r="H2777" s="37">
        <v>579.17229399999997</v>
      </c>
      <c r="I2777" s="3">
        <v>651.21086200000002</v>
      </c>
      <c r="J2777" s="3">
        <v>-72.038568000000055</v>
      </c>
      <c r="K2777" s="3"/>
      <c r="L2777" s="3"/>
      <c r="M2777" s="3"/>
      <c r="N2777" s="3">
        <v>13.800000000000182</v>
      </c>
      <c r="O2777" s="3"/>
    </row>
    <row r="2778" spans="1:15">
      <c r="A2778" s="9">
        <v>41647</v>
      </c>
      <c r="B2778" s="10">
        <v>6069.34</v>
      </c>
      <c r="C2778" s="3">
        <v>3362.39</v>
      </c>
      <c r="D2778" s="3">
        <v>1572.9158970000001</v>
      </c>
      <c r="E2778" s="3">
        <v>58.268804000000003</v>
      </c>
      <c r="F2778" s="3">
        <v>2525.04248934</v>
      </c>
      <c r="G2778" s="3"/>
      <c r="H2778" s="37">
        <v>882.92515000000003</v>
      </c>
      <c r="I2778" s="3">
        <v>773.91003499999999</v>
      </c>
      <c r="J2778" s="3">
        <v>109.01511500000004</v>
      </c>
      <c r="K2778" s="3"/>
      <c r="L2778" s="3"/>
      <c r="M2778" s="3"/>
      <c r="N2778" s="3">
        <v>14.869999999999891</v>
      </c>
      <c r="O2778" s="3"/>
    </row>
    <row r="2779" spans="1:15">
      <c r="A2779" s="9">
        <v>41646</v>
      </c>
      <c r="B2779" s="10">
        <v>6054.47</v>
      </c>
      <c r="C2779" s="3">
        <v>3350.31</v>
      </c>
      <c r="D2779" s="3">
        <v>849.10989300000006</v>
      </c>
      <c r="E2779" s="3">
        <v>49.248469</v>
      </c>
      <c r="F2779" s="3">
        <v>2518.8547846669999</v>
      </c>
      <c r="G2779" s="3"/>
      <c r="H2779" s="37">
        <v>280.70232399999998</v>
      </c>
      <c r="I2779" s="3">
        <v>65.293762000000001</v>
      </c>
      <c r="J2779" s="3">
        <v>215.40856199999996</v>
      </c>
      <c r="K2779" s="3"/>
      <c r="L2779" s="3"/>
      <c r="M2779" s="3"/>
      <c r="N2779" s="3">
        <v>77.400000000000546</v>
      </c>
      <c r="O2779" s="3">
        <v>28763</v>
      </c>
    </row>
    <row r="2780" spans="1:15">
      <c r="A2780" s="9">
        <v>41645</v>
      </c>
      <c r="B2780" s="10">
        <v>5977.07</v>
      </c>
      <c r="C2780" s="3">
        <v>3300.45</v>
      </c>
      <c r="D2780" s="3">
        <v>716.23242500000003</v>
      </c>
      <c r="E2780" s="3">
        <v>25.385497000000001</v>
      </c>
      <c r="F2780" s="3">
        <v>2486.647219121</v>
      </c>
      <c r="G2780" s="3"/>
      <c r="H2780" s="37">
        <v>263.58152100000001</v>
      </c>
      <c r="I2780" s="3">
        <v>145.782489</v>
      </c>
      <c r="J2780" s="3">
        <v>117.79903200000001</v>
      </c>
      <c r="K2780" s="3"/>
      <c r="L2780" s="3"/>
      <c r="M2780" s="3"/>
      <c r="N2780" s="3">
        <v>32.079999999999927</v>
      </c>
      <c r="O2780" s="3"/>
    </row>
    <row r="2781" spans="1:15">
      <c r="A2781" s="9">
        <v>41642</v>
      </c>
      <c r="B2781" s="10">
        <v>5944.99</v>
      </c>
      <c r="C2781" s="3">
        <v>3281.24</v>
      </c>
      <c r="D2781" s="3">
        <v>462.18187</v>
      </c>
      <c r="E2781" s="3">
        <v>23.95955</v>
      </c>
      <c r="F2781" s="3">
        <v>2473.295808326</v>
      </c>
      <c r="G2781" s="3"/>
      <c r="H2781" s="37">
        <v>157.320179</v>
      </c>
      <c r="I2781" s="3">
        <v>86.710772000000006</v>
      </c>
      <c r="J2781" s="3">
        <v>70.60940699999999</v>
      </c>
      <c r="K2781" s="3"/>
      <c r="L2781" s="3"/>
      <c r="M2781" s="3"/>
      <c r="N2781" s="3">
        <v>-28.8100000000004</v>
      </c>
      <c r="O2781" s="3"/>
    </row>
    <row r="2782" spans="1:15">
      <c r="A2782" s="9">
        <v>41641</v>
      </c>
      <c r="B2782" s="33">
        <v>5973.8</v>
      </c>
      <c r="C2782" s="35">
        <v>3294.82</v>
      </c>
      <c r="D2782" s="35">
        <v>349.62242600000002</v>
      </c>
      <c r="E2782" s="35">
        <v>47.510485000000003</v>
      </c>
      <c r="F2782" s="3">
        <v>2485.2848319340001</v>
      </c>
      <c r="G2782" s="3"/>
      <c r="H2782" s="37">
        <v>49.714677000000002</v>
      </c>
      <c r="I2782" s="3">
        <v>41.877443</v>
      </c>
      <c r="J2782" s="3">
        <v>7.8372340000000023</v>
      </c>
      <c r="K2782" s="3"/>
      <c r="L2782" s="3"/>
      <c r="M2782" s="3"/>
      <c r="N2782" s="3">
        <v>5.7600000000002183</v>
      </c>
      <c r="O2782" s="3">
        <v>11880</v>
      </c>
    </row>
    <row r="2783" spans="1:15">
      <c r="A2783" s="9">
        <v>41639</v>
      </c>
      <c r="B2783" s="10">
        <v>5968.04</v>
      </c>
      <c r="C2783" s="3">
        <v>3285.39</v>
      </c>
      <c r="D2783" s="3">
        <v>944.12562400000002</v>
      </c>
      <c r="E2783" s="3">
        <v>28.247712</v>
      </c>
      <c r="F2783" s="3">
        <v>2482.8853654190002</v>
      </c>
      <c r="G2783" s="3"/>
      <c r="H2783" s="37">
        <v>223.46622600000001</v>
      </c>
      <c r="I2783" s="3">
        <v>574.30250000000001</v>
      </c>
      <c r="J2783" s="3">
        <v>-350.836274</v>
      </c>
      <c r="K2783" s="3"/>
      <c r="L2783" s="3"/>
      <c r="M2783" s="3"/>
      <c r="N2783" s="3">
        <v>55.260000000000218</v>
      </c>
      <c r="O2783" s="3"/>
    </row>
    <row r="2784" spans="1:15">
      <c r="A2784" s="9">
        <v>41638</v>
      </c>
      <c r="B2784" s="32">
        <v>5912.78</v>
      </c>
      <c r="C2784" s="3">
        <v>3263.87</v>
      </c>
      <c r="D2784" s="3">
        <v>565.250359</v>
      </c>
      <c r="E2784" s="3">
        <v>20.439709000000001</v>
      </c>
      <c r="F2784" s="3">
        <v>2459.8967094479999</v>
      </c>
      <c r="G2784" s="3"/>
      <c r="H2784" s="37">
        <v>227.28858700000001</v>
      </c>
      <c r="I2784" s="3">
        <v>64.086190999999999</v>
      </c>
      <c r="J2784" s="3">
        <v>163.20239600000002</v>
      </c>
      <c r="K2784" s="3"/>
      <c r="L2784" s="3"/>
      <c r="M2784" s="3"/>
      <c r="N2784" s="3">
        <v>13.579999999999927</v>
      </c>
      <c r="O2784" s="3"/>
    </row>
    <row r="2785" spans="1:15">
      <c r="A2785" s="9">
        <v>41635</v>
      </c>
      <c r="B2785" s="10">
        <v>5899.2</v>
      </c>
      <c r="C2785" s="3">
        <v>3267.45</v>
      </c>
      <c r="D2785" s="3">
        <v>515.25628700000004</v>
      </c>
      <c r="E2785" s="3">
        <v>12.269581000000001</v>
      </c>
      <c r="F2785" s="3">
        <v>2454.245530657</v>
      </c>
      <c r="G2785" s="3"/>
      <c r="H2785" s="37">
        <v>232.62945199999999</v>
      </c>
      <c r="I2785" s="3">
        <v>55.598371999999998</v>
      </c>
      <c r="J2785" s="3">
        <v>177.03107999999997</v>
      </c>
      <c r="K2785" s="3"/>
      <c r="L2785" s="3"/>
      <c r="M2785" s="3"/>
      <c r="N2785" s="3">
        <v>22.539999999999964</v>
      </c>
      <c r="O2785" s="3"/>
    </row>
    <row r="2786" spans="1:15">
      <c r="A2786" s="9">
        <v>41634</v>
      </c>
      <c r="B2786" s="10">
        <v>5876.66</v>
      </c>
      <c r="C2786" s="3">
        <v>3240.63</v>
      </c>
      <c r="D2786" s="3">
        <v>1332.9934249999999</v>
      </c>
      <c r="E2786" s="3">
        <v>14.446832000000001</v>
      </c>
      <c r="F2786" s="3">
        <v>2444.8709170789998</v>
      </c>
      <c r="G2786" s="3"/>
      <c r="H2786" s="37">
        <v>122.895323</v>
      </c>
      <c r="I2786" s="3">
        <v>108.981149</v>
      </c>
      <c r="J2786" s="3">
        <v>13.914174000000003</v>
      </c>
      <c r="K2786" s="3"/>
      <c r="L2786" s="3"/>
      <c r="M2786" s="3"/>
      <c r="N2786" s="3">
        <v>28.170000000000073</v>
      </c>
      <c r="O2786" s="3">
        <v>8535</v>
      </c>
    </row>
    <row r="2787" spans="1:15">
      <c r="A2787" s="9">
        <v>41632</v>
      </c>
      <c r="B2787" s="33">
        <v>5848.49</v>
      </c>
      <c r="C2787" s="35">
        <v>3223.12</v>
      </c>
      <c r="D2787" s="35">
        <v>114.902596</v>
      </c>
      <c r="E2787" s="35">
        <v>6.1505070000000002</v>
      </c>
      <c r="F2787" s="3">
        <v>2433.1513481799998</v>
      </c>
      <c r="G2787" s="3"/>
      <c r="H2787" s="37">
        <v>66.631305999999995</v>
      </c>
      <c r="I2787" s="3">
        <v>12.52867</v>
      </c>
      <c r="J2787" s="3">
        <v>54.102635999999997</v>
      </c>
      <c r="K2787" s="3"/>
      <c r="L2787" s="3"/>
      <c r="M2787" s="3"/>
      <c r="N2787" s="3">
        <v>2.5599999999994907</v>
      </c>
      <c r="O2787" s="3"/>
    </row>
    <row r="2788" spans="1:15">
      <c r="A2788" s="9">
        <v>41631</v>
      </c>
      <c r="B2788" s="10">
        <v>5845.93</v>
      </c>
      <c r="C2788" s="3">
        <v>3225.13</v>
      </c>
      <c r="D2788" s="3">
        <v>246.380955</v>
      </c>
      <c r="E2788" s="3">
        <v>27.532371999999999</v>
      </c>
      <c r="F2788" s="3">
        <v>2432.0867257969999</v>
      </c>
      <c r="G2788" s="3"/>
      <c r="H2788" s="37">
        <v>110.281876</v>
      </c>
      <c r="I2788" s="3">
        <v>10.321634</v>
      </c>
      <c r="J2788" s="3">
        <v>99.960241999999994</v>
      </c>
      <c r="K2788" s="3"/>
      <c r="L2788" s="3"/>
      <c r="M2788" s="3"/>
      <c r="N2788" s="3">
        <v>-0.48999999999978172</v>
      </c>
      <c r="O2788" s="3"/>
    </row>
    <row r="2789" spans="1:15">
      <c r="A2789" s="9">
        <v>41628</v>
      </c>
      <c r="B2789" s="10">
        <v>5846.42</v>
      </c>
      <c r="C2789" s="3">
        <v>3224.24</v>
      </c>
      <c r="D2789" s="3">
        <v>267.83874500000002</v>
      </c>
      <c r="E2789" s="3">
        <v>15.002687999999999</v>
      </c>
      <c r="F2789" s="3">
        <v>2432.2875190619998</v>
      </c>
      <c r="G2789" s="3"/>
      <c r="H2789" s="37">
        <v>128.83541399999999</v>
      </c>
      <c r="I2789" s="3">
        <v>45.732290999999996</v>
      </c>
      <c r="J2789" s="3">
        <v>83.103122999999982</v>
      </c>
      <c r="K2789" s="3"/>
      <c r="L2789" s="3"/>
      <c r="M2789" s="3"/>
      <c r="N2789" s="3">
        <v>-10.9399999999996</v>
      </c>
      <c r="O2789" s="3"/>
    </row>
    <row r="2790" spans="1:15">
      <c r="A2790" s="9">
        <v>41627</v>
      </c>
      <c r="B2790" s="32">
        <v>5857.36</v>
      </c>
      <c r="C2790" s="3">
        <v>3228.17</v>
      </c>
      <c r="D2790" s="3">
        <v>1058.381204</v>
      </c>
      <c r="E2790" s="3">
        <v>26.608028000000001</v>
      </c>
      <c r="F2790" s="3">
        <v>2436.8415698939998</v>
      </c>
      <c r="G2790" s="3"/>
      <c r="H2790" s="37">
        <v>195.31706199999999</v>
      </c>
      <c r="I2790" s="3">
        <v>495.71556900000002</v>
      </c>
      <c r="J2790" s="3">
        <v>-300.398507</v>
      </c>
      <c r="K2790" s="3"/>
      <c r="L2790" s="3"/>
      <c r="M2790" s="3"/>
      <c r="N2790" s="3">
        <v>-9.6400000000003274</v>
      </c>
      <c r="O2790" s="3"/>
    </row>
    <row r="2791" spans="1:15">
      <c r="A2791" s="9">
        <v>41626</v>
      </c>
      <c r="B2791" s="32">
        <v>5867</v>
      </c>
      <c r="C2791" s="3">
        <v>3224.46</v>
      </c>
      <c r="D2791" s="3">
        <v>567.36747400000002</v>
      </c>
      <c r="E2791" s="3">
        <v>24.757234</v>
      </c>
      <c r="F2791" s="3">
        <v>2440.9117300459998</v>
      </c>
      <c r="G2791" s="3"/>
      <c r="H2791" s="37">
        <v>235.641063</v>
      </c>
      <c r="I2791" s="3">
        <v>250.04784100000001</v>
      </c>
      <c r="J2791" s="3">
        <v>-14.406778000000003</v>
      </c>
      <c r="K2791" s="3"/>
      <c r="L2791" s="3"/>
      <c r="M2791" s="3"/>
      <c r="N2791" s="3">
        <v>55.239999999999782</v>
      </c>
      <c r="O2791" s="3"/>
    </row>
    <row r="2792" spans="1:15">
      <c r="A2792" s="9">
        <v>41625</v>
      </c>
      <c r="B2792" s="40">
        <v>5811.76</v>
      </c>
      <c r="C2792" s="3">
        <v>3191.71</v>
      </c>
      <c r="D2792" s="3">
        <v>592.56309899999997</v>
      </c>
      <c r="E2792" s="3">
        <v>21.546044999999999</v>
      </c>
      <c r="F2792" s="3">
        <v>2417.9296982840001</v>
      </c>
      <c r="G2792" s="3"/>
      <c r="H2792" s="37">
        <v>354.82709199999999</v>
      </c>
      <c r="I2792" s="3">
        <v>294.29517900000002</v>
      </c>
      <c r="J2792" s="3">
        <v>60.531912999999975</v>
      </c>
      <c r="K2792" s="3"/>
      <c r="L2792" s="3"/>
      <c r="M2792" s="3"/>
      <c r="N2792" s="3">
        <v>-0.11999999999989086</v>
      </c>
      <c r="O2792" s="3"/>
    </row>
    <row r="2793" spans="1:15">
      <c r="A2793" s="9">
        <v>41621</v>
      </c>
      <c r="B2793" s="32">
        <v>5811.88</v>
      </c>
      <c r="C2793" s="3">
        <v>3193.87</v>
      </c>
      <c r="D2793" s="3">
        <v>1273.43327</v>
      </c>
      <c r="E2793" s="3">
        <v>15.529144000000001</v>
      </c>
      <c r="F2793" s="3">
        <v>2417.980040507</v>
      </c>
      <c r="G2793" s="3"/>
      <c r="H2793" s="37">
        <v>483.65350599999999</v>
      </c>
      <c r="I2793" s="3">
        <v>1101.358905</v>
      </c>
      <c r="J2793" s="3">
        <v>-617.70539900000006</v>
      </c>
      <c r="K2793" s="3"/>
      <c r="L2793" s="3"/>
      <c r="M2793" s="3"/>
      <c r="N2793" s="3">
        <v>16.220000000000255</v>
      </c>
      <c r="O2793" s="3"/>
    </row>
    <row r="2794" spans="1:15">
      <c r="A2794" s="9">
        <v>41620</v>
      </c>
      <c r="B2794" s="33">
        <v>5795.66</v>
      </c>
      <c r="C2794" s="35">
        <v>3185.67</v>
      </c>
      <c r="D2794" s="35">
        <v>414.66355900000002</v>
      </c>
      <c r="E2794" s="35">
        <v>17.613887999999999</v>
      </c>
      <c r="F2794" s="3">
        <v>2411.2318124530002</v>
      </c>
      <c r="G2794" s="3"/>
      <c r="H2794" s="37">
        <v>158.937062</v>
      </c>
      <c r="I2794" s="3">
        <v>201.34578500000001</v>
      </c>
      <c r="J2794" s="3">
        <v>-42.408723000000009</v>
      </c>
      <c r="K2794" s="3"/>
      <c r="L2794" s="3"/>
      <c r="M2794" s="3"/>
      <c r="N2794" s="3">
        <v>2.4700000000002547</v>
      </c>
      <c r="O2794" s="3"/>
    </row>
    <row r="2795" spans="1:15">
      <c r="A2795" s="9">
        <v>41619</v>
      </c>
      <c r="B2795" s="32">
        <v>5793.19</v>
      </c>
      <c r="C2795" s="3">
        <v>3189.44</v>
      </c>
      <c r="D2795" s="3">
        <v>247.709418</v>
      </c>
      <c r="E2795" s="3">
        <v>15.593358</v>
      </c>
      <c r="F2795" s="3">
        <v>2410.202853325</v>
      </c>
      <c r="G2795" s="3"/>
      <c r="H2795" s="37">
        <v>65.039997999999997</v>
      </c>
      <c r="I2795" s="3">
        <v>52.182287000000002</v>
      </c>
      <c r="J2795" s="3">
        <v>12.857710999999995</v>
      </c>
      <c r="K2795" s="3"/>
      <c r="L2795" s="3"/>
      <c r="M2795" s="3"/>
      <c r="N2795" s="3">
        <v>5.3799999999991996</v>
      </c>
      <c r="O2795" s="3">
        <v>26223</v>
      </c>
    </row>
    <row r="2796" spans="1:15">
      <c r="A2796" s="9">
        <v>41618</v>
      </c>
      <c r="B2796" s="32">
        <v>5787.81</v>
      </c>
      <c r="C2796" s="3">
        <v>3182.27</v>
      </c>
      <c r="D2796" s="3">
        <v>179.909446</v>
      </c>
      <c r="E2796" s="3">
        <v>9.9276090000000003</v>
      </c>
      <c r="F2796" s="3">
        <v>2407.9655540980002</v>
      </c>
      <c r="G2796" s="3"/>
      <c r="H2796" s="37">
        <v>54.625351000000002</v>
      </c>
      <c r="I2796" s="3">
        <v>31.143283</v>
      </c>
      <c r="J2796" s="3">
        <v>23.482068000000002</v>
      </c>
      <c r="K2796" s="3"/>
      <c r="L2796" s="3"/>
      <c r="M2796" s="3"/>
      <c r="N2796" s="3">
        <v>9.2899999999999636</v>
      </c>
      <c r="O2796" s="3"/>
    </row>
    <row r="2797" spans="1:15">
      <c r="A2797" s="9">
        <v>41617</v>
      </c>
      <c r="B2797" s="10">
        <v>5778.52</v>
      </c>
      <c r="C2797" s="3">
        <v>3176.62</v>
      </c>
      <c r="D2797" s="3">
        <v>425.77938799999998</v>
      </c>
      <c r="E2797" s="3">
        <v>15.084346999999999</v>
      </c>
      <c r="F2797" s="3">
        <v>2404.0984604670002</v>
      </c>
      <c r="G2797" s="3"/>
      <c r="H2797" s="37">
        <v>307.15310699999998</v>
      </c>
      <c r="I2797" s="3">
        <v>46.893783999999997</v>
      </c>
      <c r="J2797" s="3">
        <v>260.25932299999999</v>
      </c>
      <c r="K2797" s="3"/>
      <c r="L2797" s="3"/>
      <c r="M2797" s="3"/>
      <c r="N2797" s="3">
        <v>-42.779999999999745</v>
      </c>
      <c r="O2797" s="3"/>
    </row>
    <row r="2798" spans="1:15">
      <c r="A2798" s="9">
        <v>41614</v>
      </c>
      <c r="B2798" s="10">
        <v>5821.3</v>
      </c>
      <c r="C2798" s="3">
        <v>3194.3</v>
      </c>
      <c r="D2798" s="3">
        <v>332.23741799999999</v>
      </c>
      <c r="E2798" s="3">
        <v>9.101305</v>
      </c>
      <c r="F2798" s="3">
        <v>2421.9399409950001</v>
      </c>
      <c r="G2798" s="3"/>
      <c r="H2798" s="37">
        <v>76.064453999999998</v>
      </c>
      <c r="I2798" s="3">
        <v>98.840453999999994</v>
      </c>
      <c r="J2798" s="3">
        <v>-22.775999999999996</v>
      </c>
      <c r="K2798" s="3"/>
      <c r="L2798" s="3"/>
      <c r="M2798" s="3"/>
      <c r="N2798" s="3">
        <v>11.0600000000004</v>
      </c>
      <c r="O2798" s="3"/>
    </row>
    <row r="2799" spans="1:15">
      <c r="A2799" s="9">
        <v>41613</v>
      </c>
      <c r="B2799" s="32">
        <v>5810.24</v>
      </c>
      <c r="C2799" s="3">
        <v>3183.09</v>
      </c>
      <c r="D2799" s="3">
        <v>779.81822799999998</v>
      </c>
      <c r="E2799" s="3">
        <v>74.330220999999995</v>
      </c>
      <c r="F2799" s="3">
        <v>2417.3422652620002</v>
      </c>
      <c r="G2799" s="3"/>
      <c r="H2799" s="37">
        <v>272.642743</v>
      </c>
      <c r="I2799" s="3">
        <v>146.17881299999999</v>
      </c>
      <c r="J2799" s="3">
        <v>126.46393</v>
      </c>
      <c r="K2799" s="3"/>
      <c r="L2799" s="3"/>
      <c r="M2799" s="3"/>
      <c r="N2799" s="3">
        <v>29.659999999999854</v>
      </c>
      <c r="O2799" s="3"/>
    </row>
    <row r="2800" spans="1:15">
      <c r="A2800" s="9">
        <v>41612</v>
      </c>
      <c r="B2800" s="33">
        <v>5780.58</v>
      </c>
      <c r="C2800" s="35">
        <v>3161.62</v>
      </c>
      <c r="D2800" s="35">
        <v>1321.588553</v>
      </c>
      <c r="E2800" s="35">
        <v>116.352059</v>
      </c>
      <c r="F2800" s="3">
        <v>2405.0004037260001</v>
      </c>
      <c r="G2800" s="3"/>
      <c r="H2800" s="37">
        <v>607.21577500000001</v>
      </c>
      <c r="I2800" s="3">
        <v>315.093301</v>
      </c>
      <c r="J2800" s="3">
        <v>292.12247400000001</v>
      </c>
      <c r="K2800" s="3"/>
      <c r="L2800" s="3"/>
      <c r="M2800" s="3"/>
      <c r="N2800" s="3">
        <v>-2.3400000000001455</v>
      </c>
      <c r="O2800" s="3"/>
    </row>
    <row r="2801" spans="1:15">
      <c r="A2801" s="9">
        <v>41611</v>
      </c>
      <c r="B2801" s="10">
        <v>5782.92</v>
      </c>
      <c r="C2801" s="3">
        <v>3165.05</v>
      </c>
      <c r="D2801" s="3">
        <v>794.49118399999998</v>
      </c>
      <c r="E2801" s="3">
        <v>71.086673000000005</v>
      </c>
      <c r="F2801" s="3">
        <v>2405.973068968</v>
      </c>
      <c r="G2801" s="3"/>
      <c r="H2801" s="37">
        <v>178.819829</v>
      </c>
      <c r="I2801" s="3">
        <v>123.84241299999999</v>
      </c>
      <c r="J2801" s="3">
        <v>54.977416000000005</v>
      </c>
      <c r="K2801" s="3"/>
      <c r="L2801" s="3"/>
      <c r="M2801" s="3"/>
      <c r="N2801" s="3">
        <v>9.8000000000001819</v>
      </c>
      <c r="O2801" s="3"/>
    </row>
    <row r="2802" spans="1:15">
      <c r="A2802" s="9">
        <v>41610</v>
      </c>
      <c r="B2802" s="32">
        <v>5773.12</v>
      </c>
      <c r="C2802" s="3">
        <v>3160.94</v>
      </c>
      <c r="D2802" s="3">
        <v>960.76632700000005</v>
      </c>
      <c r="E2802" s="3">
        <v>156.307029</v>
      </c>
      <c r="F2802" s="3">
        <v>2401.8912359790002</v>
      </c>
      <c r="G2802" s="3"/>
      <c r="H2802" s="37">
        <v>108.66943000000001</v>
      </c>
      <c r="I2802" s="3">
        <v>213.97375700000001</v>
      </c>
      <c r="J2802" s="3">
        <v>-105.304327</v>
      </c>
      <c r="K2802" s="3"/>
      <c r="L2802" s="3"/>
      <c r="M2802" s="3"/>
      <c r="N2802" s="3">
        <v>-0.98000000000047294</v>
      </c>
      <c r="O2802" s="3"/>
    </row>
    <row r="2803" spans="1:15">
      <c r="A2803" s="9">
        <v>41607</v>
      </c>
      <c r="B2803" s="10">
        <v>5774.1</v>
      </c>
      <c r="C2803" s="3">
        <v>3165.88</v>
      </c>
      <c r="D2803" s="3">
        <v>835.083124</v>
      </c>
      <c r="E2803" s="3">
        <v>90.744613999999999</v>
      </c>
      <c r="F2803" s="3">
        <v>2402.2990743750001</v>
      </c>
      <c r="G2803" s="3"/>
      <c r="H2803" s="37">
        <v>167.17172099999999</v>
      </c>
      <c r="I2803" s="3">
        <v>199.51271399999999</v>
      </c>
      <c r="J2803" s="3">
        <v>-32.340992999999997</v>
      </c>
      <c r="K2803" s="3"/>
      <c r="L2803" s="3"/>
      <c r="M2803" s="3"/>
      <c r="N2803" s="3">
        <v>-0.98999999999978172</v>
      </c>
      <c r="O2803" s="3"/>
    </row>
    <row r="2804" spans="1:15">
      <c r="A2804" s="9">
        <v>41606</v>
      </c>
      <c r="B2804" s="32">
        <v>5775.09</v>
      </c>
      <c r="C2804" s="3">
        <v>3174.63</v>
      </c>
      <c r="D2804" s="3">
        <v>254.10312400000001</v>
      </c>
      <c r="E2804" s="3">
        <v>37.761996000000003</v>
      </c>
      <c r="F2804" s="3">
        <v>2402.708281659</v>
      </c>
      <c r="G2804" s="3"/>
      <c r="H2804" s="37">
        <v>68.609523999999993</v>
      </c>
      <c r="I2804" s="3">
        <v>32.298535000000001</v>
      </c>
      <c r="J2804" s="3">
        <v>36.310988999999992</v>
      </c>
      <c r="K2804" s="3"/>
      <c r="L2804" s="3"/>
      <c r="M2804" s="3"/>
      <c r="N2804" s="3">
        <v>22.890000000000327</v>
      </c>
      <c r="O2804" s="3"/>
    </row>
    <row r="2805" spans="1:15">
      <c r="A2805" s="9">
        <v>41605</v>
      </c>
      <c r="B2805" s="10">
        <v>5752.2</v>
      </c>
      <c r="C2805" s="3">
        <v>3163.59</v>
      </c>
      <c r="D2805" s="3">
        <v>718.83311500000002</v>
      </c>
      <c r="E2805" s="3">
        <v>68.865069000000005</v>
      </c>
      <c r="F2805" s="3">
        <v>2393.1863775520001</v>
      </c>
      <c r="G2805" s="3"/>
      <c r="H2805" s="37">
        <v>217.277545</v>
      </c>
      <c r="I2805" s="3">
        <v>224.02131499999999</v>
      </c>
      <c r="J2805" s="3">
        <v>-6.7437699999999836</v>
      </c>
      <c r="K2805" s="3"/>
      <c r="L2805" s="3"/>
      <c r="M2805" s="3"/>
      <c r="N2805" s="3">
        <v>7.5299999999997453</v>
      </c>
      <c r="O2805" s="3"/>
    </row>
    <row r="2806" spans="1:15">
      <c r="A2806" s="9">
        <v>41604</v>
      </c>
      <c r="B2806" s="32">
        <v>5744.67</v>
      </c>
      <c r="C2806" s="3">
        <v>3162.52</v>
      </c>
      <c r="D2806" s="3">
        <v>836.51242000000002</v>
      </c>
      <c r="E2806" s="3">
        <v>110.788191</v>
      </c>
      <c r="F2806" s="3">
        <v>2390.0093684829999</v>
      </c>
      <c r="G2806" s="3"/>
      <c r="H2806" s="10">
        <v>87.315758000000002</v>
      </c>
      <c r="I2806" s="32">
        <v>133.68758800000001</v>
      </c>
      <c r="J2806" s="3">
        <v>-46.371830000000003</v>
      </c>
      <c r="K2806" s="3"/>
      <c r="L2806" s="3"/>
      <c r="M2806" s="3"/>
      <c r="N2806" s="3">
        <v>-3.3400000000001455</v>
      </c>
      <c r="O2806" s="3"/>
    </row>
    <row r="2807" spans="1:15">
      <c r="A2807" s="9">
        <v>41603</v>
      </c>
      <c r="B2807" s="10">
        <v>5748.01</v>
      </c>
      <c r="C2807" s="3">
        <v>3168.69</v>
      </c>
      <c r="D2807" s="3">
        <v>464.66796199999999</v>
      </c>
      <c r="E2807" s="3">
        <v>143.29542900000001</v>
      </c>
      <c r="F2807" s="3">
        <v>2391.3978309089998</v>
      </c>
      <c r="G2807" s="3"/>
      <c r="H2807" s="37">
        <v>107.246509</v>
      </c>
      <c r="I2807" s="3">
        <v>156.62663699999999</v>
      </c>
      <c r="J2807" s="3">
        <v>-49.380127999999985</v>
      </c>
      <c r="K2807" s="3"/>
      <c r="L2807" s="3"/>
      <c r="M2807" s="3"/>
      <c r="N2807" s="3">
        <v>-27.659999999999854</v>
      </c>
      <c r="O2807" s="3"/>
    </row>
    <row r="2808" spans="1:15">
      <c r="A2808" s="9">
        <v>41600</v>
      </c>
      <c r="B2808" s="32">
        <v>5775.67</v>
      </c>
      <c r="C2808" s="3">
        <v>3182.94</v>
      </c>
      <c r="D2808" s="3">
        <v>193.482632</v>
      </c>
      <c r="E2808" s="3">
        <v>27.360859999999999</v>
      </c>
      <c r="F2808" s="3">
        <v>2402.9032145289998</v>
      </c>
      <c r="G2808" s="3"/>
      <c r="H2808" s="37">
        <v>33.141337</v>
      </c>
      <c r="I2808" s="3">
        <v>45.120860999999998</v>
      </c>
      <c r="J2808" s="3">
        <v>-11.979523999999998</v>
      </c>
      <c r="K2808" s="3"/>
      <c r="L2808" s="3"/>
      <c r="M2808" s="3"/>
      <c r="N2808" s="3">
        <v>-17.050000000000182</v>
      </c>
      <c r="O2808" s="3"/>
    </row>
    <row r="2809" spans="1:15">
      <c r="A2809" s="9">
        <v>41599</v>
      </c>
      <c r="B2809" s="10">
        <v>5792.72</v>
      </c>
      <c r="C2809" s="3">
        <v>3197.88</v>
      </c>
      <c r="D2809" s="3">
        <v>306.59003300000001</v>
      </c>
      <c r="E2809" s="3">
        <v>36.389747</v>
      </c>
      <c r="F2809" s="3">
        <v>2409.7736243250001</v>
      </c>
      <c r="G2809" s="3"/>
      <c r="H2809" s="37">
        <v>34.734631</v>
      </c>
      <c r="I2809" s="3">
        <v>29.725476</v>
      </c>
      <c r="J2809" s="3">
        <v>5.0091549999999998</v>
      </c>
      <c r="K2809" s="3"/>
      <c r="L2809" s="3"/>
      <c r="M2809" s="3"/>
      <c r="N2809" s="3">
        <v>-9.1300000000001091</v>
      </c>
      <c r="O2809" s="3"/>
    </row>
    <row r="2810" spans="1:15">
      <c r="A2810" s="9">
        <v>41598</v>
      </c>
      <c r="B2810" s="32">
        <v>5801.85</v>
      </c>
      <c r="C2810" s="3">
        <v>3202.19</v>
      </c>
      <c r="D2810" s="3">
        <v>948.33385499999997</v>
      </c>
      <c r="E2810" s="3">
        <v>65.886712000000003</v>
      </c>
      <c r="F2810" s="3">
        <v>2413.5686866699998</v>
      </c>
      <c r="G2810" s="3"/>
      <c r="H2810" s="37">
        <v>336.84625899999998</v>
      </c>
      <c r="I2810" s="3">
        <v>545.21564999999998</v>
      </c>
      <c r="J2810" s="3">
        <v>-208.36939100000001</v>
      </c>
      <c r="K2810" s="3"/>
      <c r="L2810" s="3"/>
      <c r="M2810" s="3"/>
      <c r="N2810" s="3">
        <v>8.3200000000006185</v>
      </c>
      <c r="O2810" s="3"/>
    </row>
    <row r="2811" spans="1:15">
      <c r="A2811" s="9">
        <v>41597</v>
      </c>
      <c r="B2811" s="30">
        <v>5793.53</v>
      </c>
      <c r="C2811" s="3">
        <v>3209.27</v>
      </c>
      <c r="D2811" s="3">
        <v>486.367794</v>
      </c>
      <c r="E2811" s="3">
        <v>27.795375</v>
      </c>
      <c r="F2811" s="3">
        <v>2410.1098638829999</v>
      </c>
      <c r="G2811" s="3"/>
      <c r="H2811" s="10">
        <v>125.066256</v>
      </c>
      <c r="I2811" s="32">
        <v>199.648864</v>
      </c>
      <c r="J2811" s="3">
        <v>-74.582608000000008</v>
      </c>
      <c r="K2811" s="3"/>
      <c r="L2811" s="3"/>
      <c r="M2811" s="3"/>
      <c r="N2811" s="3">
        <v>-15.619999999999891</v>
      </c>
      <c r="O2811" s="3"/>
    </row>
    <row r="2812" spans="1:15">
      <c r="A2812" s="9">
        <v>41596</v>
      </c>
      <c r="B2812" s="10">
        <v>5809.15</v>
      </c>
      <c r="C2812" s="3">
        <v>3213.93</v>
      </c>
      <c r="D2812" s="3">
        <v>603.238471</v>
      </c>
      <c r="E2812" s="3">
        <v>23.816984999999999</v>
      </c>
      <c r="F2812" s="3">
        <v>2416.6082613660001</v>
      </c>
      <c r="G2812" s="3"/>
      <c r="H2812" s="37">
        <v>449.78558900000002</v>
      </c>
      <c r="I2812" s="3">
        <v>185.31030699999999</v>
      </c>
      <c r="J2812" s="3">
        <v>264.47528199999999</v>
      </c>
      <c r="K2812" s="3"/>
      <c r="L2812" s="3"/>
      <c r="M2812" s="3"/>
      <c r="N2812" s="3">
        <v>-15.329999999999927</v>
      </c>
      <c r="O2812" s="3"/>
    </row>
    <row r="2813" spans="1:15">
      <c r="A2813" s="9">
        <v>41593</v>
      </c>
      <c r="B2813" s="30">
        <v>5824.48</v>
      </c>
      <c r="C2813" s="3">
        <v>3200.31</v>
      </c>
      <c r="D2813" s="3">
        <v>936.44086900000002</v>
      </c>
      <c r="E2813" s="3">
        <v>143.64801600000001</v>
      </c>
      <c r="F2813" s="3">
        <v>2422.9853919870002</v>
      </c>
      <c r="G2813" s="3"/>
      <c r="H2813" s="10">
        <v>134.601719</v>
      </c>
      <c r="I2813" s="32">
        <v>58.060214000000002</v>
      </c>
      <c r="J2813" s="3">
        <v>76.541505000000001</v>
      </c>
      <c r="K2813" s="3"/>
      <c r="L2813" s="3"/>
      <c r="M2813" s="3"/>
      <c r="N2813" s="3">
        <v>13.509999999999309</v>
      </c>
      <c r="O2813" s="3"/>
    </row>
    <row r="2814" spans="1:15">
      <c r="A2814" s="9">
        <v>41592</v>
      </c>
      <c r="B2814" s="33">
        <v>5810.97</v>
      </c>
      <c r="C2814" s="35">
        <v>3174.68</v>
      </c>
      <c r="D2814" s="35">
        <v>234.28606300000001</v>
      </c>
      <c r="E2814" s="35">
        <v>19.776503000000002</v>
      </c>
      <c r="F2814" s="3">
        <v>2417.3640562730002</v>
      </c>
      <c r="G2814" s="3"/>
      <c r="H2814" s="37">
        <v>67.799909</v>
      </c>
      <c r="I2814" s="3">
        <v>37.416772000000002</v>
      </c>
      <c r="J2814" s="3">
        <v>30.383136999999998</v>
      </c>
      <c r="K2814" s="3"/>
      <c r="L2814" s="3"/>
      <c r="M2814" s="3"/>
      <c r="N2814" s="3">
        <v>-18.079999999999927</v>
      </c>
      <c r="O2814" s="3"/>
    </row>
    <row r="2815" spans="1:15">
      <c r="A2815" s="9">
        <v>41591</v>
      </c>
      <c r="B2815" s="33">
        <v>5829.05</v>
      </c>
      <c r="C2815" s="35">
        <v>3185.96</v>
      </c>
      <c r="D2815" s="35">
        <v>525.70600300000001</v>
      </c>
      <c r="E2815" s="35">
        <v>37.114766000000003</v>
      </c>
      <c r="F2815" s="3">
        <v>2424.8870327220002</v>
      </c>
      <c r="G2815" s="3"/>
      <c r="H2815" s="37">
        <v>186.433269</v>
      </c>
      <c r="I2815" s="3">
        <v>149.84610599999999</v>
      </c>
      <c r="J2815" s="3">
        <v>36.587163000000004</v>
      </c>
      <c r="K2815" s="3"/>
      <c r="L2815" s="3"/>
      <c r="M2815" s="3"/>
      <c r="N2815" s="3">
        <v>13.010000000000218</v>
      </c>
      <c r="O2815" s="3"/>
    </row>
    <row r="2816" spans="1:15">
      <c r="A2816" s="9">
        <v>41590</v>
      </c>
      <c r="B2816" s="10">
        <v>5816.04</v>
      </c>
      <c r="C2816" s="3">
        <v>3178.28</v>
      </c>
      <c r="D2816" s="3">
        <v>710.41119400000002</v>
      </c>
      <c r="E2816" s="3">
        <v>22.907443000000001</v>
      </c>
      <c r="F2816" s="3">
        <v>2419.4731634780001</v>
      </c>
      <c r="G2816" s="3"/>
      <c r="H2816" s="37">
        <v>109.51740599999999</v>
      </c>
      <c r="I2816" s="3">
        <v>203.34150600000001</v>
      </c>
      <c r="J2816" s="3">
        <v>-93.824100000000016</v>
      </c>
      <c r="K2816" s="3"/>
      <c r="L2816" s="3"/>
      <c r="M2816" s="3"/>
      <c r="N2816" s="3">
        <v>3.1999999999998181</v>
      </c>
      <c r="O2816" s="3"/>
    </row>
    <row r="2817" spans="1:15">
      <c r="A2817" s="9">
        <v>41589</v>
      </c>
      <c r="B2817" s="10">
        <v>5812.84</v>
      </c>
      <c r="C2817" s="3">
        <v>3190.66</v>
      </c>
      <c r="D2817" s="3">
        <v>579.86525500000005</v>
      </c>
      <c r="E2817" s="3">
        <v>36.153768999999997</v>
      </c>
      <c r="F2817" s="3">
        <v>2418.1424505740001</v>
      </c>
      <c r="G2817" s="3"/>
      <c r="H2817" s="37">
        <v>109.51740599999999</v>
      </c>
      <c r="I2817" s="3">
        <v>203.34150600000001</v>
      </c>
      <c r="J2817" s="3">
        <v>-93.824100000000016</v>
      </c>
      <c r="K2817" s="3"/>
      <c r="L2817" s="3"/>
      <c r="M2817" s="3"/>
      <c r="N2817" s="3">
        <v>-49.979999999999563</v>
      </c>
      <c r="O2817" s="3">
        <v>31934</v>
      </c>
    </row>
    <row r="2818" spans="1:15">
      <c r="A2818" s="9">
        <v>41586</v>
      </c>
      <c r="B2818" s="32">
        <v>5862.82</v>
      </c>
      <c r="C2818" s="3">
        <v>3230.36</v>
      </c>
      <c r="D2818" s="3">
        <v>197.43672100000001</v>
      </c>
      <c r="E2818" s="3">
        <v>15.191848999999999</v>
      </c>
      <c r="F2818" s="3">
        <v>2438.9321895500002</v>
      </c>
      <c r="G2818" s="3"/>
      <c r="H2818" s="37">
        <v>46.710751999999999</v>
      </c>
      <c r="I2818" s="3">
        <v>42.362799000000003</v>
      </c>
      <c r="J2818" s="3">
        <v>4.3479529999999968</v>
      </c>
      <c r="K2818" s="3"/>
      <c r="L2818" s="3"/>
      <c r="M2818" s="3"/>
      <c r="N2818" s="3">
        <v>7.4799999999995634</v>
      </c>
      <c r="O2818" s="3"/>
    </row>
    <row r="2819" spans="1:15">
      <c r="A2819" s="9">
        <v>41585</v>
      </c>
      <c r="B2819" s="10">
        <v>5855.34</v>
      </c>
      <c r="C2819" s="3">
        <v>3232.5</v>
      </c>
      <c r="D2819" s="3">
        <v>1638.4093740000001</v>
      </c>
      <c r="E2819" s="3">
        <v>47.902526999999999</v>
      </c>
      <c r="F2819" s="3">
        <v>2435.0437967829998</v>
      </c>
      <c r="G2819" s="3"/>
      <c r="H2819" s="37">
        <v>309.05701499999998</v>
      </c>
      <c r="I2819" s="3">
        <v>1182.7390250000001</v>
      </c>
      <c r="J2819" s="3">
        <v>-873.6820100000001</v>
      </c>
      <c r="K2819" s="3"/>
      <c r="L2819" s="3"/>
      <c r="M2819" s="3"/>
      <c r="N2819" s="3">
        <v>-15.130000000000109</v>
      </c>
      <c r="O2819" s="3"/>
    </row>
    <row r="2820" spans="1:15">
      <c r="A2820" s="9">
        <v>41584</v>
      </c>
      <c r="B2820" s="10">
        <v>5870.47</v>
      </c>
      <c r="C2820" s="3">
        <v>3243.71</v>
      </c>
      <c r="D2820" s="3">
        <v>687.98946799999999</v>
      </c>
      <c r="E2820" s="3">
        <v>41.999845999999998</v>
      </c>
      <c r="F2820" s="3">
        <v>2441.3222416089998</v>
      </c>
      <c r="G2820" s="3"/>
      <c r="H2820" s="37">
        <v>459.35389900000001</v>
      </c>
      <c r="I2820" s="3">
        <v>456.84067199999998</v>
      </c>
      <c r="J2820" s="3">
        <v>2.513227000000029</v>
      </c>
      <c r="K2820" s="3"/>
      <c r="L2820" s="3"/>
      <c r="M2820" s="3"/>
      <c r="N2820" s="3">
        <v>-35.710000000000036</v>
      </c>
      <c r="O2820" s="3">
        <v>7620</v>
      </c>
    </row>
    <row r="2821" spans="1:15">
      <c r="A2821" s="9">
        <v>41583</v>
      </c>
      <c r="B2821" s="10">
        <v>5906.18</v>
      </c>
      <c r="C2821" s="3">
        <v>3254.89</v>
      </c>
      <c r="D2821" s="3">
        <v>571.52856799999995</v>
      </c>
      <c r="E2821" s="3">
        <v>21.983609999999999</v>
      </c>
      <c r="F2821" s="3">
        <v>2456.167227985</v>
      </c>
      <c r="G2821" s="3"/>
      <c r="H2821" s="37">
        <v>357.81274300000001</v>
      </c>
      <c r="I2821" s="3">
        <v>63.210304000000001</v>
      </c>
      <c r="J2821" s="3">
        <v>294.602439</v>
      </c>
      <c r="K2821" s="3"/>
      <c r="L2821" s="3"/>
      <c r="M2821" s="3"/>
      <c r="N2821" s="3">
        <v>-6.7299999999995634</v>
      </c>
      <c r="O2821" s="3"/>
    </row>
    <row r="2822" spans="1:15">
      <c r="A2822" s="9">
        <v>41582</v>
      </c>
      <c r="B2822" s="32">
        <v>5912.91</v>
      </c>
      <c r="C2822" s="3">
        <v>3263.51</v>
      </c>
      <c r="D2822" s="3">
        <v>220.89617000000001</v>
      </c>
      <c r="E2822" s="3">
        <v>13.151214</v>
      </c>
      <c r="F2822" s="3">
        <v>2458.95779171</v>
      </c>
      <c r="G2822" s="3"/>
      <c r="H2822" s="37">
        <v>73.339537000000007</v>
      </c>
      <c r="I2822" s="3">
        <v>78.954430000000002</v>
      </c>
      <c r="J2822" s="3">
        <v>-5.614892999999995</v>
      </c>
      <c r="K2822" s="3"/>
      <c r="L2822" s="3"/>
      <c r="M2822" s="3"/>
      <c r="N2822" s="3">
        <v>-14.5</v>
      </c>
      <c r="O2822" s="3"/>
    </row>
    <row r="2823" spans="1:15">
      <c r="A2823" s="9">
        <v>41579</v>
      </c>
      <c r="B2823" s="10">
        <v>5927.41</v>
      </c>
      <c r="C2823" s="3">
        <v>3274.31</v>
      </c>
      <c r="D2823" s="3">
        <v>419.36347699999999</v>
      </c>
      <c r="E2823" s="3">
        <v>22.172937999999998</v>
      </c>
      <c r="F2823" s="3">
        <v>2464.9821854500001</v>
      </c>
      <c r="G2823" s="3"/>
      <c r="H2823" s="37">
        <v>151.433933</v>
      </c>
      <c r="I2823" s="3">
        <v>141.243348</v>
      </c>
      <c r="J2823" s="3">
        <v>10.190584999999999</v>
      </c>
      <c r="K2823" s="3"/>
      <c r="L2823" s="3"/>
      <c r="M2823" s="3"/>
      <c r="N2823" s="3">
        <v>-26.949999999999818</v>
      </c>
      <c r="O2823" s="3"/>
    </row>
    <row r="2824" spans="1:15">
      <c r="A2824" s="9">
        <v>41578</v>
      </c>
      <c r="B2824" s="32">
        <v>5954.36</v>
      </c>
      <c r="C2824" s="3">
        <v>3280.33</v>
      </c>
      <c r="D2824" s="3">
        <v>1092.406113</v>
      </c>
      <c r="E2824" s="3">
        <v>40.630209999999998</v>
      </c>
      <c r="F2824" s="3">
        <v>2476.1862113500001</v>
      </c>
      <c r="G2824" s="3"/>
      <c r="H2824" s="37">
        <v>204.134705</v>
      </c>
      <c r="I2824" s="3">
        <v>37.100619999999999</v>
      </c>
      <c r="J2824" s="3">
        <v>167.034085</v>
      </c>
      <c r="K2824" s="3"/>
      <c r="L2824" s="3"/>
      <c r="M2824" s="3"/>
      <c r="N2824" s="3">
        <v>-0.26000000000021828</v>
      </c>
      <c r="O2824" s="3"/>
    </row>
    <row r="2825" spans="1:15">
      <c r="A2825" s="9">
        <v>41577</v>
      </c>
      <c r="B2825" s="32">
        <v>5954.62</v>
      </c>
      <c r="C2825" s="3">
        <v>3282.07</v>
      </c>
      <c r="D2825" s="3">
        <v>632.63614299999995</v>
      </c>
      <c r="E2825" s="3">
        <v>47.069448999999999</v>
      </c>
      <c r="F2825" s="3">
        <v>2476.2974678400001</v>
      </c>
      <c r="G2825" s="3"/>
      <c r="H2825" s="37">
        <v>311.440721</v>
      </c>
      <c r="I2825" s="3">
        <v>189.956208</v>
      </c>
      <c r="J2825" s="3">
        <v>121.48451299999999</v>
      </c>
      <c r="K2825" s="3"/>
      <c r="L2825" s="3"/>
      <c r="M2825" s="3"/>
      <c r="N2825" s="3">
        <v>20.210000000000036</v>
      </c>
      <c r="O2825" s="3"/>
    </row>
    <row r="2826" spans="1:15">
      <c r="A2826" s="9">
        <v>41576</v>
      </c>
      <c r="B2826" s="32">
        <v>5934.41</v>
      </c>
      <c r="C2826" s="3">
        <v>3265.82</v>
      </c>
      <c r="D2826" s="3">
        <v>942.658233</v>
      </c>
      <c r="E2826" s="3">
        <v>126.813312</v>
      </c>
      <c r="F2826" s="3">
        <v>2467.8001489650001</v>
      </c>
      <c r="G2826" s="3"/>
      <c r="H2826" s="37">
        <v>464.51066300000002</v>
      </c>
      <c r="I2826" s="3">
        <v>14.046396</v>
      </c>
      <c r="J2826" s="3">
        <v>450.46426700000001</v>
      </c>
      <c r="K2826" s="3"/>
      <c r="L2826" s="3"/>
      <c r="M2826" s="3"/>
      <c r="N2826" s="3">
        <v>27.880000000000109</v>
      </c>
      <c r="O2826" s="3">
        <v>6941</v>
      </c>
    </row>
    <row r="2827" spans="1:15">
      <c r="A2827" s="9">
        <v>41575</v>
      </c>
      <c r="B2827" s="33">
        <v>5906.53</v>
      </c>
      <c r="C2827" s="35">
        <v>3260.62</v>
      </c>
      <c r="D2827" s="35">
        <v>528.71075800000006</v>
      </c>
      <c r="E2827" s="35">
        <v>47.831950999999997</v>
      </c>
      <c r="F2827" s="3">
        <v>2456.2058021990001</v>
      </c>
      <c r="G2827" s="3"/>
      <c r="H2827" s="37">
        <v>49.813527000000001</v>
      </c>
      <c r="I2827" s="3">
        <v>251.71426700000001</v>
      </c>
      <c r="J2827" s="3">
        <v>-201.90074000000001</v>
      </c>
      <c r="K2827" s="3"/>
      <c r="L2827" s="3"/>
      <c r="M2827" s="3"/>
      <c r="N2827" s="3">
        <v>-22.440000000000509</v>
      </c>
      <c r="O2827" s="3"/>
    </row>
    <row r="2828" spans="1:15">
      <c r="A2828" s="9">
        <v>41572</v>
      </c>
      <c r="B2828" s="32">
        <v>5928.97</v>
      </c>
      <c r="C2828" s="3">
        <v>3261.76</v>
      </c>
      <c r="D2828" s="3">
        <v>372.54387200000002</v>
      </c>
      <c r="E2828" s="3">
        <v>38.530901999999998</v>
      </c>
      <c r="F2828" s="3">
        <v>2465.5333710049999</v>
      </c>
      <c r="G2828" s="3"/>
      <c r="H2828" s="37">
        <v>22.584827000000001</v>
      </c>
      <c r="I2828" s="3">
        <v>114.25940199999999</v>
      </c>
      <c r="J2828" s="3">
        <v>-91.67457499999999</v>
      </c>
      <c r="K2828" s="3"/>
      <c r="L2828" s="3"/>
      <c r="M2828" s="3"/>
      <c r="N2828" s="3">
        <v>-19.779999999999745</v>
      </c>
      <c r="O2828" s="3"/>
    </row>
    <row r="2829" spans="1:15">
      <c r="A2829" s="9">
        <v>41571</v>
      </c>
      <c r="B2829" s="33">
        <v>5948.75</v>
      </c>
      <c r="C2829" s="35">
        <v>3280.48</v>
      </c>
      <c r="D2829" s="35">
        <v>1480.6044449999999</v>
      </c>
      <c r="E2829" s="35">
        <v>71.845888000000002</v>
      </c>
      <c r="F2829" s="3">
        <v>2473.7574683530001</v>
      </c>
      <c r="G2829" s="3"/>
      <c r="H2829" s="37">
        <v>47.705365</v>
      </c>
      <c r="I2829" s="3">
        <v>36.439453999999998</v>
      </c>
      <c r="J2829" s="3">
        <v>11.265911000000003</v>
      </c>
      <c r="K2829" s="3"/>
      <c r="L2829" s="3"/>
      <c r="M2829" s="3"/>
      <c r="N2829" s="3">
        <v>12.350000000000364</v>
      </c>
      <c r="O2829" s="3"/>
    </row>
    <row r="2830" spans="1:15">
      <c r="A2830" s="9">
        <v>41570</v>
      </c>
      <c r="B2830" s="33">
        <v>5936.4</v>
      </c>
      <c r="C2830" s="35">
        <v>3263.76</v>
      </c>
      <c r="D2830" s="35">
        <v>516.81230200000005</v>
      </c>
      <c r="E2830" s="35">
        <v>40.647776999999998</v>
      </c>
      <c r="F2830" s="3">
        <v>2468.6208540729999</v>
      </c>
      <c r="G2830" s="3"/>
      <c r="H2830" s="37">
        <v>110.250372</v>
      </c>
      <c r="I2830" s="3">
        <v>88.346806999999998</v>
      </c>
      <c r="J2830" s="3">
        <v>21.903565</v>
      </c>
      <c r="K2830" s="3"/>
      <c r="L2830" s="3"/>
      <c r="M2830" s="3"/>
      <c r="N2830" s="3">
        <v>35.5</v>
      </c>
      <c r="O2830" s="3"/>
    </row>
    <row r="2831" spans="1:15">
      <c r="A2831" s="9">
        <v>41569</v>
      </c>
      <c r="B2831" s="33">
        <v>5900.9</v>
      </c>
      <c r="C2831" s="35">
        <v>3259.18</v>
      </c>
      <c r="D2831" s="35">
        <v>481.17757999999998</v>
      </c>
      <c r="E2831" s="35">
        <v>26.585073000000001</v>
      </c>
      <c r="F2831" s="3">
        <v>2453.8590186759998</v>
      </c>
      <c r="G2831" s="3"/>
      <c r="H2831" s="37">
        <v>147.084686</v>
      </c>
      <c r="I2831" s="3">
        <v>114.497072</v>
      </c>
      <c r="J2831" s="3">
        <v>32.587614000000002</v>
      </c>
      <c r="K2831" s="3"/>
      <c r="L2831" s="3"/>
      <c r="M2831" s="3"/>
      <c r="N2831" s="3">
        <v>-24.320000000000618</v>
      </c>
      <c r="O2831" s="3"/>
    </row>
    <row r="2832" spans="1:15">
      <c r="A2832" s="9">
        <v>41568</v>
      </c>
      <c r="B2832" s="33">
        <v>5925.22</v>
      </c>
      <c r="C2832" s="35">
        <v>3272.58</v>
      </c>
      <c r="D2832" s="35">
        <v>983.09573599999999</v>
      </c>
      <c r="E2832" s="35">
        <v>30.300802000000001</v>
      </c>
      <c r="F2832" s="3">
        <v>2463.9705702880001</v>
      </c>
      <c r="G2832" s="3"/>
      <c r="H2832" s="37">
        <v>492.29794500000003</v>
      </c>
      <c r="I2832" s="3">
        <v>265.30331000000001</v>
      </c>
      <c r="J2832" s="3">
        <v>226.99463500000002</v>
      </c>
      <c r="K2832" s="3"/>
      <c r="L2832" s="3"/>
      <c r="M2832" s="3"/>
      <c r="N2832" s="3">
        <v>-21.429999999999382</v>
      </c>
      <c r="O2832" s="3"/>
    </row>
    <row r="2833" spans="1:15">
      <c r="A2833" s="9">
        <v>41564</v>
      </c>
      <c r="B2833" s="32">
        <v>5946.65</v>
      </c>
      <c r="C2833" s="3">
        <v>3287.53</v>
      </c>
      <c r="D2833" s="3">
        <v>1046.683466</v>
      </c>
      <c r="E2833" s="3">
        <v>33.232388999999998</v>
      </c>
      <c r="F2833" s="3">
        <v>2472.8829447580001</v>
      </c>
      <c r="G2833" s="3"/>
      <c r="H2833" s="37">
        <v>544.42066399999999</v>
      </c>
      <c r="I2833" s="3">
        <v>162.51424</v>
      </c>
      <c r="J2833" s="3">
        <v>381.90642400000002</v>
      </c>
      <c r="K2833" s="3"/>
      <c r="L2833" s="3"/>
      <c r="M2833" s="3"/>
      <c r="N2833" s="3">
        <v>-29.860000000000582</v>
      </c>
      <c r="O2833" s="3"/>
    </row>
    <row r="2834" spans="1:15">
      <c r="A2834" s="9">
        <v>41562</v>
      </c>
      <c r="B2834" s="32">
        <v>5976.51</v>
      </c>
      <c r="C2834" s="3">
        <v>3309</v>
      </c>
      <c r="D2834" s="3">
        <v>545.67726500000003</v>
      </c>
      <c r="E2834" s="3">
        <v>18.569338999999999</v>
      </c>
      <c r="F2834" s="3">
        <v>2485.2993673000001</v>
      </c>
      <c r="G2834" s="3"/>
      <c r="H2834" s="37">
        <v>129.22563500000001</v>
      </c>
      <c r="I2834" s="3">
        <v>157.09177800000001</v>
      </c>
      <c r="J2834" s="3">
        <v>-27.866142999999994</v>
      </c>
      <c r="K2834" s="3"/>
      <c r="L2834" s="3"/>
      <c r="M2834" s="3"/>
      <c r="N2834" s="3">
        <v>14.530000000000655</v>
      </c>
      <c r="O2834" s="3"/>
    </row>
    <row r="2835" spans="1:15">
      <c r="A2835" s="9">
        <v>41561</v>
      </c>
      <c r="B2835" s="10">
        <v>5961.98</v>
      </c>
      <c r="C2835" s="3">
        <v>3290.58</v>
      </c>
      <c r="D2835" s="3">
        <v>2509.4750899999999</v>
      </c>
      <c r="E2835" s="3">
        <v>49.782060000000001</v>
      </c>
      <c r="F2835" s="3">
        <v>2479.2316667360001</v>
      </c>
      <c r="G2835" s="3"/>
      <c r="H2835" s="37">
        <v>1186.732622</v>
      </c>
      <c r="I2835" s="3">
        <v>490.967671</v>
      </c>
      <c r="J2835" s="3">
        <v>695.764951</v>
      </c>
      <c r="K2835" s="3"/>
      <c r="L2835" s="3"/>
      <c r="M2835" s="3"/>
      <c r="N2835" s="3">
        <v>9.3599999999996726</v>
      </c>
      <c r="O2835" s="3"/>
    </row>
    <row r="2836" spans="1:15">
      <c r="A2836" s="9">
        <v>41558</v>
      </c>
      <c r="B2836" s="10">
        <v>5952.62</v>
      </c>
      <c r="C2836" s="3">
        <v>3288.74</v>
      </c>
      <c r="D2836" s="3">
        <v>233.26561899999999</v>
      </c>
      <c r="E2836" s="3">
        <v>20.939285999999999</v>
      </c>
      <c r="F2836" s="3">
        <v>2475.341387334</v>
      </c>
      <c r="G2836" s="3"/>
      <c r="H2836" s="37">
        <v>30.290624000000001</v>
      </c>
      <c r="I2836" s="3">
        <v>18.084828000000002</v>
      </c>
      <c r="J2836" s="3">
        <v>12.205795999999999</v>
      </c>
      <c r="K2836" s="3"/>
      <c r="L2836" s="3"/>
      <c r="M2836" s="3"/>
      <c r="N2836" s="3">
        <v>5.1999999999998181</v>
      </c>
      <c r="O2836" s="3"/>
    </row>
    <row r="2837" spans="1:15">
      <c r="A2837" s="9">
        <v>41557</v>
      </c>
      <c r="B2837" s="32">
        <v>5947.42</v>
      </c>
      <c r="C2837" s="3">
        <v>3283.62</v>
      </c>
      <c r="D2837" s="3">
        <v>1020.607988</v>
      </c>
      <c r="E2837" s="3">
        <v>59.007356000000001</v>
      </c>
      <c r="F2837" s="3">
        <v>2473.178969393</v>
      </c>
      <c r="G2837" s="3"/>
      <c r="H2837" s="10">
        <v>246.98635999999999</v>
      </c>
      <c r="I2837" s="32">
        <v>18.322824000000001</v>
      </c>
      <c r="J2837" s="3">
        <v>228.66353599999999</v>
      </c>
      <c r="K2837" s="3"/>
      <c r="L2837" s="3"/>
      <c r="M2837" s="3"/>
      <c r="N2837" s="3">
        <v>-9.9499999999998181</v>
      </c>
      <c r="O2837" s="3"/>
    </row>
    <row r="2838" spans="1:15">
      <c r="A2838" s="9">
        <v>41556</v>
      </c>
      <c r="B2838" s="32">
        <v>5957.37</v>
      </c>
      <c r="C2838" s="3">
        <v>3286.91</v>
      </c>
      <c r="D2838" s="3">
        <v>575.05309699999998</v>
      </c>
      <c r="E2838" s="3">
        <v>70.003202999999999</v>
      </c>
      <c r="F2838" s="3">
        <v>2477.3170876720001</v>
      </c>
      <c r="G2838" s="3"/>
      <c r="H2838" s="37">
        <v>225.828507</v>
      </c>
      <c r="I2838" s="3">
        <v>60.111638999999997</v>
      </c>
      <c r="J2838" s="3">
        <v>165.71686800000001</v>
      </c>
      <c r="K2838" s="3"/>
      <c r="L2838" s="3"/>
      <c r="M2838" s="3"/>
      <c r="N2838" s="3">
        <v>47.420000000000073</v>
      </c>
      <c r="O2838" s="3"/>
    </row>
    <row r="2839" spans="1:15">
      <c r="A2839" s="9">
        <v>41555</v>
      </c>
      <c r="B2839" s="32">
        <v>5909.95</v>
      </c>
      <c r="C2839" s="3">
        <v>3254.99</v>
      </c>
      <c r="D2839" s="3">
        <v>722.97776399999998</v>
      </c>
      <c r="E2839" s="3">
        <v>77.051209</v>
      </c>
      <c r="F2839" s="3">
        <v>2457.59737468</v>
      </c>
      <c r="G2839" s="3"/>
      <c r="H2839" s="37">
        <v>349.85892799999999</v>
      </c>
      <c r="I2839" s="3">
        <v>20.298919999999999</v>
      </c>
      <c r="J2839" s="3">
        <v>329.56000799999998</v>
      </c>
      <c r="K2839" s="3"/>
      <c r="L2839" s="3"/>
      <c r="M2839" s="3"/>
      <c r="N2839" s="3">
        <v>12.899999999999636</v>
      </c>
      <c r="O2839" s="3"/>
    </row>
    <row r="2840" spans="1:15">
      <c r="A2840" s="9">
        <v>41554</v>
      </c>
      <c r="B2840" s="30">
        <v>5897.05</v>
      </c>
      <c r="C2840" s="3">
        <v>3257.34</v>
      </c>
      <c r="D2840" s="3">
        <v>490.327786</v>
      </c>
      <c r="E2840" s="3">
        <v>35.862777000000001</v>
      </c>
      <c r="F2840" s="3">
        <v>2452.2310145410001</v>
      </c>
      <c r="G2840" s="3"/>
      <c r="H2840" s="10">
        <v>232.049397</v>
      </c>
      <c r="I2840" s="32">
        <v>183.98626300000001</v>
      </c>
      <c r="J2840" s="3">
        <v>48.063133999999991</v>
      </c>
      <c r="K2840" s="3"/>
      <c r="L2840" s="3"/>
      <c r="M2840" s="3"/>
      <c r="N2840" s="3">
        <v>29.949999999999818</v>
      </c>
      <c r="O2840" s="3"/>
    </row>
    <row r="2841" spans="1:15">
      <c r="A2841" s="9">
        <v>41551</v>
      </c>
      <c r="B2841" s="10">
        <v>5867.1</v>
      </c>
      <c r="C2841" s="3">
        <v>3244.38</v>
      </c>
      <c r="D2841" s="3">
        <v>483.74896999999999</v>
      </c>
      <c r="E2841" s="3">
        <v>26.153185000000001</v>
      </c>
      <c r="F2841" s="3">
        <v>2439.7762315680002</v>
      </c>
      <c r="G2841" s="3"/>
      <c r="H2841" s="37">
        <v>243.14401000000001</v>
      </c>
      <c r="I2841" s="3">
        <v>15.377482000000001</v>
      </c>
      <c r="J2841" s="3">
        <v>227.76652799999999</v>
      </c>
      <c r="K2841" s="3"/>
      <c r="L2841" s="3"/>
      <c r="M2841" s="3"/>
      <c r="N2841" s="3">
        <v>29.150000000000546</v>
      </c>
      <c r="O2841" s="3"/>
    </row>
    <row r="2842" spans="1:15">
      <c r="A2842" s="9">
        <v>41550</v>
      </c>
      <c r="B2842" s="32">
        <v>5837.95</v>
      </c>
      <c r="C2842" s="3">
        <v>3231.79</v>
      </c>
      <c r="D2842" s="3">
        <v>622.16761599999995</v>
      </c>
      <c r="E2842" s="3">
        <v>80.934092000000007</v>
      </c>
      <c r="F2842" s="3">
        <v>2427.6547614900001</v>
      </c>
      <c r="G2842" s="3"/>
      <c r="H2842" s="37">
        <v>86.250175999999996</v>
      </c>
      <c r="I2842" s="3">
        <v>113.76387099999999</v>
      </c>
      <c r="J2842" s="3">
        <v>-27.513694999999998</v>
      </c>
      <c r="K2842" s="3"/>
      <c r="L2842" s="3"/>
      <c r="M2842" s="3"/>
      <c r="N2842" s="3">
        <v>23.149999999999636</v>
      </c>
      <c r="O2842" s="3"/>
    </row>
    <row r="2843" spans="1:15">
      <c r="A2843" s="9">
        <v>41549</v>
      </c>
      <c r="B2843" s="33">
        <v>5814.8</v>
      </c>
      <c r="C2843" s="35">
        <v>3220.71</v>
      </c>
      <c r="D2843" s="35">
        <v>840.74675500000001</v>
      </c>
      <c r="E2843" s="35">
        <v>112.07535300000001</v>
      </c>
      <c r="F2843" s="3">
        <v>2418.0253354289998</v>
      </c>
      <c r="G2843" s="3"/>
      <c r="H2843" s="37">
        <v>351.28517599999998</v>
      </c>
      <c r="I2843" s="3">
        <v>271.778999</v>
      </c>
      <c r="J2843" s="3">
        <v>79.50617699999998</v>
      </c>
      <c r="K2843" s="3"/>
      <c r="L2843" s="3"/>
      <c r="M2843" s="3"/>
      <c r="N2843" s="3">
        <v>9.180000000000291</v>
      </c>
      <c r="O2843" s="3"/>
    </row>
    <row r="2844" spans="1:15">
      <c r="A2844" s="9">
        <v>41548</v>
      </c>
      <c r="B2844" s="32">
        <v>5805.62</v>
      </c>
      <c r="C2844" s="3">
        <v>3222.89</v>
      </c>
      <c r="D2844" s="3">
        <v>1313.623122</v>
      </c>
      <c r="E2844" s="3">
        <v>74.331773999999996</v>
      </c>
      <c r="F2844" s="3">
        <v>2391.1098111669999</v>
      </c>
      <c r="G2844" s="3"/>
      <c r="H2844" s="37">
        <v>486.36993200000001</v>
      </c>
      <c r="I2844" s="3">
        <v>403.12540100000001</v>
      </c>
      <c r="J2844" s="3">
        <v>83.244530999999995</v>
      </c>
      <c r="K2844" s="3"/>
      <c r="L2844" s="3"/>
      <c r="M2844" s="3"/>
      <c r="N2844" s="3">
        <v>24.789999999999964</v>
      </c>
      <c r="O2844" s="3"/>
    </row>
    <row r="2845" spans="1:15">
      <c r="A2845" s="9">
        <v>41547</v>
      </c>
      <c r="B2845" s="10">
        <v>5780.83</v>
      </c>
      <c r="C2845" s="3">
        <v>3210.89</v>
      </c>
      <c r="D2845" s="3">
        <v>1281.9582359999999</v>
      </c>
      <c r="E2845" s="3">
        <v>73.320329000000001</v>
      </c>
      <c r="F2845" s="3">
        <v>2380.89899492</v>
      </c>
      <c r="G2845" s="3"/>
      <c r="H2845" s="37">
        <v>439.08426200000002</v>
      </c>
      <c r="I2845" s="3">
        <v>49.252428999999999</v>
      </c>
      <c r="J2845" s="3">
        <v>389.83183300000002</v>
      </c>
      <c r="K2845" s="3"/>
      <c r="L2845" s="3"/>
      <c r="M2845" s="3"/>
      <c r="N2845" s="3">
        <v>-22.489999999999782</v>
      </c>
      <c r="O2845" s="3"/>
    </row>
    <row r="2846" spans="1:15">
      <c r="A2846" s="9">
        <v>41547</v>
      </c>
      <c r="B2846" s="10">
        <v>5803.32</v>
      </c>
      <c r="C2846" s="3">
        <v>3214.37</v>
      </c>
      <c r="D2846" s="3">
        <v>750.85376900000006</v>
      </c>
      <c r="E2846" s="3">
        <v>75.028146000000007</v>
      </c>
      <c r="F2846" s="3">
        <v>2390.1623993469998</v>
      </c>
      <c r="G2846" s="3"/>
      <c r="H2846" s="37">
        <v>165.68339</v>
      </c>
      <c r="I2846" s="3">
        <v>38.102733999999998</v>
      </c>
      <c r="J2846" s="3">
        <v>127.580656</v>
      </c>
      <c r="K2846" s="3"/>
      <c r="L2846" s="3"/>
      <c r="M2846" s="3"/>
      <c r="N2846" s="3">
        <v>-5.3000000000001819</v>
      </c>
      <c r="O2846" s="3"/>
    </row>
    <row r="2847" spans="1:15">
      <c r="A2847" s="9">
        <v>41544</v>
      </c>
      <c r="B2847" s="10">
        <v>5808.62</v>
      </c>
      <c r="C2847" s="3">
        <v>3210.3</v>
      </c>
      <c r="D2847" s="3">
        <v>409.14236499999998</v>
      </c>
      <c r="E2847" s="3">
        <v>72.080742999999998</v>
      </c>
      <c r="F2847" s="3">
        <v>2392.3466811210001</v>
      </c>
      <c r="G2847" s="3"/>
      <c r="H2847" s="37">
        <v>165.68339</v>
      </c>
      <c r="I2847" s="3">
        <v>38.102733999999998</v>
      </c>
      <c r="J2847" s="3">
        <v>127.580656</v>
      </c>
      <c r="K2847" s="3"/>
      <c r="L2847" s="3"/>
      <c r="M2847" s="3"/>
      <c r="N2847" s="3">
        <v>0</v>
      </c>
      <c r="O2847" s="3">
        <v>10774</v>
      </c>
    </row>
    <row r="2848" spans="1:15">
      <c r="A2848" s="9">
        <v>41543</v>
      </c>
      <c r="B2848" s="10">
        <v>5808.62</v>
      </c>
      <c r="C2848" s="3">
        <v>3210.3</v>
      </c>
      <c r="D2848" s="3">
        <v>409.14236499999998</v>
      </c>
      <c r="E2848" s="3">
        <v>72.080742999999998</v>
      </c>
      <c r="F2848" s="3">
        <v>2392.3466811210001</v>
      </c>
      <c r="G2848" s="3"/>
      <c r="H2848" s="37">
        <v>110.002775</v>
      </c>
      <c r="I2848" s="3">
        <v>18.527633000000002</v>
      </c>
      <c r="J2848" s="3">
        <v>91.475142000000005</v>
      </c>
      <c r="K2848" s="3"/>
      <c r="L2848" s="3"/>
      <c r="M2848" s="3"/>
      <c r="N2848" s="3">
        <v>22.460000000000036</v>
      </c>
      <c r="O2848" s="3"/>
    </row>
    <row r="2849" spans="1:15">
      <c r="A2849" s="9">
        <v>41542</v>
      </c>
      <c r="B2849" s="32">
        <v>5786.16</v>
      </c>
      <c r="C2849" s="3">
        <v>3219.09</v>
      </c>
      <c r="D2849" s="3">
        <v>920.23345900000004</v>
      </c>
      <c r="E2849" s="3">
        <v>87.152361999999997</v>
      </c>
      <c r="F2849" s="3">
        <v>2383.0936278290001</v>
      </c>
      <c r="G2849" s="3"/>
      <c r="H2849" s="37">
        <v>267.34522700000002</v>
      </c>
      <c r="I2849" s="3">
        <v>34.072170999999997</v>
      </c>
      <c r="J2849" s="3">
        <v>233.27305600000003</v>
      </c>
      <c r="K2849" s="3"/>
      <c r="L2849" s="3"/>
      <c r="M2849" s="3"/>
      <c r="N2849" s="3">
        <v>2.5399999999999636</v>
      </c>
      <c r="O2849" s="3"/>
    </row>
    <row r="2850" spans="1:15">
      <c r="A2850" s="9">
        <v>41541</v>
      </c>
      <c r="B2850" s="10">
        <v>5783.62</v>
      </c>
      <c r="C2850" s="3">
        <v>3205.48</v>
      </c>
      <c r="D2850" s="3">
        <v>582.77127700000005</v>
      </c>
      <c r="E2850" s="3">
        <v>71.904927000000001</v>
      </c>
      <c r="F2850" s="3">
        <v>2382.0500489659998</v>
      </c>
      <c r="G2850" s="3"/>
      <c r="H2850" s="37">
        <v>285.44770599999998</v>
      </c>
      <c r="I2850" s="3">
        <v>173.57620499999999</v>
      </c>
      <c r="J2850" s="3">
        <v>111.87150099999999</v>
      </c>
      <c r="K2850" s="3"/>
      <c r="L2850" s="3"/>
      <c r="M2850" s="3"/>
      <c r="N2850" s="3">
        <v>-10.850000000000364</v>
      </c>
      <c r="O2850" s="3"/>
    </row>
    <row r="2851" spans="1:15">
      <c r="A2851" s="9">
        <v>41540</v>
      </c>
      <c r="B2851" s="10">
        <v>5794.47</v>
      </c>
      <c r="C2851" s="3">
        <v>3214.3</v>
      </c>
      <c r="D2851" s="3">
        <v>816.91977799999995</v>
      </c>
      <c r="E2851" s="3">
        <v>86.556634000000003</v>
      </c>
      <c r="F2851" s="3">
        <v>2386.5150548020001</v>
      </c>
      <c r="G2851" s="3"/>
      <c r="H2851" s="37">
        <v>445.52267899999998</v>
      </c>
      <c r="I2851" s="3">
        <v>203.89233300000001</v>
      </c>
      <c r="J2851" s="3">
        <v>241.63034599999997</v>
      </c>
      <c r="K2851" s="3"/>
      <c r="L2851" s="3"/>
      <c r="M2851" s="3"/>
      <c r="N2851" s="3">
        <v>11.619999999999891</v>
      </c>
      <c r="O2851" s="3"/>
    </row>
    <row r="2852" spans="1:15">
      <c r="A2852" s="9">
        <v>41537</v>
      </c>
      <c r="B2852" s="10">
        <v>5782.85</v>
      </c>
      <c r="C2852" s="3">
        <v>3206.23</v>
      </c>
      <c r="D2852" s="3">
        <v>485.832853</v>
      </c>
      <c r="E2852" s="3">
        <v>22.740786</v>
      </c>
      <c r="F2852" s="3">
        <v>2381.7299992650001</v>
      </c>
      <c r="G2852" s="3"/>
      <c r="H2852" s="37">
        <v>199.363801</v>
      </c>
      <c r="I2852" s="3">
        <v>189.77874299999999</v>
      </c>
      <c r="J2852" s="3">
        <v>9.5850580000000036</v>
      </c>
      <c r="K2852" s="3"/>
      <c r="L2852" s="3"/>
      <c r="M2852" s="3"/>
      <c r="N2852" s="3">
        <v>-31.25</v>
      </c>
      <c r="O2852" s="3"/>
    </row>
    <row r="2853" spans="1:15">
      <c r="A2853" s="9">
        <v>41535</v>
      </c>
      <c r="B2853" s="10">
        <v>5814.1</v>
      </c>
      <c r="C2853" s="3">
        <v>3217.6</v>
      </c>
      <c r="D2853" s="3">
        <v>849.66621099999998</v>
      </c>
      <c r="E2853" s="3">
        <v>39.888567999999999</v>
      </c>
      <c r="F2853" s="3">
        <v>2394.6027974419999</v>
      </c>
      <c r="G2853" s="3"/>
      <c r="H2853" s="37">
        <v>419.78962000000001</v>
      </c>
      <c r="I2853" s="3">
        <v>291.11117100000001</v>
      </c>
      <c r="J2853" s="3">
        <v>128.678449</v>
      </c>
      <c r="K2853" s="3"/>
      <c r="L2853" s="3"/>
      <c r="M2853" s="3"/>
      <c r="N2853" s="3">
        <v>113.36000000000058</v>
      </c>
      <c r="O2853" s="3"/>
    </row>
    <row r="2854" spans="1:15">
      <c r="A2854" s="9">
        <v>41534</v>
      </c>
      <c r="B2854" s="32">
        <v>5700.74</v>
      </c>
      <c r="C2854" s="3">
        <v>3157.38</v>
      </c>
      <c r="D2854" s="3">
        <v>700.12535400000002</v>
      </c>
      <c r="E2854" s="3">
        <v>40.455680999999998</v>
      </c>
      <c r="F2854" s="3">
        <v>2347.907170644</v>
      </c>
      <c r="G2854" s="3"/>
      <c r="H2854" s="37">
        <v>561.61899300000005</v>
      </c>
      <c r="I2854" s="3">
        <v>200.09301600000001</v>
      </c>
      <c r="J2854" s="3">
        <v>361.52597700000001</v>
      </c>
      <c r="K2854" s="3"/>
      <c r="L2854" s="3"/>
      <c r="M2854" s="3"/>
      <c r="N2854" s="3">
        <v>-4.5200000000004366</v>
      </c>
      <c r="O2854" s="3"/>
    </row>
    <row r="2855" spans="1:15">
      <c r="A2855" s="9">
        <v>41533</v>
      </c>
      <c r="B2855" s="32">
        <v>5705.26</v>
      </c>
      <c r="C2855" s="3">
        <v>3161.9</v>
      </c>
      <c r="D2855" s="3">
        <v>912.99756200000002</v>
      </c>
      <c r="E2855" s="3">
        <v>27.885687000000001</v>
      </c>
      <c r="F2855" s="3">
        <v>2349.8688952960001</v>
      </c>
      <c r="G2855" s="3"/>
      <c r="H2855" s="37">
        <v>23.460722000000001</v>
      </c>
      <c r="I2855" s="3">
        <v>695.18387600000005</v>
      </c>
      <c r="J2855" s="3">
        <v>-671.72315400000002</v>
      </c>
      <c r="K2855" s="3"/>
      <c r="L2855" s="3"/>
      <c r="M2855" s="3"/>
      <c r="N2855" s="3">
        <v>-24.859999999999673</v>
      </c>
      <c r="O2855" s="3"/>
    </row>
    <row r="2856" spans="1:15">
      <c r="A2856" s="9">
        <v>41530</v>
      </c>
      <c r="B2856" s="32">
        <v>5730.12</v>
      </c>
      <c r="C2856" s="3">
        <v>3180.24</v>
      </c>
      <c r="D2856" s="3">
        <v>683.48738800000001</v>
      </c>
      <c r="E2856" s="3">
        <v>24.09685</v>
      </c>
      <c r="F2856" s="3">
        <v>2360.0818414260002</v>
      </c>
      <c r="G2856" s="3"/>
      <c r="H2856" s="37">
        <v>326.41424999999998</v>
      </c>
      <c r="I2856" s="3">
        <v>395.53413399999999</v>
      </c>
      <c r="J2856" s="3">
        <v>-69.119884000000013</v>
      </c>
      <c r="K2856" s="3"/>
      <c r="L2856" s="3"/>
      <c r="M2856" s="3"/>
      <c r="N2856" s="3">
        <v>-19.340000000000146</v>
      </c>
      <c r="O2856" s="3"/>
    </row>
    <row r="2857" spans="1:15">
      <c r="A2857" s="9">
        <v>41529</v>
      </c>
      <c r="B2857" s="32">
        <v>5749.46</v>
      </c>
      <c r="C2857" s="3">
        <v>3176.74</v>
      </c>
      <c r="D2857" s="3">
        <v>979.60061299999995</v>
      </c>
      <c r="E2857" s="3">
        <v>51.324089999999998</v>
      </c>
      <c r="F2857" s="3">
        <v>2368.0505521330001</v>
      </c>
      <c r="G2857" s="3"/>
      <c r="H2857" s="37">
        <v>581.79779299999996</v>
      </c>
      <c r="I2857" s="3">
        <v>319.63733999999999</v>
      </c>
      <c r="J2857" s="3">
        <v>262.16045299999996</v>
      </c>
      <c r="K2857" s="3"/>
      <c r="L2857" s="3"/>
      <c r="M2857" s="3"/>
      <c r="N2857" s="3">
        <v>4.9600000000000364</v>
      </c>
      <c r="O2857" s="3"/>
    </row>
    <row r="2858" spans="1:15">
      <c r="A2858" s="9">
        <v>41528</v>
      </c>
      <c r="B2858" s="32">
        <v>5744.5</v>
      </c>
      <c r="C2858" s="3">
        <v>3184.9</v>
      </c>
      <c r="D2858" s="3">
        <v>386.68551300000001</v>
      </c>
      <c r="E2858" s="3">
        <v>23.307748</v>
      </c>
      <c r="F2858" s="3">
        <v>2366.005196695</v>
      </c>
      <c r="G2858" s="3"/>
      <c r="H2858" s="37">
        <v>198.38423700000001</v>
      </c>
      <c r="I2858" s="3">
        <v>118.36539500000001</v>
      </c>
      <c r="J2858" s="3">
        <v>80.018842000000006</v>
      </c>
      <c r="K2858" s="3"/>
      <c r="L2858" s="3"/>
      <c r="M2858" s="3"/>
      <c r="N2858" s="3">
        <v>14.289999999999964</v>
      </c>
      <c r="O2858" s="3"/>
    </row>
    <row r="2859" spans="1:15">
      <c r="A2859" s="9">
        <v>41527</v>
      </c>
      <c r="B2859" s="32">
        <v>5730.21</v>
      </c>
      <c r="C2859" s="3">
        <v>3178.96</v>
      </c>
      <c r="D2859" s="3">
        <v>1174.5729899999999</v>
      </c>
      <c r="E2859" s="3">
        <v>30.667117999999999</v>
      </c>
      <c r="F2859" s="3">
        <v>2360.1197048230001</v>
      </c>
      <c r="G2859" s="3"/>
      <c r="H2859" s="37">
        <v>856.96533499999998</v>
      </c>
      <c r="I2859" s="3">
        <v>144.725221</v>
      </c>
      <c r="J2859" s="3">
        <v>712.24011399999995</v>
      </c>
      <c r="K2859" s="3"/>
      <c r="L2859" s="3"/>
      <c r="M2859" s="3"/>
      <c r="N2859" s="3">
        <v>62.880000000000109</v>
      </c>
      <c r="O2859" s="3">
        <v>10101</v>
      </c>
    </row>
    <row r="2860" spans="1:15">
      <c r="A2860" s="9">
        <v>41526</v>
      </c>
      <c r="B2860" s="32">
        <v>5667.33</v>
      </c>
      <c r="C2860" s="3">
        <v>3150.69</v>
      </c>
      <c r="D2860" s="3">
        <v>629.74528299999997</v>
      </c>
      <c r="E2860" s="3">
        <v>27.861908</v>
      </c>
      <c r="F2860" s="3">
        <v>2334.2210583810001</v>
      </c>
      <c r="G2860" s="3"/>
      <c r="H2860" s="37">
        <v>86.993251999999998</v>
      </c>
      <c r="I2860" s="3">
        <v>373.80080400000003</v>
      </c>
      <c r="J2860" s="3">
        <v>-286.80755200000004</v>
      </c>
      <c r="K2860" s="3"/>
      <c r="L2860" s="3"/>
      <c r="M2860" s="3"/>
      <c r="N2860" s="3">
        <v>62.069999999999709</v>
      </c>
      <c r="O2860" s="3">
        <v>10126</v>
      </c>
    </row>
    <row r="2861" spans="1:15">
      <c r="A2861" s="9">
        <v>41523</v>
      </c>
      <c r="B2861" s="32">
        <v>5605.26</v>
      </c>
      <c r="C2861" s="3">
        <v>3132.1</v>
      </c>
      <c r="D2861" s="3">
        <v>323.68525899999997</v>
      </c>
      <c r="E2861" s="3">
        <v>17.32471</v>
      </c>
      <c r="F2861" s="3">
        <v>2308.654824017</v>
      </c>
      <c r="G2861" s="3"/>
      <c r="H2861" s="37">
        <v>143.514353</v>
      </c>
      <c r="I2861" s="3">
        <v>36.298309000000003</v>
      </c>
      <c r="J2861" s="3">
        <v>107.216044</v>
      </c>
      <c r="K2861" s="3"/>
      <c r="L2861" s="3"/>
      <c r="M2861" s="3"/>
      <c r="N2861" s="3">
        <v>-67.380000000000109</v>
      </c>
      <c r="O2861" s="3"/>
    </row>
    <row r="2862" spans="1:15">
      <c r="A2862" s="9">
        <v>41522</v>
      </c>
      <c r="B2862" s="32">
        <v>5672.64</v>
      </c>
      <c r="C2862" s="3">
        <v>3177.17</v>
      </c>
      <c r="D2862" s="3">
        <v>239.30250899999999</v>
      </c>
      <c r="E2862" s="3">
        <v>21.319610000000001</v>
      </c>
      <c r="F2862" s="3">
        <v>2336.40764124</v>
      </c>
      <c r="G2862" s="3"/>
      <c r="H2862" s="37">
        <v>104.939744</v>
      </c>
      <c r="I2862" s="3">
        <v>108.32179600000001</v>
      </c>
      <c r="J2862" s="3">
        <v>-3.3820520000000016</v>
      </c>
      <c r="K2862" s="3"/>
      <c r="L2862" s="3"/>
      <c r="M2862" s="3"/>
      <c r="N2862" s="3">
        <v>-14.349999999999454</v>
      </c>
      <c r="O2862" s="3"/>
    </row>
    <row r="2863" spans="1:15">
      <c r="A2863" s="9">
        <v>41521</v>
      </c>
      <c r="B2863" s="32">
        <v>5686.99</v>
      </c>
      <c r="C2863" s="3">
        <v>3178.12</v>
      </c>
      <c r="D2863" s="3">
        <v>485.68072599999999</v>
      </c>
      <c r="E2863" s="3">
        <v>21.957301999999999</v>
      </c>
      <c r="F2863" s="3">
        <v>2342.3163877970001</v>
      </c>
      <c r="G2863" s="3"/>
      <c r="H2863" s="37">
        <v>186.64612500000001</v>
      </c>
      <c r="I2863" s="3">
        <v>254.02237400000001</v>
      </c>
      <c r="J2863" s="3">
        <v>-67.376249000000001</v>
      </c>
      <c r="K2863" s="3"/>
      <c r="L2863" s="3"/>
      <c r="M2863" s="3"/>
      <c r="N2863" s="3">
        <v>-57.900000000000546</v>
      </c>
      <c r="O2863" s="3"/>
    </row>
    <row r="2864" spans="1:15">
      <c r="A2864" s="9">
        <v>41520</v>
      </c>
      <c r="B2864" s="33">
        <v>5744.89</v>
      </c>
      <c r="C2864" s="35">
        <v>3210.96</v>
      </c>
      <c r="D2864" s="35">
        <v>431.32438000000002</v>
      </c>
      <c r="E2864" s="35">
        <v>32.393819000000001</v>
      </c>
      <c r="F2864" s="3">
        <v>2366.1646830519999</v>
      </c>
      <c r="G2864" s="3"/>
      <c r="H2864" s="37">
        <v>168.362402</v>
      </c>
      <c r="I2864" s="3">
        <v>209.45075600000001</v>
      </c>
      <c r="J2864" s="3">
        <v>-41.08835400000001</v>
      </c>
      <c r="K2864" s="3"/>
      <c r="L2864" s="3"/>
      <c r="M2864" s="3"/>
      <c r="N2864" s="3">
        <v>-7.4699999999993452</v>
      </c>
      <c r="O2864" s="3"/>
    </row>
    <row r="2865" spans="1:15">
      <c r="A2865" s="9">
        <v>41519</v>
      </c>
      <c r="B2865" s="10">
        <v>5752.36</v>
      </c>
      <c r="C2865" s="3">
        <v>3210.89</v>
      </c>
      <c r="D2865" s="3">
        <v>295.014455</v>
      </c>
      <c r="E2865" s="3">
        <v>35.808534999999999</v>
      </c>
      <c r="F2865" s="3">
        <v>2369.241739736</v>
      </c>
      <c r="G2865" s="3"/>
      <c r="H2865" s="37">
        <v>92.233329999999995</v>
      </c>
      <c r="I2865" s="3">
        <v>27.906516</v>
      </c>
      <c r="J2865" s="3">
        <v>64.326813999999999</v>
      </c>
      <c r="K2865" s="3"/>
      <c r="L2865" s="3"/>
      <c r="M2865" s="3"/>
      <c r="N2865" s="3">
        <v>-30.360000000000582</v>
      </c>
      <c r="O2865" s="3"/>
    </row>
    <row r="2866" spans="1:15">
      <c r="A2866" s="9">
        <v>41516</v>
      </c>
      <c r="B2866" s="30">
        <v>5782.72</v>
      </c>
      <c r="C2866" s="3">
        <v>3229.09</v>
      </c>
      <c r="D2866" s="3">
        <v>277.14141699999999</v>
      </c>
      <c r="E2866" s="3">
        <v>25.618939000000001</v>
      </c>
      <c r="F2866" s="3">
        <v>2381.7449301090001</v>
      </c>
      <c r="G2866" s="3"/>
      <c r="H2866" s="10">
        <v>140.69549900000001</v>
      </c>
      <c r="I2866" s="32">
        <v>130.05191199999999</v>
      </c>
      <c r="J2866" s="3">
        <v>10.643587000000025</v>
      </c>
      <c r="K2866" s="3"/>
      <c r="L2866" s="3"/>
      <c r="M2866" s="3"/>
      <c r="N2866" s="3">
        <v>-51.319999999999709</v>
      </c>
      <c r="O2866" s="3"/>
    </row>
    <row r="2867" spans="1:15">
      <c r="A2867" s="9">
        <v>41515</v>
      </c>
      <c r="B2867" s="32">
        <v>5834.04</v>
      </c>
      <c r="C2867" s="3">
        <v>3261.33</v>
      </c>
      <c r="D2867" s="3">
        <v>352.78413799999998</v>
      </c>
      <c r="E2867" s="3">
        <v>83.033308000000005</v>
      </c>
      <c r="F2867" s="3">
        <v>2402.8827484210001</v>
      </c>
      <c r="G2867" s="3"/>
      <c r="H2867" s="37">
        <v>97.440061999999998</v>
      </c>
      <c r="I2867" s="3">
        <v>31.088443000000002</v>
      </c>
      <c r="J2867" s="3">
        <v>66.351618999999999</v>
      </c>
      <c r="K2867" s="3"/>
      <c r="L2867" s="3"/>
      <c r="M2867" s="3"/>
      <c r="N2867" s="3">
        <v>8.9799999999995634</v>
      </c>
      <c r="O2867" s="3"/>
    </row>
    <row r="2868" spans="1:15">
      <c r="A2868" s="9">
        <v>41514</v>
      </c>
      <c r="B2868" s="10">
        <v>5825.06</v>
      </c>
      <c r="C2868" s="3">
        <v>3264.96</v>
      </c>
      <c r="D2868" s="3">
        <v>511.40332100000001</v>
      </c>
      <c r="E2868" s="3">
        <v>21.410757</v>
      </c>
      <c r="F2868" s="3">
        <v>2399.1822663819999</v>
      </c>
      <c r="G2868" s="3"/>
      <c r="H2868" s="37">
        <v>151.519397</v>
      </c>
      <c r="I2868" s="3">
        <v>39.068959999999997</v>
      </c>
      <c r="J2868" s="3">
        <v>112.45043699999999</v>
      </c>
      <c r="K2868" s="3"/>
      <c r="L2868" s="3"/>
      <c r="M2868" s="3"/>
      <c r="N2868" s="3">
        <v>71.860000000000582</v>
      </c>
      <c r="O2868" s="3"/>
    </row>
    <row r="2869" spans="1:15">
      <c r="A2869" s="9">
        <v>41513</v>
      </c>
      <c r="B2869" s="10">
        <v>5753.2</v>
      </c>
      <c r="C2869" s="3">
        <v>3209.93</v>
      </c>
      <c r="D2869" s="3">
        <v>694.22916999999995</v>
      </c>
      <c r="E2869" s="3">
        <v>25.831758000000001</v>
      </c>
      <c r="F2869" s="3">
        <v>2369.5863689289999</v>
      </c>
      <c r="G2869" s="3"/>
      <c r="H2869" s="37">
        <v>318.58984700000002</v>
      </c>
      <c r="I2869" s="3">
        <v>115.997929</v>
      </c>
      <c r="J2869" s="3">
        <v>202.59191800000002</v>
      </c>
      <c r="K2869" s="3"/>
      <c r="L2869" s="3"/>
      <c r="M2869" s="3"/>
      <c r="N2869" s="3">
        <v>-170.14000000000033</v>
      </c>
      <c r="O2869" s="3"/>
    </row>
    <row r="2870" spans="1:15">
      <c r="A2870" s="9">
        <v>41512</v>
      </c>
      <c r="B2870" s="32">
        <v>5923.34</v>
      </c>
      <c r="C2870" s="3">
        <v>3319.33</v>
      </c>
      <c r="D2870" s="3">
        <v>503.24655300000001</v>
      </c>
      <c r="E2870" s="3">
        <v>20.402279</v>
      </c>
      <c r="F2870" s="3">
        <v>2439.6626158539998</v>
      </c>
      <c r="G2870" s="3"/>
      <c r="H2870" s="37">
        <v>109.619983</v>
      </c>
      <c r="I2870" s="3">
        <v>205.93227899999999</v>
      </c>
      <c r="J2870" s="3">
        <v>-96.312295999999989</v>
      </c>
      <c r="K2870" s="3"/>
      <c r="L2870" s="3"/>
      <c r="M2870" s="3"/>
      <c r="N2870" s="3">
        <v>27.690000000000509</v>
      </c>
      <c r="O2870" s="3"/>
    </row>
    <row r="2871" spans="1:15">
      <c r="A2871" s="9">
        <v>41509</v>
      </c>
      <c r="B2871" s="33">
        <v>5895.65</v>
      </c>
      <c r="C2871" s="35">
        <v>3327.63</v>
      </c>
      <c r="D2871" s="35">
        <v>365.91103600000002</v>
      </c>
      <c r="E2871" s="35">
        <v>13.291675</v>
      </c>
      <c r="F2871" s="3">
        <v>2428.2564301990001</v>
      </c>
      <c r="G2871" s="3"/>
      <c r="H2871" s="37">
        <v>97.799231000000006</v>
      </c>
      <c r="I2871" s="3">
        <v>196.81764200000001</v>
      </c>
      <c r="J2871" s="3">
        <v>-99.018411</v>
      </c>
      <c r="K2871" s="3"/>
      <c r="L2871" s="3"/>
      <c r="M2871" s="3"/>
      <c r="N2871" s="3">
        <v>-56.180000000000291</v>
      </c>
      <c r="O2871" s="3"/>
    </row>
    <row r="2872" spans="1:15">
      <c r="A2872" s="9">
        <v>41508</v>
      </c>
      <c r="B2872" s="32">
        <v>5951.83</v>
      </c>
      <c r="C2872" s="3">
        <v>3342.96</v>
      </c>
      <c r="D2872" s="3">
        <v>977.96539099999995</v>
      </c>
      <c r="E2872" s="3">
        <v>20.532602000000001</v>
      </c>
      <c r="F2872" s="3">
        <v>2451.3902755069998</v>
      </c>
      <c r="G2872" s="3"/>
      <c r="H2872" s="156">
        <v>405.49841199999997</v>
      </c>
      <c r="I2872" s="3">
        <v>477.99495400000001</v>
      </c>
      <c r="J2872" s="3">
        <v>-72.496542000000034</v>
      </c>
      <c r="K2872" s="3"/>
      <c r="L2872" s="3"/>
      <c r="M2872" s="3"/>
      <c r="N2872" s="3">
        <v>-134.05000000000018</v>
      </c>
      <c r="O2872" s="3"/>
    </row>
    <row r="2873" spans="1:15">
      <c r="A2873" s="9">
        <v>41507</v>
      </c>
      <c r="B2873" s="33">
        <v>6085.88</v>
      </c>
      <c r="C2873" s="35">
        <v>3422.27</v>
      </c>
      <c r="D2873" s="35">
        <v>652.76545999999996</v>
      </c>
      <c r="E2873" s="35">
        <v>19.756743</v>
      </c>
      <c r="F2873" s="3">
        <v>2506.587445918</v>
      </c>
      <c r="G2873" s="3"/>
      <c r="H2873" s="37">
        <v>403.73882400000002</v>
      </c>
      <c r="I2873" s="3">
        <v>496.24138499999998</v>
      </c>
      <c r="J2873" s="3">
        <v>-92.502560999999957</v>
      </c>
      <c r="K2873" s="3"/>
      <c r="L2873" s="3"/>
      <c r="M2873" s="3"/>
      <c r="N2873" s="3">
        <v>-30.789999999999964</v>
      </c>
      <c r="O2873" s="3"/>
    </row>
    <row r="2874" spans="1:15">
      <c r="A2874" s="9">
        <v>41505</v>
      </c>
      <c r="B2874" s="33">
        <v>6116.67</v>
      </c>
      <c r="C2874" s="3">
        <v>3434.37</v>
      </c>
      <c r="D2874" s="3">
        <v>954.08917299999996</v>
      </c>
      <c r="E2874" s="3">
        <v>26.730526000000001</v>
      </c>
      <c r="F2874" s="3">
        <v>2519.270649433</v>
      </c>
      <c r="G2874" s="3"/>
      <c r="H2874" s="37">
        <v>632.91655700000001</v>
      </c>
      <c r="I2874" s="3">
        <v>295.93940600000002</v>
      </c>
      <c r="J2874" s="3">
        <v>336.97715099999999</v>
      </c>
      <c r="K2874" s="3"/>
      <c r="L2874" s="3"/>
      <c r="M2874" s="3"/>
      <c r="N2874" s="3">
        <v>-107.67000000000007</v>
      </c>
      <c r="O2874" s="3"/>
    </row>
    <row r="2875" spans="1:15">
      <c r="A2875" s="9">
        <v>41502</v>
      </c>
      <c r="B2875" s="33">
        <v>6224.34</v>
      </c>
      <c r="C2875" s="35">
        <v>3494.18</v>
      </c>
      <c r="D2875" s="35">
        <v>1130.5292489999999</v>
      </c>
      <c r="E2875" s="35">
        <v>27.196269999999998</v>
      </c>
      <c r="F2875" s="3">
        <v>2563.6167958850001</v>
      </c>
      <c r="G2875" s="3"/>
      <c r="H2875" s="37">
        <v>956.06429300000002</v>
      </c>
      <c r="I2875" s="3">
        <v>106.752515</v>
      </c>
      <c r="J2875" s="3">
        <v>849.311778</v>
      </c>
      <c r="K2875" s="3"/>
      <c r="L2875" s="3"/>
      <c r="M2875" s="3"/>
      <c r="N2875" s="3">
        <v>-8.8699999999998909</v>
      </c>
      <c r="O2875" s="3"/>
    </row>
    <row r="2876" spans="1:15">
      <c r="A2876" s="9">
        <v>41501</v>
      </c>
      <c r="B2876" s="32">
        <v>6233.21</v>
      </c>
      <c r="C2876" s="3">
        <v>3491.55</v>
      </c>
      <c r="D2876" s="3">
        <v>594.52557400000001</v>
      </c>
      <c r="E2876" s="3">
        <v>27.134304</v>
      </c>
      <c r="F2876" s="3">
        <v>2567.2680969809999</v>
      </c>
      <c r="G2876" s="3"/>
      <c r="H2876" s="37">
        <v>190.746433</v>
      </c>
      <c r="I2876" s="3">
        <v>159.69407899999999</v>
      </c>
      <c r="J2876" s="3">
        <v>31.052354000000008</v>
      </c>
      <c r="K2876" s="3"/>
      <c r="L2876" s="3"/>
      <c r="M2876" s="3"/>
      <c r="N2876" s="3">
        <v>13.109999999999673</v>
      </c>
      <c r="O2876" s="3"/>
    </row>
    <row r="2877" spans="1:15">
      <c r="A2877" s="9">
        <v>41500</v>
      </c>
      <c r="B2877" s="33">
        <v>6220.1</v>
      </c>
      <c r="C2877" s="35">
        <v>3495.69</v>
      </c>
      <c r="D2877" s="35">
        <v>646.60221999999999</v>
      </c>
      <c r="E2877" s="35">
        <v>24.325603999999998</v>
      </c>
      <c r="F2877" s="3">
        <v>2394.4180568639999</v>
      </c>
      <c r="G2877" s="3"/>
      <c r="H2877" s="37">
        <v>291.74391400000002</v>
      </c>
      <c r="I2877" s="3">
        <v>188.260243</v>
      </c>
      <c r="J2877" s="3">
        <v>103.48367100000002</v>
      </c>
      <c r="K2877" s="3"/>
      <c r="L2877" s="3"/>
      <c r="M2877" s="3"/>
      <c r="N2877" s="3">
        <v>11.430000000000291</v>
      </c>
      <c r="O2877" s="3"/>
    </row>
    <row r="2878" spans="1:15">
      <c r="A2878" s="9">
        <v>41499</v>
      </c>
      <c r="B2878" s="10">
        <v>6208.67</v>
      </c>
      <c r="C2878" s="3">
        <v>3484.1</v>
      </c>
      <c r="D2878" s="3">
        <v>1947.760808</v>
      </c>
      <c r="E2878" s="3">
        <v>49.447395999999998</v>
      </c>
      <c r="F2878" s="3">
        <v>2389.3361726399999</v>
      </c>
      <c r="G2878" s="3"/>
      <c r="H2878" s="37">
        <v>1537.931511</v>
      </c>
      <c r="I2878" s="3">
        <v>680.37309100000004</v>
      </c>
      <c r="J2878" s="3">
        <v>857.55841999999996</v>
      </c>
      <c r="K2878" s="3"/>
      <c r="L2878" s="3"/>
      <c r="M2878" s="3"/>
      <c r="N2878" s="3">
        <v>65.800000000000182</v>
      </c>
      <c r="O2878" s="3"/>
    </row>
    <row r="2879" spans="1:15">
      <c r="A2879" s="9">
        <v>41498</v>
      </c>
      <c r="B2879" s="33">
        <v>6142.87</v>
      </c>
      <c r="C2879" s="35">
        <v>3453.23</v>
      </c>
      <c r="D2879" s="35">
        <v>403.03281900000002</v>
      </c>
      <c r="E2879" s="35">
        <v>23.557566999999999</v>
      </c>
      <c r="F2879" s="3">
        <v>2364.013351224</v>
      </c>
      <c r="G2879" s="3"/>
      <c r="H2879" s="37">
        <v>64.449787999999998</v>
      </c>
      <c r="I2879" s="3">
        <v>136.41483400000001</v>
      </c>
      <c r="J2879" s="3">
        <v>-71.965046000000015</v>
      </c>
      <c r="K2879" s="3"/>
      <c r="L2879" s="3"/>
      <c r="M2879" s="3"/>
      <c r="N2879" s="3">
        <v>12.630000000000109</v>
      </c>
      <c r="O2879" s="3"/>
    </row>
    <row r="2880" spans="1:15">
      <c r="A2880" s="9">
        <v>41494</v>
      </c>
      <c r="B2880" s="10">
        <v>6130.24</v>
      </c>
      <c r="C2880" s="3">
        <v>3451.45</v>
      </c>
      <c r="D2880" s="3">
        <v>372.81098600000001</v>
      </c>
      <c r="E2880" s="3">
        <v>18.961039</v>
      </c>
      <c r="F2880" s="3">
        <v>2359.1533974469999</v>
      </c>
      <c r="G2880" s="3"/>
      <c r="H2880" s="37">
        <v>158.86456899999999</v>
      </c>
      <c r="I2880" s="3">
        <v>90.193898000000004</v>
      </c>
      <c r="J2880" s="3">
        <v>68.670670999999984</v>
      </c>
      <c r="K2880" s="3"/>
      <c r="L2880" s="3"/>
      <c r="M2880" s="3"/>
      <c r="N2880" s="3">
        <v>-21.680000000000291</v>
      </c>
      <c r="O2880" s="3"/>
    </row>
    <row r="2881" spans="1:15">
      <c r="A2881" s="9">
        <v>41493</v>
      </c>
      <c r="B2881" s="32">
        <v>6151.92</v>
      </c>
      <c r="C2881" s="3">
        <v>3470.16</v>
      </c>
      <c r="D2881" s="3">
        <v>285.39932700000003</v>
      </c>
      <c r="E2881" s="3">
        <v>11.318431</v>
      </c>
      <c r="F2881" s="3">
        <v>2367.4953965609998</v>
      </c>
      <c r="G2881" s="3"/>
      <c r="H2881" s="37">
        <v>57.176805000000002</v>
      </c>
      <c r="I2881" s="3">
        <v>24.192710000000002</v>
      </c>
      <c r="J2881" s="3">
        <v>32.984094999999996</v>
      </c>
      <c r="K2881" s="3"/>
      <c r="L2881" s="3"/>
      <c r="M2881" s="3"/>
      <c r="N2881" s="3">
        <v>0.13000000000010914</v>
      </c>
      <c r="O2881" s="3"/>
    </row>
    <row r="2882" spans="1:15">
      <c r="A2882" s="9">
        <v>41492</v>
      </c>
      <c r="B2882" s="32">
        <v>6151.79</v>
      </c>
      <c r="C2882" s="3">
        <v>3479.87</v>
      </c>
      <c r="D2882" s="3">
        <v>724.98936200000003</v>
      </c>
      <c r="E2882" s="3">
        <v>40.516869999999997</v>
      </c>
      <c r="F2882" s="3">
        <v>2367.4436553400001</v>
      </c>
      <c r="G2882" s="3"/>
      <c r="H2882" s="37">
        <v>394.598949</v>
      </c>
      <c r="I2882" s="3">
        <v>186.25511900000001</v>
      </c>
      <c r="J2882" s="3">
        <v>208.34383</v>
      </c>
      <c r="K2882" s="3"/>
      <c r="L2882" s="3"/>
      <c r="M2882" s="3"/>
      <c r="N2882" s="3">
        <v>30.340000000000146</v>
      </c>
      <c r="O2882" s="3"/>
    </row>
    <row r="2883" spans="1:15">
      <c r="A2883" s="9">
        <v>41491</v>
      </c>
      <c r="B2883" s="32">
        <v>6121.45</v>
      </c>
      <c r="C2883" s="3">
        <v>3477.04</v>
      </c>
      <c r="D2883" s="3">
        <v>531.85749799999996</v>
      </c>
      <c r="E2883" s="3">
        <v>23.209143999999998</v>
      </c>
      <c r="F2883" s="3">
        <v>2355.7664773370002</v>
      </c>
      <c r="G2883" s="3"/>
      <c r="H2883" s="37">
        <v>363.85658999999998</v>
      </c>
      <c r="I2883" s="3">
        <v>213.49774099999999</v>
      </c>
      <c r="J2883" s="3">
        <v>150.35884899999999</v>
      </c>
      <c r="K2883" s="3"/>
      <c r="L2883" s="3"/>
      <c r="M2883" s="3"/>
      <c r="N2883" s="3">
        <v>7.2699999999995271</v>
      </c>
      <c r="O2883" s="3"/>
    </row>
    <row r="2884" spans="1:15">
      <c r="A2884" s="9">
        <v>41488</v>
      </c>
      <c r="B2884" s="10">
        <v>6114.18</v>
      </c>
      <c r="C2884" s="3">
        <v>3471.47</v>
      </c>
      <c r="D2884" s="3">
        <v>288.35251299999999</v>
      </c>
      <c r="E2884" s="3">
        <v>16.201453000000001</v>
      </c>
      <c r="F2884" s="3">
        <v>2352.9715102059999</v>
      </c>
      <c r="G2884" s="3"/>
      <c r="H2884" s="37">
        <v>114.10736900000001</v>
      </c>
      <c r="I2884" s="3">
        <v>143.361313</v>
      </c>
      <c r="J2884" s="3">
        <v>-29.25394399999999</v>
      </c>
      <c r="K2884" s="3"/>
      <c r="L2884" s="3"/>
      <c r="M2884" s="3"/>
      <c r="N2884" s="3">
        <v>-41.639999999999418</v>
      </c>
      <c r="O2884" s="3"/>
    </row>
    <row r="2885" spans="1:15">
      <c r="A2885" s="9">
        <v>41487</v>
      </c>
      <c r="B2885" s="10">
        <v>6155.82</v>
      </c>
      <c r="C2885" s="3">
        <v>3490.57</v>
      </c>
      <c r="D2885" s="3">
        <v>399.39587399999999</v>
      </c>
      <c r="E2885" s="3">
        <v>43.610342000000003</v>
      </c>
      <c r="F2885" s="3">
        <v>2368.9953273149999</v>
      </c>
      <c r="G2885" s="3"/>
      <c r="H2885" s="37">
        <v>243.51703599999999</v>
      </c>
      <c r="I2885" s="3">
        <v>122.895126</v>
      </c>
      <c r="J2885" s="3">
        <v>120.62190999999999</v>
      </c>
      <c r="K2885" s="3"/>
      <c r="L2885" s="3"/>
      <c r="M2885" s="3"/>
      <c r="N2885" s="3">
        <v>-0.78000000000065484</v>
      </c>
      <c r="O2885" s="3"/>
    </row>
    <row r="2886" spans="1:15">
      <c r="A2886" s="9">
        <v>41486</v>
      </c>
      <c r="B2886" s="10">
        <v>6156.6</v>
      </c>
      <c r="C2886" s="3">
        <v>3477.57</v>
      </c>
      <c r="D2886" s="3">
        <v>1548.672734</v>
      </c>
      <c r="E2886" s="3">
        <v>76.446342000000001</v>
      </c>
      <c r="F2886" s="3">
        <v>2369.2972687209999</v>
      </c>
      <c r="G2886" s="3"/>
      <c r="H2886" s="37">
        <v>180.95136099999999</v>
      </c>
      <c r="I2886" s="3">
        <v>622.83929499999999</v>
      </c>
      <c r="J2886" s="3">
        <v>-441.88793399999997</v>
      </c>
      <c r="K2886" s="3"/>
      <c r="L2886" s="3"/>
      <c r="M2886" s="3"/>
      <c r="N2886" s="3">
        <v>119.38000000000011</v>
      </c>
      <c r="O2886" s="3"/>
    </row>
    <row r="2887" spans="1:15">
      <c r="A2887" s="9">
        <v>41485</v>
      </c>
      <c r="B2887" s="10">
        <v>6037.22</v>
      </c>
      <c r="C2887" s="3">
        <v>3428.96</v>
      </c>
      <c r="D2887" s="3">
        <v>906.34272599999997</v>
      </c>
      <c r="E2887" s="3">
        <v>14.546189</v>
      </c>
      <c r="F2887" s="3">
        <v>2323.3473144220002</v>
      </c>
      <c r="G2887" s="3"/>
      <c r="H2887" s="37">
        <v>147.24270899999999</v>
      </c>
      <c r="I2887" s="3">
        <v>608.54189699999995</v>
      </c>
      <c r="J2887" s="3">
        <v>-461.29918799999996</v>
      </c>
      <c r="K2887" s="3"/>
      <c r="L2887" s="3"/>
      <c r="M2887" s="3"/>
      <c r="N2887" s="3">
        <v>-18.259999999999309</v>
      </c>
      <c r="O2887" s="3"/>
    </row>
    <row r="2888" spans="1:15">
      <c r="A2888" s="9">
        <v>41484</v>
      </c>
      <c r="B2888" s="33">
        <v>6055.48</v>
      </c>
      <c r="C2888" s="35">
        <v>3432.03</v>
      </c>
      <c r="D2888" s="35">
        <v>700.10084300000005</v>
      </c>
      <c r="E2888" s="35">
        <v>13.155265</v>
      </c>
      <c r="F2888" s="3">
        <v>2330.37636905</v>
      </c>
      <c r="G2888" s="3"/>
      <c r="H2888" s="37">
        <v>261.47400099999999</v>
      </c>
      <c r="I2888" s="3">
        <v>503.47177399999998</v>
      </c>
      <c r="J2888" s="3">
        <v>-241.997773</v>
      </c>
      <c r="K2888" s="3"/>
      <c r="L2888" s="3"/>
      <c r="M2888" s="3"/>
      <c r="N2888" s="3">
        <v>-1.4400000000005093</v>
      </c>
      <c r="O2888" s="3"/>
    </row>
    <row r="2889" spans="1:15">
      <c r="A2889" s="9">
        <v>41481</v>
      </c>
      <c r="B2889" s="32">
        <v>6056.92</v>
      </c>
      <c r="C2889" s="3">
        <v>3425.77</v>
      </c>
      <c r="D2889" s="3">
        <v>451.28833200000003</v>
      </c>
      <c r="E2889" s="3">
        <v>9.7416099999999997</v>
      </c>
      <c r="F2889" s="3">
        <v>2330.9289567199999</v>
      </c>
      <c r="G2889" s="3"/>
      <c r="H2889" s="37">
        <v>264.33842499999997</v>
      </c>
      <c r="I2889" s="3">
        <v>210.41848100000001</v>
      </c>
      <c r="J2889" s="3">
        <v>53.919943999999958</v>
      </c>
      <c r="K2889" s="3"/>
      <c r="L2889" s="3"/>
      <c r="M2889" s="3"/>
      <c r="N2889" s="3">
        <v>5.1499999999996362</v>
      </c>
      <c r="O2889" s="3"/>
    </row>
    <row r="2890" spans="1:15">
      <c r="A2890" s="9">
        <v>41480</v>
      </c>
      <c r="B2890" s="32">
        <v>6051.77</v>
      </c>
      <c r="C2890" s="3">
        <v>3427.87</v>
      </c>
      <c r="D2890" s="3">
        <v>403.81671399999999</v>
      </c>
      <c r="E2890" s="3">
        <v>18.660526999999998</v>
      </c>
      <c r="F2890" s="3">
        <v>2328.9420781419999</v>
      </c>
      <c r="G2890" s="3"/>
      <c r="H2890" s="37">
        <v>123.87903799999999</v>
      </c>
      <c r="I2890" s="3">
        <v>36.514158999999999</v>
      </c>
      <c r="J2890" s="3">
        <v>87.364879000000002</v>
      </c>
      <c r="K2890" s="3"/>
      <c r="L2890" s="3"/>
      <c r="M2890" s="3"/>
      <c r="N2890" s="3">
        <v>13.610000000000582</v>
      </c>
      <c r="O2890" s="3"/>
    </row>
    <row r="2891" spans="1:15">
      <c r="A2891" s="9">
        <v>41479</v>
      </c>
      <c r="B2891" s="32">
        <v>6038.16</v>
      </c>
      <c r="C2891" s="3">
        <v>3423.48</v>
      </c>
      <c r="D2891" s="3">
        <v>289.77904999999998</v>
      </c>
      <c r="E2891" s="3">
        <v>13.593152999999999</v>
      </c>
      <c r="F2891" s="3">
        <v>2323.704512671</v>
      </c>
      <c r="G2891" s="3"/>
      <c r="H2891" s="37">
        <v>36.959136000000001</v>
      </c>
      <c r="I2891" s="3">
        <v>13.821243000000001</v>
      </c>
      <c r="J2891" s="3">
        <v>23.137892999999998</v>
      </c>
      <c r="K2891" s="3"/>
      <c r="L2891" s="3"/>
      <c r="M2891" s="3"/>
      <c r="N2891" s="3">
        <v>-40.980000000000473</v>
      </c>
      <c r="O2891" s="3"/>
    </row>
    <row r="2892" spans="1:15">
      <c r="A2892" s="9">
        <v>41478</v>
      </c>
      <c r="B2892" s="30">
        <v>6079.14</v>
      </c>
      <c r="C2892" s="3">
        <v>3448.11</v>
      </c>
      <c r="D2892" s="3">
        <v>291.508715</v>
      </c>
      <c r="E2892" s="3">
        <v>13.197162000000001</v>
      </c>
      <c r="F2892" s="3">
        <v>2339.4738733180002</v>
      </c>
      <c r="G2892" s="3"/>
      <c r="H2892" s="10">
        <v>118.586105</v>
      </c>
      <c r="I2892" s="32">
        <v>11.773961999999999</v>
      </c>
      <c r="J2892" s="3">
        <v>106.81214300000001</v>
      </c>
      <c r="K2892" s="3"/>
      <c r="L2892" s="3"/>
      <c r="M2892" s="3"/>
      <c r="N2892" s="3">
        <v>-5.0999999999994543</v>
      </c>
      <c r="O2892" s="3"/>
    </row>
    <row r="2893" spans="1:15">
      <c r="A2893" s="9">
        <v>41474</v>
      </c>
      <c r="B2893" s="10">
        <v>6084.24</v>
      </c>
      <c r="C2893" s="3">
        <v>3436.09</v>
      </c>
      <c r="D2893" s="3">
        <v>408.36354899999998</v>
      </c>
      <c r="E2893" s="3">
        <v>11.272297999999999</v>
      </c>
      <c r="F2893" s="3">
        <v>2341.4377855809998</v>
      </c>
      <c r="G2893" s="3"/>
      <c r="H2893" s="37">
        <v>160.446044</v>
      </c>
      <c r="I2893" s="3">
        <v>82.279892000000004</v>
      </c>
      <c r="J2893" s="3">
        <v>78.166151999999997</v>
      </c>
      <c r="K2893" s="3"/>
      <c r="L2893" s="3"/>
      <c r="M2893" s="3"/>
      <c r="N2893" s="3">
        <v>43.179999999999382</v>
      </c>
      <c r="O2893" s="3"/>
    </row>
    <row r="2894" spans="1:15">
      <c r="A2894" s="9">
        <v>41473</v>
      </c>
      <c r="B2894" s="10">
        <v>6041.06</v>
      </c>
      <c r="C2894" s="3">
        <v>3409.16</v>
      </c>
      <c r="D2894" s="3">
        <v>719.08442400000001</v>
      </c>
      <c r="E2894" s="3">
        <v>13.599449999999999</v>
      </c>
      <c r="F2894" s="3">
        <v>2324.8091382379998</v>
      </c>
      <c r="G2894" s="3"/>
      <c r="H2894" s="37">
        <v>40.437725999999998</v>
      </c>
      <c r="I2894" s="3">
        <v>224.42341099999999</v>
      </c>
      <c r="J2894" s="3">
        <v>-183.98568499999999</v>
      </c>
      <c r="K2894" s="3"/>
      <c r="L2894" s="3"/>
      <c r="M2894" s="3"/>
      <c r="N2894" s="3">
        <v>55.610000000000582</v>
      </c>
      <c r="O2894" s="3"/>
    </row>
    <row r="2895" spans="1:15">
      <c r="A2895" s="9">
        <v>41472</v>
      </c>
      <c r="B2895" s="32">
        <v>5985.45</v>
      </c>
      <c r="C2895" s="3">
        <v>3378.73</v>
      </c>
      <c r="D2895" s="3">
        <v>665.18417199999999</v>
      </c>
      <c r="E2895" s="3">
        <v>16.085577000000001</v>
      </c>
      <c r="F2895" s="3">
        <v>2303.4092227440001</v>
      </c>
      <c r="G2895" s="3"/>
      <c r="H2895" s="37">
        <v>492.97979099999998</v>
      </c>
      <c r="I2895" s="3">
        <v>143.96109300000001</v>
      </c>
      <c r="J2895" s="3">
        <v>349.01869799999997</v>
      </c>
      <c r="K2895" s="3"/>
      <c r="L2895" s="3"/>
      <c r="M2895" s="3"/>
      <c r="N2895" s="3">
        <v>3.0999999999994543</v>
      </c>
      <c r="O2895" s="3"/>
    </row>
    <row r="2896" spans="1:15">
      <c r="A2896" s="9">
        <v>41471</v>
      </c>
      <c r="B2896" s="32">
        <v>5982.35</v>
      </c>
      <c r="C2896" s="3">
        <v>3376.73</v>
      </c>
      <c r="D2896" s="3">
        <v>191.74300199999999</v>
      </c>
      <c r="E2896" s="3">
        <v>12.798514000000001</v>
      </c>
      <c r="F2896" s="3">
        <v>2302.2116013159998</v>
      </c>
      <c r="G2896" s="3"/>
      <c r="H2896" s="37">
        <v>34.516081999999997</v>
      </c>
      <c r="I2896" s="3">
        <v>20.272656000000001</v>
      </c>
      <c r="J2896" s="3">
        <v>14.243425999999996</v>
      </c>
      <c r="K2896" s="3"/>
      <c r="L2896" s="3"/>
      <c r="M2896" s="3"/>
      <c r="N2896" s="3">
        <v>-25.299999999999272</v>
      </c>
      <c r="O2896" s="3"/>
    </row>
    <row r="2897" spans="1:15">
      <c r="A2897" s="9">
        <v>41470</v>
      </c>
      <c r="B2897" s="10">
        <v>6007.65</v>
      </c>
      <c r="C2897" s="3">
        <v>3386.42</v>
      </c>
      <c r="D2897" s="3">
        <v>737.78598899999997</v>
      </c>
      <c r="E2897" s="3">
        <v>15.945302999999999</v>
      </c>
      <c r="F2897" s="3">
        <v>2307.3459511400001</v>
      </c>
      <c r="G2897" s="3"/>
      <c r="H2897" s="37">
        <v>474.22992099999999</v>
      </c>
      <c r="I2897" s="3">
        <v>53.694526000000003</v>
      </c>
      <c r="J2897" s="3">
        <v>420.53539499999999</v>
      </c>
      <c r="K2897" s="3"/>
      <c r="L2897" s="3"/>
      <c r="M2897" s="3"/>
      <c r="N2897" s="3">
        <v>-7.5500000000001819</v>
      </c>
      <c r="O2897" s="3"/>
    </row>
    <row r="2898" spans="1:15">
      <c r="A2898" s="9">
        <v>41467</v>
      </c>
      <c r="B2898" s="33">
        <v>6015.2</v>
      </c>
      <c r="C2898" s="35">
        <v>3397.44</v>
      </c>
      <c r="D2898" s="35">
        <v>440.95857999999998</v>
      </c>
      <c r="E2898" s="35">
        <v>34.091445</v>
      </c>
      <c r="F2898" s="3">
        <v>2310.2271774709998</v>
      </c>
      <c r="G2898" s="3"/>
      <c r="H2898" s="37">
        <v>283.73695600000002</v>
      </c>
      <c r="I2898" s="3">
        <v>23.332518</v>
      </c>
      <c r="J2898" s="3">
        <v>260.40443800000003</v>
      </c>
      <c r="K2898" s="3"/>
      <c r="L2898" s="3"/>
      <c r="M2898" s="3"/>
      <c r="N2898" s="3">
        <v>-13.539999999999964</v>
      </c>
      <c r="O2898" s="3">
        <v>10667</v>
      </c>
    </row>
    <row r="2899" spans="1:15">
      <c r="A2899" s="9">
        <v>41466</v>
      </c>
      <c r="B2899" s="10">
        <v>6028.74</v>
      </c>
      <c r="C2899" s="3">
        <v>3385.43</v>
      </c>
      <c r="D2899" s="3">
        <v>328.52985100000001</v>
      </c>
      <c r="E2899" s="3">
        <v>72.336725999999999</v>
      </c>
      <c r="F2899" s="3">
        <v>2315.4257287139999</v>
      </c>
      <c r="G2899" s="3"/>
      <c r="H2899" s="37">
        <v>63.76211</v>
      </c>
      <c r="I2899" s="3">
        <v>20.564665999999999</v>
      </c>
      <c r="J2899" s="3">
        <v>43.197444000000004</v>
      </c>
      <c r="K2899" s="3"/>
      <c r="L2899" s="3"/>
      <c r="M2899" s="3"/>
      <c r="N2899" s="3">
        <v>-33.640000000000327</v>
      </c>
      <c r="O2899" s="3"/>
    </row>
    <row r="2900" spans="1:15">
      <c r="A2900" s="9">
        <v>41465</v>
      </c>
      <c r="B2900" s="32">
        <v>6062.38</v>
      </c>
      <c r="C2900" s="3">
        <v>3392.9</v>
      </c>
      <c r="D2900" s="3">
        <v>241.782194</v>
      </c>
      <c r="E2900" s="3">
        <v>17.493392</v>
      </c>
      <c r="F2900" s="3">
        <v>2328.2653361389998</v>
      </c>
      <c r="G2900" s="3"/>
      <c r="H2900" s="37">
        <v>28.707667000000001</v>
      </c>
      <c r="I2900" s="3">
        <v>21.752851</v>
      </c>
      <c r="J2900" s="3">
        <v>6.954816000000001</v>
      </c>
      <c r="K2900" s="3"/>
      <c r="L2900" s="3"/>
      <c r="M2900" s="3"/>
      <c r="N2900" s="3">
        <v>46.329999999999927</v>
      </c>
      <c r="O2900" s="3"/>
    </row>
    <row r="2901" spans="1:15">
      <c r="A2901" s="9">
        <v>41464</v>
      </c>
      <c r="B2901" s="10">
        <v>6016.05</v>
      </c>
      <c r="C2901" s="3">
        <v>3365.08</v>
      </c>
      <c r="D2901" s="3">
        <v>228.18245200000001</v>
      </c>
      <c r="E2901" s="3">
        <v>31.884416000000002</v>
      </c>
      <c r="F2901" s="3">
        <v>2310.4721959990002</v>
      </c>
      <c r="G2901" s="3"/>
      <c r="H2901" s="37">
        <v>43.819471</v>
      </c>
      <c r="I2901" s="3">
        <v>35.711903999999997</v>
      </c>
      <c r="J2901" s="3">
        <v>8.1075670000000031</v>
      </c>
      <c r="K2901" s="3"/>
      <c r="L2901" s="3"/>
      <c r="M2901" s="3"/>
      <c r="N2901" s="3">
        <v>35.890000000000327</v>
      </c>
      <c r="O2901" s="3"/>
    </row>
    <row r="2902" spans="1:15">
      <c r="A2902" s="9">
        <v>41463</v>
      </c>
      <c r="B2902" s="10">
        <v>5980.16</v>
      </c>
      <c r="C2902" s="3">
        <v>3347.96</v>
      </c>
      <c r="D2902" s="3">
        <v>254.34598399999999</v>
      </c>
      <c r="E2902" s="3">
        <v>14.383994</v>
      </c>
      <c r="F2902" s="3">
        <v>2296.6881074889998</v>
      </c>
      <c r="G2902" s="3"/>
      <c r="H2902" s="37">
        <v>38.610520000000001</v>
      </c>
      <c r="I2902" s="3">
        <v>41.041735000000003</v>
      </c>
      <c r="J2902" s="3">
        <v>-2.4312150000000017</v>
      </c>
      <c r="K2902" s="3"/>
      <c r="L2902" s="3"/>
      <c r="M2902" s="3"/>
      <c r="N2902" s="3">
        <v>-15.480000000000473</v>
      </c>
      <c r="O2902" s="3"/>
    </row>
    <row r="2903" spans="1:15">
      <c r="A2903" s="9">
        <v>41460</v>
      </c>
      <c r="B2903" s="10">
        <v>5995.64</v>
      </c>
      <c r="C2903" s="3">
        <v>3351.49</v>
      </c>
      <c r="D2903" s="3">
        <v>413.74465700000002</v>
      </c>
      <c r="E2903" s="3">
        <v>22.170579</v>
      </c>
      <c r="F2903" s="3">
        <v>2302.6011370619999</v>
      </c>
      <c r="G2903" s="3"/>
      <c r="H2903" s="37">
        <v>124.754115</v>
      </c>
      <c r="I2903" s="3">
        <v>54.296683999999999</v>
      </c>
      <c r="J2903" s="3">
        <v>70.457431</v>
      </c>
      <c r="K2903" s="3"/>
      <c r="L2903" s="3"/>
      <c r="M2903" s="3"/>
      <c r="N2903" s="3">
        <v>-52.539999999999964</v>
      </c>
      <c r="O2903" s="3"/>
    </row>
    <row r="2904" spans="1:15">
      <c r="A2904" s="9">
        <v>41459</v>
      </c>
      <c r="B2904" s="32">
        <v>6048.18</v>
      </c>
      <c r="C2904" s="3">
        <v>3383.46</v>
      </c>
      <c r="D2904" s="3">
        <v>570.17053699999997</v>
      </c>
      <c r="E2904" s="3">
        <v>19.599145</v>
      </c>
      <c r="F2904" s="3">
        <v>2322.779745545</v>
      </c>
      <c r="G2904" s="3"/>
      <c r="H2904" s="37">
        <v>340.32229100000001</v>
      </c>
      <c r="I2904" s="3">
        <v>61.413786000000002</v>
      </c>
      <c r="J2904" s="3">
        <v>278.90850499999999</v>
      </c>
      <c r="K2904" s="3"/>
      <c r="L2904" s="3"/>
      <c r="M2904" s="3"/>
      <c r="N2904" s="3">
        <v>-24.989999999999782</v>
      </c>
      <c r="O2904" s="3">
        <v>18272</v>
      </c>
    </row>
    <row r="2905" spans="1:15">
      <c r="A2905" s="9">
        <v>41458</v>
      </c>
      <c r="B2905" s="33">
        <v>6073.17</v>
      </c>
      <c r="C2905" s="35">
        <v>3399.46</v>
      </c>
      <c r="D2905" s="35">
        <v>738.08544099999995</v>
      </c>
      <c r="E2905" s="35">
        <v>25.096834999999999</v>
      </c>
      <c r="F2905" s="3">
        <v>2332.3759655959998</v>
      </c>
      <c r="G2905" s="3"/>
      <c r="H2905" s="37">
        <v>269.64770700000003</v>
      </c>
      <c r="I2905" s="3">
        <v>227.92866699999999</v>
      </c>
      <c r="J2905" s="3">
        <v>41.719040000000035</v>
      </c>
      <c r="K2905" s="3"/>
      <c r="L2905" s="3"/>
      <c r="M2905" s="3"/>
      <c r="N2905" s="3">
        <v>-44.800000000000182</v>
      </c>
      <c r="O2905" s="3"/>
    </row>
    <row r="2906" spans="1:15">
      <c r="A2906" s="9">
        <v>41457</v>
      </c>
      <c r="B2906" s="32">
        <v>6117.97</v>
      </c>
      <c r="C2906" s="3">
        <v>3433</v>
      </c>
      <c r="D2906" s="3">
        <v>883.15294700000004</v>
      </c>
      <c r="E2906" s="3">
        <v>38.160913999999998</v>
      </c>
      <c r="F2906" s="3">
        <v>2349.5775811180001</v>
      </c>
      <c r="G2906" s="3"/>
      <c r="H2906" s="37">
        <v>267.71789200000001</v>
      </c>
      <c r="I2906" s="3">
        <v>250.02379500000001</v>
      </c>
      <c r="J2906" s="3">
        <v>17.694096999999999</v>
      </c>
      <c r="K2906" s="3"/>
      <c r="L2906" s="3"/>
      <c r="M2906" s="3"/>
      <c r="N2906" s="3">
        <v>-22.819999999999709</v>
      </c>
      <c r="O2906" s="3"/>
    </row>
    <row r="2907" spans="1:15">
      <c r="A2907" s="9">
        <v>41456</v>
      </c>
      <c r="B2907" s="10">
        <v>6140.79</v>
      </c>
      <c r="C2907" s="3">
        <v>3462.51</v>
      </c>
      <c r="D2907" s="3">
        <v>472.543747</v>
      </c>
      <c r="E2907" s="3">
        <v>23.763214999999999</v>
      </c>
      <c r="F2907" s="3">
        <v>2358.340992942</v>
      </c>
      <c r="G2907" s="3"/>
      <c r="H2907" s="37">
        <v>133.45723599999999</v>
      </c>
      <c r="I2907" s="3">
        <v>142.459743</v>
      </c>
      <c r="J2907" s="3">
        <v>-9.0025070000000085</v>
      </c>
      <c r="K2907" s="3"/>
      <c r="L2907" s="3"/>
      <c r="M2907" s="3"/>
      <c r="N2907" s="3">
        <v>8.0399999999999636</v>
      </c>
      <c r="O2907" s="3"/>
    </row>
    <row r="2908" spans="1:15">
      <c r="A2908" s="9">
        <v>41453</v>
      </c>
      <c r="B2908" s="10">
        <v>6132.75</v>
      </c>
      <c r="C2908" s="3">
        <v>3447.74</v>
      </c>
      <c r="D2908" s="3">
        <v>561.79895299999998</v>
      </c>
      <c r="E2908" s="3">
        <v>20.712523000000001</v>
      </c>
      <c r="F2908" s="3">
        <v>2355.253488848</v>
      </c>
      <c r="G2908" s="3"/>
      <c r="H2908" s="37">
        <v>296.92217799999997</v>
      </c>
      <c r="I2908" s="3">
        <v>136.026027</v>
      </c>
      <c r="J2908" s="3">
        <v>160.89615099999997</v>
      </c>
      <c r="K2908" s="3"/>
      <c r="L2908" s="3"/>
      <c r="M2908" s="3"/>
      <c r="N2908" s="3">
        <v>11.739999999999782</v>
      </c>
      <c r="O2908" s="3"/>
    </row>
    <row r="2909" spans="1:15">
      <c r="A2909" s="9">
        <v>41452</v>
      </c>
      <c r="B2909" s="32">
        <v>6121.01</v>
      </c>
      <c r="C2909" s="3">
        <v>3431.74</v>
      </c>
      <c r="D2909" s="3">
        <v>265.92950400000001</v>
      </c>
      <c r="E2909" s="3">
        <v>12.742654999999999</v>
      </c>
      <c r="F2909" s="3">
        <v>2350.7443846460001</v>
      </c>
      <c r="G2909" s="3"/>
      <c r="H2909" s="37">
        <v>152.031159</v>
      </c>
      <c r="I2909" s="3">
        <v>53.559261999999997</v>
      </c>
      <c r="J2909" s="3">
        <v>98.471897000000013</v>
      </c>
      <c r="K2909" s="3"/>
      <c r="L2909" s="3"/>
      <c r="M2909" s="3"/>
      <c r="N2909" s="3">
        <v>9.6500000000005457</v>
      </c>
      <c r="O2909" s="3"/>
    </row>
    <row r="2910" spans="1:15">
      <c r="A2910" s="9">
        <v>41451</v>
      </c>
      <c r="B2910" s="32">
        <v>6111.36</v>
      </c>
      <c r="C2910" s="3">
        <v>3426.48</v>
      </c>
      <c r="D2910" s="3">
        <v>1310.9015139999999</v>
      </c>
      <c r="E2910" s="3">
        <v>23.706724000000001</v>
      </c>
      <c r="F2910" s="3">
        <v>2347.0388327270002</v>
      </c>
      <c r="G2910" s="3"/>
      <c r="H2910" s="37">
        <v>450.99030399999998</v>
      </c>
      <c r="I2910" s="3">
        <v>947.600279</v>
      </c>
      <c r="J2910" s="3">
        <v>-496.60997500000002</v>
      </c>
      <c r="K2910" s="3"/>
      <c r="L2910" s="3"/>
      <c r="M2910" s="3"/>
      <c r="N2910" s="3">
        <v>38.679999999999382</v>
      </c>
      <c r="O2910" s="3"/>
    </row>
    <row r="2911" spans="1:15">
      <c r="A2911" s="9">
        <v>41450</v>
      </c>
      <c r="B2911" s="32">
        <v>6072.68</v>
      </c>
      <c r="C2911" s="3">
        <v>3413.63</v>
      </c>
      <c r="D2911" s="3">
        <v>2268.174235</v>
      </c>
      <c r="E2911" s="3">
        <v>108.032577</v>
      </c>
      <c r="F2911" s="3">
        <v>2332.179619947</v>
      </c>
      <c r="G2911" s="3"/>
      <c r="H2911" s="37">
        <v>298.17275000000001</v>
      </c>
      <c r="I2911" s="3">
        <v>934.987213</v>
      </c>
      <c r="J2911" s="3">
        <v>-636.81446299999993</v>
      </c>
      <c r="K2911" s="3"/>
      <c r="L2911" s="3"/>
      <c r="M2911" s="3"/>
      <c r="N2911" s="3">
        <v>-13.539999999999964</v>
      </c>
      <c r="O2911" s="3">
        <v>9657</v>
      </c>
    </row>
    <row r="2912" spans="1:15">
      <c r="A2912" s="9">
        <v>41449</v>
      </c>
      <c r="B2912" s="30">
        <v>6086.22</v>
      </c>
      <c r="C2912" s="3">
        <v>3430.43</v>
      </c>
      <c r="D2912" s="3">
        <v>455.44967100000002</v>
      </c>
      <c r="E2912" s="3">
        <v>15.182510000000001</v>
      </c>
      <c r="F2912" s="3">
        <v>2337.3776371419999</v>
      </c>
      <c r="G2912" s="3"/>
      <c r="H2912" s="10">
        <v>83.51688</v>
      </c>
      <c r="I2912" s="32">
        <v>122.16823599999999</v>
      </c>
      <c r="J2912" s="3">
        <v>-38.651355999999993</v>
      </c>
      <c r="K2912" s="3"/>
      <c r="L2912" s="3"/>
      <c r="M2912" s="3"/>
      <c r="N2912" s="3">
        <v>-63.159999999999854</v>
      </c>
      <c r="O2912" s="3"/>
    </row>
    <row r="2913" spans="1:15">
      <c r="A2913" s="9">
        <v>41446</v>
      </c>
      <c r="B2913" s="10">
        <v>6149.38</v>
      </c>
      <c r="C2913" s="3">
        <v>3472.3</v>
      </c>
      <c r="D2913" s="3">
        <v>200.97806600000001</v>
      </c>
      <c r="E2913" s="3">
        <v>11.077476000000001</v>
      </c>
      <c r="F2913" s="3">
        <v>2361.6367840389998</v>
      </c>
      <c r="G2913" s="3"/>
      <c r="H2913" s="37">
        <v>77.585532999999998</v>
      </c>
      <c r="I2913" s="3">
        <v>30.598970999999999</v>
      </c>
      <c r="J2913" s="3">
        <v>46.986561999999999</v>
      </c>
      <c r="K2913" s="3"/>
      <c r="L2913" s="3"/>
      <c r="M2913" s="3"/>
      <c r="N2913" s="3">
        <v>-5.8900000000003274</v>
      </c>
      <c r="O2913" s="3"/>
    </row>
    <row r="2914" spans="1:15">
      <c r="A2914" s="9">
        <v>41445</v>
      </c>
      <c r="B2914" s="10">
        <v>6155.27</v>
      </c>
      <c r="C2914" s="3">
        <v>3466.57</v>
      </c>
      <c r="D2914" s="3">
        <v>564.98577399999999</v>
      </c>
      <c r="E2914" s="3">
        <v>18.126270999999999</v>
      </c>
      <c r="F2914" s="3">
        <v>2363.898447478</v>
      </c>
      <c r="G2914" s="3"/>
      <c r="H2914" s="37">
        <v>221.134254</v>
      </c>
      <c r="I2914" s="3">
        <v>53.622942999999999</v>
      </c>
      <c r="J2914" s="3">
        <v>167.51131100000001</v>
      </c>
      <c r="K2914" s="3"/>
      <c r="L2914" s="3"/>
      <c r="M2914" s="3"/>
      <c r="N2914" s="3">
        <v>-56.169999999999163</v>
      </c>
      <c r="O2914" s="3"/>
    </row>
    <row r="2915" spans="1:15">
      <c r="A2915" s="9">
        <v>41444</v>
      </c>
      <c r="B2915" s="10">
        <v>6211.44</v>
      </c>
      <c r="C2915" s="3">
        <v>3492.14</v>
      </c>
      <c r="D2915" s="3">
        <v>3475.85079</v>
      </c>
      <c r="E2915" s="3">
        <v>23.082217</v>
      </c>
      <c r="F2915" s="3">
        <v>2385.4703863620002</v>
      </c>
      <c r="G2915" s="3"/>
      <c r="H2915" s="37">
        <v>2826.4277990000001</v>
      </c>
      <c r="I2915" s="3">
        <v>3009.4487610000001</v>
      </c>
      <c r="J2915" s="3">
        <v>-183.02096200000005</v>
      </c>
      <c r="K2915" s="3"/>
      <c r="L2915" s="3"/>
      <c r="M2915" s="3"/>
      <c r="N2915" s="3">
        <v>2.2100000000000364</v>
      </c>
      <c r="O2915" s="3"/>
    </row>
    <row r="2916" spans="1:15">
      <c r="A2916" s="9">
        <v>41443</v>
      </c>
      <c r="B2916" s="10">
        <v>6209.23</v>
      </c>
      <c r="C2916" s="3">
        <v>3495.68</v>
      </c>
      <c r="D2916" s="3">
        <v>343.82392299999998</v>
      </c>
      <c r="E2916" s="3">
        <v>12.690956</v>
      </c>
      <c r="F2916" s="3">
        <v>2384.6209985659998</v>
      </c>
      <c r="G2916" s="3"/>
      <c r="H2916" s="37">
        <v>155.502432</v>
      </c>
      <c r="I2916" s="3">
        <v>91.256609999999995</v>
      </c>
      <c r="J2916" s="3">
        <v>64.245822000000004</v>
      </c>
      <c r="K2916" s="3"/>
      <c r="L2916" s="3"/>
      <c r="M2916" s="3"/>
      <c r="N2916" s="3">
        <v>16.229999999999563</v>
      </c>
      <c r="O2916" s="3"/>
    </row>
    <row r="2917" spans="1:15">
      <c r="A2917" s="9">
        <v>41442</v>
      </c>
      <c r="B2917" s="10">
        <v>6193</v>
      </c>
      <c r="C2917" s="3">
        <v>3497.12</v>
      </c>
      <c r="D2917" s="3">
        <v>291.73751800000002</v>
      </c>
      <c r="E2917" s="3">
        <v>23.777176000000001</v>
      </c>
      <c r="F2917" s="3">
        <v>2378.3799520859998</v>
      </c>
      <c r="G2917" s="3"/>
      <c r="H2917" s="37">
        <v>92.093266</v>
      </c>
      <c r="I2917" s="3">
        <v>59.399599000000002</v>
      </c>
      <c r="J2917" s="3">
        <v>32.693666999999998</v>
      </c>
      <c r="K2917" s="3"/>
      <c r="L2917" s="3"/>
      <c r="M2917" s="3"/>
      <c r="N2917" s="3">
        <v>-26.109999999999673</v>
      </c>
      <c r="O2917" s="3"/>
    </row>
    <row r="2918" spans="1:15">
      <c r="A2918" s="9">
        <v>41439</v>
      </c>
      <c r="B2918" s="32">
        <v>6219.11</v>
      </c>
      <c r="C2918" s="3">
        <v>3496.79</v>
      </c>
      <c r="D2918" s="3">
        <v>310.13129600000002</v>
      </c>
      <c r="E2918" s="3">
        <v>8.7250940000000003</v>
      </c>
      <c r="F2918" s="3">
        <v>2388.404124358</v>
      </c>
      <c r="G2918" s="3"/>
      <c r="H2918" s="37">
        <v>146.17424700000001</v>
      </c>
      <c r="I2918" s="3">
        <v>55.736908</v>
      </c>
      <c r="J2918" s="3">
        <v>90.437339000000009</v>
      </c>
      <c r="K2918" s="3"/>
      <c r="L2918" s="3"/>
      <c r="M2918" s="3"/>
      <c r="N2918" s="3">
        <v>-0.28000000000065484</v>
      </c>
      <c r="O2918" s="3"/>
    </row>
    <row r="2919" spans="1:15">
      <c r="A2919" s="9">
        <v>41438</v>
      </c>
      <c r="B2919" s="32">
        <v>6219.39</v>
      </c>
      <c r="C2919" s="3">
        <v>3504.35</v>
      </c>
      <c r="D2919" s="3">
        <v>577.23834599999998</v>
      </c>
      <c r="E2919" s="3">
        <v>28.357718999999999</v>
      </c>
      <c r="F2919" s="3">
        <v>2388.511534018</v>
      </c>
      <c r="G2919" s="3"/>
      <c r="H2919" s="37">
        <v>159.72417999999999</v>
      </c>
      <c r="I2919" s="3">
        <v>241.638576</v>
      </c>
      <c r="J2919" s="3">
        <v>-81.914396000000011</v>
      </c>
      <c r="K2919" s="3"/>
      <c r="L2919" s="3"/>
      <c r="M2919" s="3"/>
      <c r="N2919" s="3">
        <v>11.520000000000437</v>
      </c>
      <c r="O2919" s="3"/>
    </row>
    <row r="2920" spans="1:15">
      <c r="A2920" s="9">
        <v>41437</v>
      </c>
      <c r="B2920" s="10">
        <v>6207.87</v>
      </c>
      <c r="C2920" s="3">
        <v>3499.09</v>
      </c>
      <c r="D2920" s="3">
        <v>480.01077199999997</v>
      </c>
      <c r="E2920" s="3">
        <v>25.024087999999999</v>
      </c>
      <c r="F2920" s="3">
        <v>2384.0402519469999</v>
      </c>
      <c r="G2920" s="3"/>
      <c r="H2920" s="37">
        <v>67.687098000000006</v>
      </c>
      <c r="I2920" s="3">
        <v>24.852205999999999</v>
      </c>
      <c r="J2920" s="3">
        <v>42.834892000000011</v>
      </c>
      <c r="K2920" s="3"/>
      <c r="L2920" s="3"/>
      <c r="M2920" s="3"/>
      <c r="N2920" s="3">
        <v>-76.890000000000327</v>
      </c>
      <c r="O2920" s="3"/>
    </row>
    <row r="2921" spans="1:15">
      <c r="A2921" s="9">
        <v>41436</v>
      </c>
      <c r="B2921" s="32">
        <v>6284.76</v>
      </c>
      <c r="C2921" s="3">
        <v>3551.41</v>
      </c>
      <c r="D2921" s="3">
        <v>566.28468199999998</v>
      </c>
      <c r="E2921" s="3">
        <v>21.132995999999999</v>
      </c>
      <c r="F2921" s="3">
        <v>2413.5650407039998</v>
      </c>
      <c r="G2921" s="3"/>
      <c r="H2921" s="37">
        <v>56.113298</v>
      </c>
      <c r="I2921" s="3">
        <v>158.70112599999999</v>
      </c>
      <c r="J2921" s="3">
        <v>-102.58782799999999</v>
      </c>
      <c r="K2921" s="3"/>
      <c r="L2921" s="3"/>
      <c r="M2921" s="3"/>
      <c r="N2921" s="3">
        <v>-19.029999999999745</v>
      </c>
      <c r="O2921" s="3"/>
    </row>
    <row r="2922" spans="1:15">
      <c r="A2922" s="9">
        <v>41435</v>
      </c>
      <c r="B2922" s="32">
        <v>6303.79</v>
      </c>
      <c r="C2922" s="3">
        <v>3560.47</v>
      </c>
      <c r="D2922" s="3">
        <v>750.58674599999995</v>
      </c>
      <c r="E2922" s="3">
        <v>31.724451999999999</v>
      </c>
      <c r="F2922" s="3">
        <v>2420.73358216</v>
      </c>
      <c r="G2922" s="3"/>
      <c r="H2922" s="37">
        <v>358.56363099999999</v>
      </c>
      <c r="I2922" s="3">
        <v>145.47326200000001</v>
      </c>
      <c r="J2922" s="3">
        <v>213.09036899999998</v>
      </c>
      <c r="K2922" s="3"/>
      <c r="L2922" s="3"/>
      <c r="M2922" s="3"/>
      <c r="N2922" s="3">
        <v>-37.489999999999782</v>
      </c>
      <c r="O2922" s="3"/>
    </row>
    <row r="2923" spans="1:15">
      <c r="A2923" s="9">
        <v>41432</v>
      </c>
      <c r="B2923" s="10">
        <v>6341.28</v>
      </c>
      <c r="C2923" s="3">
        <v>3574.45</v>
      </c>
      <c r="D2923" s="3">
        <v>825.85013800000002</v>
      </c>
      <c r="E2923" s="3">
        <v>26.630315</v>
      </c>
      <c r="F2923" s="3">
        <v>2435.1295565219998</v>
      </c>
      <c r="G2923" s="3"/>
      <c r="H2923" s="37">
        <v>470.064303</v>
      </c>
      <c r="I2923" s="3">
        <v>112.501561</v>
      </c>
      <c r="J2923" s="3">
        <v>357.56274200000001</v>
      </c>
      <c r="K2923" s="3"/>
      <c r="L2923" s="3"/>
      <c r="M2923" s="3"/>
      <c r="N2923" s="3">
        <v>33.849999999999454</v>
      </c>
      <c r="O2923" s="3"/>
    </row>
    <row r="2924" spans="1:15">
      <c r="A2924" s="9">
        <v>41431</v>
      </c>
      <c r="B2924" s="33">
        <v>6307.43</v>
      </c>
      <c r="C2924" s="35">
        <v>3550.47</v>
      </c>
      <c r="D2924" s="35">
        <v>883.70865400000002</v>
      </c>
      <c r="E2924" s="35">
        <v>18.885743999999999</v>
      </c>
      <c r="F2924" s="3">
        <v>2422.1285232800001</v>
      </c>
      <c r="G2924" s="3"/>
      <c r="H2924" s="37">
        <v>410.63976600000001</v>
      </c>
      <c r="I2924" s="3">
        <v>119.035259</v>
      </c>
      <c r="J2924" s="3">
        <v>291.60450700000001</v>
      </c>
      <c r="K2924" s="3"/>
      <c r="L2924" s="3"/>
      <c r="M2924" s="3"/>
      <c r="N2924" s="3">
        <v>-64.949999999999818</v>
      </c>
      <c r="O2924" s="3"/>
    </row>
    <row r="2925" spans="1:15">
      <c r="A2925" s="9">
        <v>41430</v>
      </c>
      <c r="B2925" s="32">
        <v>6372.38</v>
      </c>
      <c r="C2925" s="3">
        <v>3596.34</v>
      </c>
      <c r="D2925" s="3">
        <v>1365.6184929999999</v>
      </c>
      <c r="E2925" s="3">
        <v>37.819322999999997</v>
      </c>
      <c r="F2925" s="3">
        <v>2447.0724657239998</v>
      </c>
      <c r="G2925" s="3"/>
      <c r="H2925" s="37">
        <v>744.28914299999997</v>
      </c>
      <c r="I2925" s="3">
        <v>191.969245</v>
      </c>
      <c r="J2925" s="3">
        <v>552.31989799999997</v>
      </c>
      <c r="K2925" s="3"/>
      <c r="L2925" s="3"/>
      <c r="M2925" s="3"/>
      <c r="N2925" s="3">
        <v>-50.460000000000036</v>
      </c>
      <c r="O2925" s="3"/>
    </row>
    <row r="2926" spans="1:15">
      <c r="A2926" s="9">
        <v>41429</v>
      </c>
      <c r="B2926" s="10">
        <v>6422.84</v>
      </c>
      <c r="C2926" s="3">
        <v>3635.05</v>
      </c>
      <c r="D2926" s="3">
        <v>818.30485299999998</v>
      </c>
      <c r="E2926" s="3">
        <v>27.235213000000002</v>
      </c>
      <c r="F2926" s="3">
        <v>2466.4250612589999</v>
      </c>
      <c r="G2926" s="3"/>
      <c r="H2926" s="37">
        <v>432.33437500000002</v>
      </c>
      <c r="I2926" s="3">
        <v>118.11548999999999</v>
      </c>
      <c r="J2926" s="3">
        <v>314.218885</v>
      </c>
      <c r="K2926" s="3"/>
      <c r="L2926" s="3"/>
      <c r="M2926" s="3"/>
      <c r="N2926" s="3">
        <v>-26.819999999999709</v>
      </c>
      <c r="O2926" s="3"/>
    </row>
    <row r="2927" spans="1:15">
      <c r="A2927" s="9">
        <v>41428</v>
      </c>
      <c r="B2927" s="32">
        <v>6449.66</v>
      </c>
      <c r="C2927" s="3">
        <v>3645.9</v>
      </c>
      <c r="D2927" s="3">
        <v>1037.4569770000001</v>
      </c>
      <c r="E2927" s="3">
        <v>23.308844000000001</v>
      </c>
      <c r="F2927" s="3">
        <v>2476.705349373</v>
      </c>
      <c r="G2927" s="3"/>
      <c r="H2927" s="37">
        <v>541.91351499999996</v>
      </c>
      <c r="I2927" s="3">
        <v>102.913602</v>
      </c>
      <c r="J2927" s="3">
        <v>438.99991299999999</v>
      </c>
      <c r="K2927" s="3"/>
      <c r="L2927" s="3"/>
      <c r="M2927" s="3"/>
      <c r="N2927" s="3">
        <v>-2.0200000000004366</v>
      </c>
      <c r="O2927" s="3"/>
    </row>
    <row r="2928" spans="1:15">
      <c r="A2928" s="9">
        <v>41425</v>
      </c>
      <c r="B2928" s="10">
        <v>6451.68</v>
      </c>
      <c r="C2928" s="3">
        <v>3635.59</v>
      </c>
      <c r="D2928" s="3">
        <v>750.45202400000005</v>
      </c>
      <c r="E2928" s="3">
        <v>20.905754000000002</v>
      </c>
      <c r="F2928" s="3">
        <v>2477.4640954830002</v>
      </c>
      <c r="G2928" s="3"/>
      <c r="H2928" s="37">
        <v>403.20625100000001</v>
      </c>
      <c r="I2928" s="3">
        <v>60.926260999999997</v>
      </c>
      <c r="J2928" s="3">
        <v>342.27999</v>
      </c>
      <c r="K2928" s="3"/>
      <c r="L2928" s="3"/>
      <c r="M2928" s="3"/>
      <c r="N2928" s="3">
        <v>-11.380000000000109</v>
      </c>
      <c r="O2928" s="3"/>
    </row>
    <row r="2929" spans="1:15">
      <c r="A2929" s="9">
        <v>41424</v>
      </c>
      <c r="B2929" s="10">
        <v>6463.06</v>
      </c>
      <c r="C2929" s="3">
        <v>3646.32</v>
      </c>
      <c r="D2929" s="3">
        <v>727.88402299999996</v>
      </c>
      <c r="E2929" s="3">
        <v>34.174492000000001</v>
      </c>
      <c r="F2929" s="3">
        <v>2481.8357149069998</v>
      </c>
      <c r="G2929" s="3"/>
      <c r="H2929" s="37">
        <v>237.01369800000001</v>
      </c>
      <c r="I2929" s="3">
        <v>118.50664</v>
      </c>
      <c r="J2929" s="3">
        <v>118.507058</v>
      </c>
      <c r="K2929" s="3"/>
      <c r="L2929" s="3"/>
      <c r="M2929" s="3"/>
      <c r="N2929" s="3">
        <v>7.9400000000005093</v>
      </c>
      <c r="O2929" s="3"/>
    </row>
    <row r="2930" spans="1:15">
      <c r="A2930" s="9">
        <v>41423</v>
      </c>
      <c r="B2930" s="10">
        <v>6455.12</v>
      </c>
      <c r="C2930" s="3">
        <v>3640.04</v>
      </c>
      <c r="D2930" s="3">
        <v>2557.8681809999998</v>
      </c>
      <c r="E2930" s="3">
        <v>48.654169000000003</v>
      </c>
      <c r="F2930" s="3">
        <v>2478.7867696019998</v>
      </c>
      <c r="G2930" s="3"/>
      <c r="H2930" s="37">
        <v>323.85292600000002</v>
      </c>
      <c r="I2930" s="3">
        <v>158.824658</v>
      </c>
      <c r="J2930" s="3">
        <v>165.02826800000003</v>
      </c>
      <c r="K2930" s="3"/>
      <c r="L2930" s="3"/>
      <c r="M2930" s="3"/>
      <c r="N2930" s="3">
        <v>-0.69000000000050932</v>
      </c>
      <c r="O2930" s="3"/>
    </row>
    <row r="2931" spans="1:15">
      <c r="A2931" s="9">
        <v>41422</v>
      </c>
      <c r="B2931" s="32">
        <v>6455.81</v>
      </c>
      <c r="C2931" s="3">
        <v>3644.64</v>
      </c>
      <c r="D2931" s="3">
        <v>906.06239300000004</v>
      </c>
      <c r="E2931" s="3">
        <v>49.251088000000003</v>
      </c>
      <c r="F2931" s="3">
        <v>2479.0478905059999</v>
      </c>
      <c r="G2931" s="3"/>
      <c r="H2931" s="37">
        <v>239.40522200000001</v>
      </c>
      <c r="I2931" s="3">
        <v>136.93167099999999</v>
      </c>
      <c r="J2931" s="3">
        <v>102.47355100000001</v>
      </c>
      <c r="K2931" s="3"/>
      <c r="L2931" s="3"/>
      <c r="M2931" s="3"/>
      <c r="N2931" s="3">
        <v>21.110000000000582</v>
      </c>
      <c r="O2931" s="3"/>
    </row>
    <row r="2932" spans="1:15">
      <c r="A2932" s="9">
        <v>41421</v>
      </c>
      <c r="B2932" s="10">
        <v>6434.7</v>
      </c>
      <c r="C2932" s="3">
        <v>3626.96</v>
      </c>
      <c r="D2932" s="3">
        <v>553.16896399999996</v>
      </c>
      <c r="E2932" s="3">
        <v>36.20411</v>
      </c>
      <c r="F2932" s="3">
        <v>2470.9433629390001</v>
      </c>
      <c r="G2932" s="3"/>
      <c r="H2932" s="37">
        <v>107.574332</v>
      </c>
      <c r="I2932" s="3">
        <v>32.873133000000003</v>
      </c>
      <c r="J2932" s="3">
        <v>74.701199000000003</v>
      </c>
      <c r="K2932" s="3"/>
      <c r="L2932" s="3"/>
      <c r="M2932" s="3"/>
      <c r="N2932" s="3">
        <v>-11.840000000000146</v>
      </c>
      <c r="O2932" s="3"/>
    </row>
    <row r="2933" spans="1:15">
      <c r="A2933" s="9">
        <v>41417</v>
      </c>
      <c r="B2933" s="10">
        <v>6446.54</v>
      </c>
      <c r="C2933" s="3">
        <v>3641.91</v>
      </c>
      <c r="D2933" s="3">
        <v>696.99784399999999</v>
      </c>
      <c r="E2933" s="3">
        <v>32.344239999999999</v>
      </c>
      <c r="F2933" s="3">
        <v>2475.4813786109999</v>
      </c>
      <c r="G2933" s="3"/>
      <c r="H2933" s="37">
        <v>159.79802799999999</v>
      </c>
      <c r="I2933" s="3">
        <v>46.603028000000002</v>
      </c>
      <c r="J2933" s="3">
        <v>113.19499999999999</v>
      </c>
      <c r="K2933" s="3"/>
      <c r="L2933" s="3"/>
      <c r="M2933" s="3"/>
      <c r="N2933" s="3">
        <v>-42.3100000000004</v>
      </c>
      <c r="O2933" s="3"/>
    </row>
    <row r="2934" spans="1:15">
      <c r="A2934" s="9">
        <v>41416</v>
      </c>
      <c r="B2934" s="10">
        <v>6488.85</v>
      </c>
      <c r="C2934" s="3">
        <v>3666.04</v>
      </c>
      <c r="D2934" s="3">
        <v>556.04273799999999</v>
      </c>
      <c r="E2934" s="3">
        <v>20.259149000000001</v>
      </c>
      <c r="F2934" s="3">
        <v>2491.7268283160001</v>
      </c>
      <c r="G2934" s="3"/>
      <c r="H2934" s="37">
        <v>257.42712999999998</v>
      </c>
      <c r="I2934" s="3">
        <v>38.632663999999998</v>
      </c>
      <c r="J2934" s="3">
        <v>218.79446599999997</v>
      </c>
      <c r="K2934" s="3"/>
      <c r="L2934" s="3"/>
      <c r="M2934" s="3"/>
      <c r="N2934" s="3">
        <v>27.230000000000473</v>
      </c>
      <c r="O2934" s="3"/>
    </row>
    <row r="2935" spans="1:15">
      <c r="A2935" s="9">
        <v>41415</v>
      </c>
      <c r="B2935" s="32">
        <v>6461.62</v>
      </c>
      <c r="C2935" s="3">
        <v>3663.98</v>
      </c>
      <c r="D2935" s="3">
        <v>766.21004100000005</v>
      </c>
      <c r="E2935" s="3">
        <v>20.460595000000001</v>
      </c>
      <c r="F2935" s="3">
        <v>2481.270830379</v>
      </c>
      <c r="G2935" s="3"/>
      <c r="H2935" s="37">
        <v>356.39103699999998</v>
      </c>
      <c r="I2935" s="3">
        <v>47.970447</v>
      </c>
      <c r="J2935" s="3">
        <v>308.42059</v>
      </c>
      <c r="K2935" s="3"/>
      <c r="L2935" s="3"/>
      <c r="M2935" s="3"/>
      <c r="N2935" s="3">
        <v>19.979999999999563</v>
      </c>
      <c r="O2935" s="3"/>
    </row>
    <row r="2936" spans="1:15">
      <c r="A2936" s="9">
        <v>41414</v>
      </c>
      <c r="B2936" s="33">
        <v>6441.64</v>
      </c>
      <c r="C2936" s="35">
        <v>3660.94</v>
      </c>
      <c r="D2936" s="35">
        <v>2194.5673830000001</v>
      </c>
      <c r="E2936" s="35">
        <v>39.451447000000002</v>
      </c>
      <c r="F2936" s="3">
        <v>2473.586519817</v>
      </c>
      <c r="G2936" s="3"/>
      <c r="H2936" s="37">
        <v>1522.0658350000001</v>
      </c>
      <c r="I2936" s="3">
        <v>433.12256600000001</v>
      </c>
      <c r="J2936" s="3">
        <v>1088.9432690000001</v>
      </c>
      <c r="K2936" s="3"/>
      <c r="L2936" s="3"/>
      <c r="M2936" s="3"/>
      <c r="N2936" s="3">
        <v>-25.029999999999745</v>
      </c>
      <c r="O2936" s="3"/>
    </row>
    <row r="2937" spans="1:15">
      <c r="A2937" s="9">
        <v>41411</v>
      </c>
      <c r="B2937" s="32">
        <v>6466.67</v>
      </c>
      <c r="C2937" s="3">
        <v>3649.35</v>
      </c>
      <c r="D2937" s="3">
        <v>1282.69507</v>
      </c>
      <c r="E2937" s="3">
        <v>44.033434999999997</v>
      </c>
      <c r="F2937" s="3">
        <v>2483.1973273449998</v>
      </c>
      <c r="G2937" s="3"/>
      <c r="H2937" s="37">
        <v>350.89342099999999</v>
      </c>
      <c r="I2937" s="3">
        <v>62.536625999999998</v>
      </c>
      <c r="J2937" s="3">
        <v>288.35679499999998</v>
      </c>
      <c r="K2937" s="3"/>
      <c r="L2937" s="3"/>
      <c r="M2937" s="3"/>
      <c r="N2937" s="3">
        <v>85.970000000000255</v>
      </c>
      <c r="O2937" s="3">
        <v>14640</v>
      </c>
    </row>
    <row r="2938" spans="1:15">
      <c r="A2938" s="9">
        <v>41410</v>
      </c>
      <c r="B2938" s="32">
        <v>6380.7</v>
      </c>
      <c r="C2938" s="3">
        <v>3589.26</v>
      </c>
      <c r="D2938" s="3">
        <v>1401.5302349999999</v>
      </c>
      <c r="E2938" s="3">
        <v>58.53886</v>
      </c>
      <c r="F2938" s="3">
        <v>2450.178233693</v>
      </c>
      <c r="G2938" s="3"/>
      <c r="H2938" s="37">
        <v>434.82762300000002</v>
      </c>
      <c r="I2938" s="3">
        <v>99.516037999999995</v>
      </c>
      <c r="J2938" s="3">
        <v>335.31158500000004</v>
      </c>
      <c r="K2938" s="3"/>
      <c r="L2938" s="3"/>
      <c r="M2938" s="3"/>
      <c r="N2938" s="3">
        <v>93.699999999999818</v>
      </c>
      <c r="O2938" s="3"/>
    </row>
    <row r="2939" spans="1:15">
      <c r="A2939" s="9">
        <v>41409</v>
      </c>
      <c r="B2939" s="32">
        <v>6287</v>
      </c>
      <c r="C2939" s="3">
        <v>3531.37</v>
      </c>
      <c r="D2939" s="3">
        <v>1881.2001459999999</v>
      </c>
      <c r="E2939" s="3">
        <v>58.608801999999997</v>
      </c>
      <c r="F2939" s="3">
        <v>2414.197575315</v>
      </c>
      <c r="G2939" s="3"/>
      <c r="H2939" s="37">
        <v>1275.2621610000001</v>
      </c>
      <c r="I2939" s="3">
        <v>1190.1805529999999</v>
      </c>
      <c r="J2939" s="3">
        <v>85.081608000000188</v>
      </c>
      <c r="K2939" s="3"/>
      <c r="L2939" s="3"/>
      <c r="M2939" s="3"/>
      <c r="N2939" s="3">
        <v>65.880000000000109</v>
      </c>
      <c r="O2939" s="3"/>
    </row>
    <row r="2940" spans="1:15">
      <c r="A2940" s="9">
        <v>41408</v>
      </c>
      <c r="B2940" s="10">
        <v>6221.12</v>
      </c>
      <c r="C2940" s="3">
        <v>3498.34</v>
      </c>
      <c r="D2940" s="3">
        <v>1695.916688</v>
      </c>
      <c r="E2940" s="3">
        <v>49.067245999999997</v>
      </c>
      <c r="F2940" s="3">
        <v>2384.5045614430001</v>
      </c>
      <c r="G2940" s="3"/>
      <c r="H2940" s="37">
        <v>1088.7841350000001</v>
      </c>
      <c r="I2940" s="3">
        <v>228.87616399999999</v>
      </c>
      <c r="J2940" s="3">
        <v>859.90797100000009</v>
      </c>
      <c r="K2940" s="3"/>
      <c r="L2940" s="3"/>
      <c r="M2940" s="3"/>
      <c r="N2940" s="3">
        <v>14.529999999999745</v>
      </c>
      <c r="O2940" s="3"/>
    </row>
    <row r="2941" spans="1:15">
      <c r="A2941" s="9">
        <v>41407</v>
      </c>
      <c r="B2941" s="33">
        <v>6206.59</v>
      </c>
      <c r="C2941" s="35">
        <v>3500.5</v>
      </c>
      <c r="D2941" s="35">
        <v>636.18606499999999</v>
      </c>
      <c r="E2941" s="35">
        <v>23.953375999999999</v>
      </c>
      <c r="F2941" s="3">
        <v>2378.9279928890001</v>
      </c>
      <c r="G2941" s="3"/>
      <c r="H2941" s="37">
        <v>183.93761599999999</v>
      </c>
      <c r="I2941" s="3">
        <v>29.613166</v>
      </c>
      <c r="J2941" s="3">
        <v>154.32444999999998</v>
      </c>
      <c r="K2941" s="3"/>
      <c r="L2941" s="3"/>
      <c r="M2941" s="3"/>
      <c r="N2941" s="3">
        <v>-32.4399999999996</v>
      </c>
      <c r="O2941" s="3"/>
    </row>
    <row r="2942" spans="1:15">
      <c r="A2942" s="9">
        <v>41404</v>
      </c>
      <c r="B2942" s="32">
        <v>6239.03</v>
      </c>
      <c r="C2942" s="3">
        <v>3518.85</v>
      </c>
      <c r="D2942" s="3">
        <v>535.04891699999996</v>
      </c>
      <c r="E2942" s="3">
        <v>24.63861</v>
      </c>
      <c r="F2942" s="3">
        <v>2391.3426947009998</v>
      </c>
      <c r="G2942" s="3"/>
      <c r="H2942" s="37">
        <v>176.938785</v>
      </c>
      <c r="I2942" s="3">
        <v>23.94923</v>
      </c>
      <c r="J2942" s="3">
        <v>152.989555</v>
      </c>
      <c r="K2942" s="3"/>
      <c r="L2942" s="3"/>
      <c r="M2942" s="3"/>
      <c r="N2942" s="3">
        <v>-10.970000000000255</v>
      </c>
      <c r="O2942" s="3"/>
    </row>
    <row r="2943" spans="1:15">
      <c r="A2943" s="9">
        <v>41403</v>
      </c>
      <c r="B2943" s="10">
        <v>6250</v>
      </c>
      <c r="C2943" s="3">
        <v>3530.9</v>
      </c>
      <c r="D2943" s="3">
        <v>1472.232315</v>
      </c>
      <c r="E2943" s="3">
        <v>58.000241000000003</v>
      </c>
      <c r="F2943" s="3">
        <v>2395.5496944420001</v>
      </c>
      <c r="G2943" s="3"/>
      <c r="H2943" s="37">
        <v>476.37056699999999</v>
      </c>
      <c r="I2943" s="3">
        <v>191.37220099999999</v>
      </c>
      <c r="J2943" s="3">
        <v>284.99836600000003</v>
      </c>
      <c r="K2943" s="3"/>
      <c r="L2943" s="3"/>
      <c r="M2943" s="3"/>
      <c r="N2943" s="3">
        <v>11.289999999999964</v>
      </c>
      <c r="O2943" s="3"/>
    </row>
    <row r="2944" spans="1:15">
      <c r="A2944" s="9">
        <v>41402</v>
      </c>
      <c r="B2944" s="32">
        <v>6238.71</v>
      </c>
      <c r="C2944" s="3">
        <v>3526.51</v>
      </c>
      <c r="D2944" s="3">
        <v>2137.5012809999998</v>
      </c>
      <c r="E2944" s="3">
        <v>73.993904000000001</v>
      </c>
      <c r="F2944" s="3">
        <v>2391.2218457150002</v>
      </c>
      <c r="G2944" s="3"/>
      <c r="H2944" s="37">
        <v>650.00426000000004</v>
      </c>
      <c r="I2944" s="3">
        <v>455.89655900000002</v>
      </c>
      <c r="J2944" s="3">
        <v>194.10770100000002</v>
      </c>
      <c r="K2944" s="3"/>
      <c r="L2944" s="3"/>
      <c r="M2944" s="3"/>
      <c r="N2944" s="3">
        <v>28.609999999999673</v>
      </c>
      <c r="O2944" s="3"/>
    </row>
    <row r="2945" spans="1:15">
      <c r="A2945" s="9">
        <v>41401</v>
      </c>
      <c r="B2945" s="32">
        <v>6210.1</v>
      </c>
      <c r="C2945" s="3">
        <v>3521.3</v>
      </c>
      <c r="D2945" s="3">
        <v>1465.258926</v>
      </c>
      <c r="E2945" s="3">
        <v>50.862428999999999</v>
      </c>
      <c r="F2945" s="3">
        <v>2380.2550241130002</v>
      </c>
      <c r="G2945" s="3"/>
      <c r="H2945" s="37">
        <v>308.35155800000001</v>
      </c>
      <c r="I2945" s="3">
        <v>400.48259899999999</v>
      </c>
      <c r="J2945" s="3">
        <v>-92.131040999999982</v>
      </c>
      <c r="K2945" s="3"/>
      <c r="L2945" s="3"/>
      <c r="M2945" s="3"/>
      <c r="N2945" s="3">
        <v>8.4200000000000728</v>
      </c>
      <c r="O2945" s="3">
        <v>9757</v>
      </c>
    </row>
    <row r="2946" spans="1:15">
      <c r="A2946" s="9">
        <v>41400</v>
      </c>
      <c r="B2946" s="10">
        <v>6201.68</v>
      </c>
      <c r="C2946" s="3">
        <v>3511.95</v>
      </c>
      <c r="D2946" s="3">
        <v>1386.5658559999999</v>
      </c>
      <c r="E2946" s="3">
        <v>54.443182</v>
      </c>
      <c r="F2946" s="3">
        <v>2377.027469178</v>
      </c>
      <c r="G2946" s="3"/>
      <c r="H2946" s="37">
        <v>322.46609799999999</v>
      </c>
      <c r="I2946" s="3">
        <v>73.688130000000001</v>
      </c>
      <c r="J2946" s="3">
        <v>248.77796799999999</v>
      </c>
      <c r="K2946" s="3"/>
      <c r="L2946" s="3"/>
      <c r="M2946" s="3"/>
      <c r="N2946" s="3">
        <v>80.510000000000218</v>
      </c>
      <c r="O2946" s="3"/>
    </row>
    <row r="2947" spans="1:15">
      <c r="A2947" s="9">
        <v>41397</v>
      </c>
      <c r="B2947" s="10">
        <v>6121.17</v>
      </c>
      <c r="C2947" s="3">
        <v>3461.12</v>
      </c>
      <c r="D2947" s="3">
        <v>4135.6193139999996</v>
      </c>
      <c r="E2947" s="3">
        <v>67.425214999999994</v>
      </c>
      <c r="F2947" s="3">
        <v>2346.1692475059999</v>
      </c>
      <c r="G2947" s="3"/>
      <c r="H2947" s="37">
        <v>123.198565</v>
      </c>
      <c r="I2947" s="3">
        <v>94.977007</v>
      </c>
      <c r="J2947" s="3">
        <v>28.221558000000002</v>
      </c>
      <c r="K2947" s="3"/>
      <c r="L2947" s="3"/>
      <c r="M2947" s="3"/>
      <c r="N2947" s="3">
        <v>107.98999999999978</v>
      </c>
      <c r="O2947" s="3"/>
    </row>
    <row r="2948" spans="1:15">
      <c r="A2948" s="9">
        <v>41396</v>
      </c>
      <c r="B2948" s="10">
        <v>6013.18</v>
      </c>
      <c r="C2948" s="3">
        <v>3405.99</v>
      </c>
      <c r="D2948" s="3">
        <v>881.50081299999999</v>
      </c>
      <c r="E2948" s="3">
        <v>31.274732</v>
      </c>
      <c r="F2948" s="3">
        <v>2304.7772513089999</v>
      </c>
      <c r="G2948" s="3"/>
      <c r="H2948" s="37">
        <v>224.09505100000001</v>
      </c>
      <c r="I2948" s="3">
        <v>175.70670999999999</v>
      </c>
      <c r="J2948" s="3">
        <v>48.388341000000025</v>
      </c>
      <c r="K2948" s="3"/>
      <c r="L2948" s="3"/>
      <c r="M2948" s="3"/>
      <c r="N2948" s="3">
        <v>40.8100000000004</v>
      </c>
      <c r="O2948" s="3"/>
    </row>
    <row r="2949" spans="1:15">
      <c r="A2949" s="9">
        <v>41394</v>
      </c>
      <c r="B2949" s="32">
        <v>5972.37</v>
      </c>
      <c r="C2949" s="3">
        <v>3381.38</v>
      </c>
      <c r="D2949" s="3">
        <v>634.58243300000004</v>
      </c>
      <c r="E2949" s="3">
        <v>44.212153000000001</v>
      </c>
      <c r="F2949" s="3">
        <v>2288.1212633509999</v>
      </c>
      <c r="G2949" s="3"/>
      <c r="H2949" s="37">
        <v>122.628621</v>
      </c>
      <c r="I2949" s="3">
        <v>23.657281000000001</v>
      </c>
      <c r="J2949" s="3">
        <v>98.971339999999998</v>
      </c>
      <c r="K2949" s="3"/>
      <c r="L2949" s="3"/>
      <c r="M2949" s="3"/>
      <c r="N2949" s="3">
        <v>19.180000000000291</v>
      </c>
      <c r="O2949" s="3"/>
    </row>
    <row r="2950" spans="1:15">
      <c r="A2950" s="9">
        <v>41393</v>
      </c>
      <c r="B2950" s="32">
        <v>5953.19</v>
      </c>
      <c r="C2950" s="3">
        <v>3365.79</v>
      </c>
      <c r="D2950" s="3">
        <v>875.96638800000005</v>
      </c>
      <c r="E2950" s="3">
        <v>32.203473000000002</v>
      </c>
      <c r="F2950" s="3">
        <v>2280.759536392</v>
      </c>
      <c r="G2950" s="3"/>
      <c r="H2950" s="37">
        <v>204.03585899999999</v>
      </c>
      <c r="I2950" s="3">
        <v>118.23926400000001</v>
      </c>
      <c r="J2950" s="3">
        <v>85.796594999999982</v>
      </c>
      <c r="K2950" s="3"/>
      <c r="L2950" s="3"/>
      <c r="M2950" s="3"/>
      <c r="N2950" s="3">
        <v>-14.430000000000291</v>
      </c>
      <c r="O2950" s="3"/>
    </row>
    <row r="2951" spans="1:15">
      <c r="A2951" s="9">
        <v>41390</v>
      </c>
      <c r="B2951" s="33">
        <v>5967.62</v>
      </c>
      <c r="C2951" s="35">
        <v>3363.14</v>
      </c>
      <c r="D2951" s="35">
        <v>845.83790399999998</v>
      </c>
      <c r="E2951" s="35">
        <v>65.307501000000002</v>
      </c>
      <c r="F2951" s="3">
        <v>2286.2878311680001</v>
      </c>
      <c r="G2951" s="3"/>
      <c r="H2951" s="37">
        <v>158.947237</v>
      </c>
      <c r="I2951" s="3">
        <v>43.998055999999998</v>
      </c>
      <c r="J2951" s="3">
        <v>114.94918100000001</v>
      </c>
      <c r="K2951" s="3"/>
      <c r="L2951" s="3"/>
      <c r="M2951" s="3"/>
      <c r="N2951" s="3">
        <v>5.4499999999998181</v>
      </c>
      <c r="O2951" s="3"/>
    </row>
    <row r="2952" spans="1:15">
      <c r="A2952" s="9">
        <v>41388</v>
      </c>
      <c r="B2952" s="32">
        <v>5962.17</v>
      </c>
      <c r="C2952" s="3">
        <v>3359.36</v>
      </c>
      <c r="D2952" s="3">
        <v>1344.3996979999999</v>
      </c>
      <c r="E2952" s="3">
        <v>105.470596</v>
      </c>
      <c r="F2952" s="3">
        <v>2284.190937247</v>
      </c>
      <c r="G2952" s="3"/>
      <c r="H2952" s="37">
        <v>391.829566</v>
      </c>
      <c r="I2952" s="3">
        <v>64.238917999999998</v>
      </c>
      <c r="J2952" s="3">
        <v>327.59064799999999</v>
      </c>
      <c r="K2952" s="3"/>
      <c r="L2952" s="3"/>
      <c r="M2952" s="3"/>
      <c r="N2952" s="3">
        <v>28.440000000000509</v>
      </c>
      <c r="O2952" s="3"/>
    </row>
    <row r="2953" spans="1:15">
      <c r="A2953" s="9">
        <v>41387</v>
      </c>
      <c r="B2953" s="32">
        <v>5933.73</v>
      </c>
      <c r="C2953" s="3">
        <v>3358.51</v>
      </c>
      <c r="D2953" s="3">
        <v>975.31771100000003</v>
      </c>
      <c r="E2953" s="3">
        <v>138.323486</v>
      </c>
      <c r="F2953" s="3">
        <v>2273.293691244</v>
      </c>
      <c r="G2953" s="3"/>
      <c r="H2953" s="37">
        <v>184.85503700000001</v>
      </c>
      <c r="I2953" s="3">
        <v>346.39037400000001</v>
      </c>
      <c r="J2953" s="3">
        <v>-161.535337</v>
      </c>
      <c r="K2953" s="3"/>
      <c r="L2953" s="3"/>
      <c r="M2953" s="3"/>
      <c r="N2953" s="3">
        <v>50.209999999999127</v>
      </c>
      <c r="O2953" s="3"/>
    </row>
    <row r="2954" spans="1:15">
      <c r="A2954" s="9">
        <v>41386</v>
      </c>
      <c r="B2954" s="10">
        <v>5883.52</v>
      </c>
      <c r="C2954" s="3">
        <v>3344.85</v>
      </c>
      <c r="D2954" s="3">
        <v>708.544129</v>
      </c>
      <c r="E2954" s="3">
        <v>30.295403</v>
      </c>
      <c r="F2954" s="3">
        <v>2254.0576883640001</v>
      </c>
      <c r="G2954" s="3"/>
      <c r="H2954" s="37">
        <v>255.56179299999999</v>
      </c>
      <c r="I2954" s="3">
        <v>31.426065000000001</v>
      </c>
      <c r="J2954" s="3">
        <v>224.135728</v>
      </c>
      <c r="K2954" s="3"/>
      <c r="L2954" s="3"/>
      <c r="M2954" s="3"/>
      <c r="N2954" s="3">
        <v>11.090000000000146</v>
      </c>
      <c r="O2954" s="3"/>
    </row>
    <row r="2955" spans="1:15">
      <c r="A2955" s="9">
        <v>41383</v>
      </c>
      <c r="B2955" s="10">
        <v>5872.43</v>
      </c>
      <c r="C2955" s="3">
        <v>3338.38</v>
      </c>
      <c r="D2955" s="3">
        <v>885.27094199999999</v>
      </c>
      <c r="E2955" s="3">
        <v>36.771563999999998</v>
      </c>
      <c r="F2955" s="3">
        <v>2249.8041084360002</v>
      </c>
      <c r="G2955" s="3"/>
      <c r="H2955" s="37">
        <v>414.35479800000002</v>
      </c>
      <c r="I2955" s="3">
        <v>23.605647000000001</v>
      </c>
      <c r="J2955" s="3">
        <v>390.74915100000004</v>
      </c>
      <c r="K2955" s="3"/>
      <c r="L2955" s="3"/>
      <c r="M2955" s="3"/>
      <c r="N2955" s="3">
        <v>-9.819999999999709</v>
      </c>
      <c r="O2955" s="3"/>
    </row>
    <row r="2956" spans="1:15">
      <c r="A2956" s="9">
        <v>41382</v>
      </c>
      <c r="B2956" s="32">
        <v>5882.25</v>
      </c>
      <c r="C2956" s="3">
        <v>3336.12</v>
      </c>
      <c r="D2956" s="3">
        <v>1033.0361049999999</v>
      </c>
      <c r="E2956" s="3">
        <v>44.37012</v>
      </c>
      <c r="F2956" s="3">
        <v>2253.222477149</v>
      </c>
      <c r="G2956" s="3"/>
      <c r="H2956" s="37">
        <v>604.04128900000001</v>
      </c>
      <c r="I2956" s="3">
        <v>113.08574400000001</v>
      </c>
      <c r="J2956" s="3">
        <v>490.95554500000003</v>
      </c>
      <c r="K2956" s="3"/>
      <c r="L2956" s="3"/>
      <c r="M2956" s="3"/>
      <c r="N2956" s="3">
        <v>-9.5799999999999272</v>
      </c>
      <c r="O2956" s="3"/>
    </row>
    <row r="2957" spans="1:15">
      <c r="A2957" s="9">
        <v>41381</v>
      </c>
      <c r="B2957" s="32">
        <v>5891.83</v>
      </c>
      <c r="C2957" s="3">
        <v>3351.15</v>
      </c>
      <c r="D2957" s="3">
        <v>800.84386800000004</v>
      </c>
      <c r="E2957" s="3">
        <v>42.442531000000002</v>
      </c>
      <c r="F2957" s="3">
        <v>2257.2046082369998</v>
      </c>
      <c r="G2957" s="3"/>
      <c r="H2957" s="10">
        <v>301.807929</v>
      </c>
      <c r="I2957" s="32">
        <v>141.95508799999999</v>
      </c>
      <c r="J2957" s="3">
        <v>159.85284100000001</v>
      </c>
      <c r="K2957" s="3"/>
      <c r="L2957" s="3"/>
      <c r="M2957" s="3"/>
      <c r="N2957" s="3">
        <v>23.300000000000182</v>
      </c>
      <c r="O2957" s="3"/>
    </row>
    <row r="2958" spans="1:15">
      <c r="A2958" s="9">
        <v>41380</v>
      </c>
      <c r="B2958" s="10">
        <v>5868.53</v>
      </c>
      <c r="C2958" s="3">
        <v>3361.99</v>
      </c>
      <c r="D2958" s="3">
        <v>610.69960800000001</v>
      </c>
      <c r="E2958" s="3">
        <v>31.887556</v>
      </c>
      <c r="F2958" s="3">
        <v>2248.2741438150001</v>
      </c>
      <c r="G2958" s="3"/>
      <c r="H2958" s="37">
        <v>126.133342</v>
      </c>
      <c r="I2958" s="3">
        <v>82.390106000000003</v>
      </c>
      <c r="J2958" s="3">
        <v>43.743235999999996</v>
      </c>
      <c r="K2958" s="3"/>
      <c r="L2958" s="3"/>
      <c r="M2958" s="3"/>
      <c r="N2958" s="3">
        <v>15.849999999999454</v>
      </c>
      <c r="O2958" s="3">
        <v>9099</v>
      </c>
    </row>
    <row r="2959" spans="1:15">
      <c r="A2959" s="9">
        <v>41376</v>
      </c>
      <c r="B2959" s="32">
        <v>5852.68</v>
      </c>
      <c r="C2959" s="3">
        <v>3351.57</v>
      </c>
      <c r="D2959" s="3">
        <v>1579.9477979999999</v>
      </c>
      <c r="E2959" s="3">
        <v>64.646551000000002</v>
      </c>
      <c r="F2959" s="3">
        <v>2242.2028567970001</v>
      </c>
      <c r="G2959" s="3"/>
      <c r="H2959" s="37">
        <v>1333.6071099999999</v>
      </c>
      <c r="I2959" s="3">
        <v>695.74045899999999</v>
      </c>
      <c r="J2959" s="3">
        <v>637.86665099999993</v>
      </c>
      <c r="K2959" s="3"/>
      <c r="L2959" s="3"/>
      <c r="M2959" s="3"/>
      <c r="N2959" s="3">
        <v>12.800000000000182</v>
      </c>
      <c r="O2959" s="3"/>
    </row>
    <row r="2960" spans="1:15">
      <c r="A2960" s="9">
        <v>41375</v>
      </c>
      <c r="B2960" s="10">
        <v>5839.88</v>
      </c>
      <c r="C2960" s="3">
        <v>3333.54</v>
      </c>
      <c r="D2960" s="3">
        <v>288.44649700000002</v>
      </c>
      <c r="E2960" s="3">
        <v>27.575386999999999</v>
      </c>
      <c r="F2960" s="3">
        <v>2237.280440814</v>
      </c>
      <c r="G2960" s="3"/>
      <c r="H2960" s="37">
        <v>31.348628000000001</v>
      </c>
      <c r="I2960" s="3">
        <v>14.903599</v>
      </c>
      <c r="J2960" s="3">
        <v>16.445029000000002</v>
      </c>
      <c r="K2960" s="3"/>
      <c r="L2960" s="3"/>
      <c r="M2960" s="3"/>
      <c r="N2960" s="3">
        <v>26.510000000000218</v>
      </c>
      <c r="O2960" s="3"/>
    </row>
    <row r="2961" spans="1:15">
      <c r="A2961" s="9">
        <v>41374</v>
      </c>
      <c r="B2961" s="32">
        <v>5813.37</v>
      </c>
      <c r="C2961" s="3">
        <v>3329.42</v>
      </c>
      <c r="D2961" s="3">
        <v>940.46880199999998</v>
      </c>
      <c r="E2961" s="3">
        <v>34.501351999999997</v>
      </c>
      <c r="F2961" s="3">
        <v>2227.109810254</v>
      </c>
      <c r="G2961" s="3"/>
      <c r="H2961" s="37">
        <v>604.73816999999997</v>
      </c>
      <c r="I2961" s="3">
        <v>125.21675500000001</v>
      </c>
      <c r="J2961" s="3">
        <v>479.52141499999993</v>
      </c>
      <c r="K2961" s="3"/>
      <c r="L2961" s="3"/>
      <c r="M2961" s="3"/>
      <c r="N2961" s="3">
        <v>19.069999999999709</v>
      </c>
      <c r="O2961" s="3"/>
    </row>
    <row r="2962" spans="1:15">
      <c r="A2962" s="9">
        <v>41373</v>
      </c>
      <c r="B2962" s="32">
        <v>5794.3</v>
      </c>
      <c r="C2962" s="3">
        <v>3322.49</v>
      </c>
      <c r="D2962" s="3">
        <v>309.38180199999999</v>
      </c>
      <c r="E2962" s="3">
        <v>14.074170000000001</v>
      </c>
      <c r="F2962" s="3">
        <v>2219.8055369079998</v>
      </c>
      <c r="G2962" s="3"/>
      <c r="H2962" s="37">
        <v>37.909908999999999</v>
      </c>
      <c r="I2962" s="3">
        <v>26.473972</v>
      </c>
      <c r="J2962" s="3">
        <v>11.435936999999999</v>
      </c>
      <c r="K2962" s="3"/>
      <c r="L2962" s="3"/>
      <c r="M2962" s="3"/>
      <c r="N2962" s="3">
        <v>26.699999999999818</v>
      </c>
      <c r="O2962" s="3"/>
    </row>
    <row r="2963" spans="1:15">
      <c r="A2963" s="9">
        <v>41372</v>
      </c>
      <c r="B2963" s="10">
        <v>5767.6</v>
      </c>
      <c r="C2963" s="3">
        <v>3316.75</v>
      </c>
      <c r="D2963" s="3">
        <v>399.16363699999999</v>
      </c>
      <c r="E2963" s="3">
        <v>14.073985</v>
      </c>
      <c r="F2963" s="3">
        <v>2212.2096787549999</v>
      </c>
      <c r="G2963" s="3"/>
      <c r="H2963" s="37">
        <v>160.06517199999999</v>
      </c>
      <c r="I2963" s="3">
        <v>47.817430000000002</v>
      </c>
      <c r="J2963" s="3">
        <v>112.24774199999999</v>
      </c>
      <c r="K2963" s="3"/>
      <c r="L2963" s="3"/>
      <c r="M2963" s="3"/>
      <c r="N2963" s="3">
        <v>-9.7799999999997453</v>
      </c>
      <c r="O2963" s="3">
        <v>15269</v>
      </c>
    </row>
    <row r="2964" spans="1:15">
      <c r="A2964" s="9">
        <v>41369</v>
      </c>
      <c r="B2964" s="32">
        <v>5777.38</v>
      </c>
      <c r="C2964" s="3">
        <v>3321.81</v>
      </c>
      <c r="D2964" s="3">
        <v>398.01402300000001</v>
      </c>
      <c r="E2964" s="3">
        <v>20.203994999999999</v>
      </c>
      <c r="F2964" s="3">
        <v>2215.9599114010002</v>
      </c>
      <c r="G2964" s="3"/>
      <c r="H2964" s="37">
        <v>51.270867000000003</v>
      </c>
      <c r="I2964" s="3">
        <v>16.400963000000001</v>
      </c>
      <c r="J2964" s="3">
        <v>34.869904000000005</v>
      </c>
      <c r="K2964" s="3"/>
      <c r="L2964" s="3"/>
      <c r="M2964" s="3"/>
      <c r="N2964" s="3">
        <v>11.440000000000509</v>
      </c>
      <c r="O2964" s="3"/>
    </row>
    <row r="2965" spans="1:15">
      <c r="A2965" s="9">
        <v>41368</v>
      </c>
      <c r="B2965" s="30">
        <v>5765.94</v>
      </c>
      <c r="C2965" s="3">
        <v>3312.53</v>
      </c>
      <c r="D2965" s="3">
        <v>634.23862999999994</v>
      </c>
      <c r="E2965" s="3">
        <v>23.864277000000001</v>
      </c>
      <c r="F2965" s="3">
        <v>2211.566543895</v>
      </c>
      <c r="G2965" s="3"/>
      <c r="H2965" s="10">
        <v>206.837444</v>
      </c>
      <c r="I2965" s="32">
        <v>51.187838999999997</v>
      </c>
      <c r="J2965" s="3">
        <v>155.64960500000001</v>
      </c>
      <c r="K2965" s="3"/>
      <c r="L2965" s="3"/>
      <c r="M2965" s="3"/>
      <c r="N2965" s="3">
        <v>12.3799999999992</v>
      </c>
      <c r="O2965" s="3">
        <v>9668</v>
      </c>
    </row>
    <row r="2966" spans="1:15">
      <c r="A2966" s="9">
        <v>41367</v>
      </c>
      <c r="B2966" s="32">
        <v>5753.56</v>
      </c>
      <c r="C2966" s="3">
        <v>3319.01</v>
      </c>
      <c r="D2966" s="3">
        <v>1647.5027339999999</v>
      </c>
      <c r="E2966" s="3">
        <v>37.961928999999998</v>
      </c>
      <c r="F2966" s="3">
        <v>2206.8174929370002</v>
      </c>
      <c r="G2966" s="3"/>
      <c r="H2966" s="37">
        <v>1204.1425119999999</v>
      </c>
      <c r="I2966" s="3">
        <v>1186.8710599999999</v>
      </c>
      <c r="J2966" s="3">
        <v>17.271451999999954</v>
      </c>
      <c r="K2966" s="3"/>
      <c r="L2966" s="3"/>
      <c r="M2966" s="3"/>
      <c r="N2966" s="3">
        <v>25.090000000000146</v>
      </c>
      <c r="O2966" s="3"/>
    </row>
    <row r="2967" spans="1:15">
      <c r="A2967" s="9">
        <v>41366</v>
      </c>
      <c r="B2967" s="33">
        <v>5728.47</v>
      </c>
      <c r="C2967" s="35">
        <v>3305.27</v>
      </c>
      <c r="D2967" s="35">
        <v>931.06353999999999</v>
      </c>
      <c r="E2967" s="35">
        <v>21.731736999999999</v>
      </c>
      <c r="F2967" s="3">
        <v>2197.1942803659999</v>
      </c>
      <c r="G2967" s="3"/>
      <c r="H2967" s="37">
        <v>366.23333500000001</v>
      </c>
      <c r="I2967" s="3">
        <v>38.164656000000001</v>
      </c>
      <c r="J2967" s="3">
        <v>328.06867900000003</v>
      </c>
      <c r="K2967" s="3"/>
      <c r="L2967" s="3"/>
      <c r="M2967" s="3"/>
      <c r="N2967" s="3">
        <v>23.850000000000364</v>
      </c>
      <c r="O2967" s="3"/>
    </row>
    <row r="2968" spans="1:15">
      <c r="A2968" s="9">
        <v>41365</v>
      </c>
      <c r="B2968" s="10">
        <v>5704.62</v>
      </c>
      <c r="C2968" s="3">
        <v>3289.37</v>
      </c>
      <c r="D2968" s="3">
        <v>1010.873517</v>
      </c>
      <c r="E2968" s="3">
        <v>14.536534</v>
      </c>
      <c r="F2968" s="3">
        <v>2188.0456987560001</v>
      </c>
      <c r="G2968" s="3"/>
      <c r="H2968" s="37">
        <v>474.21923199999998</v>
      </c>
      <c r="I2968" s="3">
        <v>134.59566100000001</v>
      </c>
      <c r="J2968" s="3">
        <v>339.62357099999997</v>
      </c>
      <c r="K2968" s="3"/>
      <c r="L2968" s="3"/>
      <c r="M2968" s="3"/>
      <c r="N2968" s="3">
        <v>-0.57999999999992724</v>
      </c>
      <c r="O2968" s="3"/>
    </row>
    <row r="2969" spans="1:15">
      <c r="A2969" s="9">
        <v>41361</v>
      </c>
      <c r="B2969" s="32">
        <v>5705.2</v>
      </c>
      <c r="C2969" s="3">
        <v>3281.63</v>
      </c>
      <c r="D2969" s="3">
        <v>403.18905000000001</v>
      </c>
      <c r="E2969" s="3">
        <v>15.301971</v>
      </c>
      <c r="F2969" s="3">
        <v>2188.2671351919998</v>
      </c>
      <c r="G2969" s="3"/>
      <c r="H2969" s="37">
        <v>79.932168000000004</v>
      </c>
      <c r="I2969" s="3">
        <v>19.903089000000001</v>
      </c>
      <c r="J2969" s="3">
        <v>60.029079000000003</v>
      </c>
      <c r="K2969" s="3"/>
      <c r="L2969" s="3"/>
      <c r="M2969" s="3"/>
      <c r="N2969" s="3">
        <v>-30.480000000000473</v>
      </c>
      <c r="O2969" s="3"/>
    </row>
    <row r="2970" spans="1:15">
      <c r="A2970" s="9">
        <v>41360</v>
      </c>
      <c r="B2970" s="32">
        <v>5735.68</v>
      </c>
      <c r="C2970" s="3">
        <v>3293.57</v>
      </c>
      <c r="D2970" s="3">
        <v>2039.4660960000001</v>
      </c>
      <c r="E2970" s="3">
        <v>168.209836</v>
      </c>
      <c r="F2970" s="3">
        <v>2205.0510695459998</v>
      </c>
      <c r="G2970" s="3"/>
      <c r="H2970" s="37">
        <v>595.23225300000001</v>
      </c>
      <c r="I2970" s="3">
        <v>629.00453500000003</v>
      </c>
      <c r="J2970" s="3">
        <v>-33.772282000000018</v>
      </c>
      <c r="K2970" s="3"/>
      <c r="L2970" s="3"/>
      <c r="M2970" s="3"/>
      <c r="N2970" s="3">
        <v>-9.3099999999994907</v>
      </c>
      <c r="O2970" s="3"/>
    </row>
    <row r="2971" spans="1:15">
      <c r="A2971" s="9">
        <v>41358</v>
      </c>
      <c r="B2971" s="32">
        <v>5744.99</v>
      </c>
      <c r="C2971" s="3">
        <v>3299.87</v>
      </c>
      <c r="D2971" s="3">
        <v>938.02500299999997</v>
      </c>
      <c r="E2971" s="3">
        <v>17.757878999999999</v>
      </c>
      <c r="F2971" s="3">
        <v>2208.6270409029999</v>
      </c>
      <c r="G2971" s="3"/>
      <c r="H2971" s="37">
        <v>503.92197399999998</v>
      </c>
      <c r="I2971" s="3">
        <v>95.747562000000002</v>
      </c>
      <c r="J2971" s="3">
        <v>408.17441199999996</v>
      </c>
      <c r="K2971" s="3"/>
      <c r="L2971" s="3"/>
      <c r="M2971" s="3"/>
      <c r="N2971" s="3">
        <v>-0.56000000000040018</v>
      </c>
      <c r="O2971" s="3"/>
    </row>
    <row r="2972" spans="1:15">
      <c r="A2972" s="9">
        <v>41355</v>
      </c>
      <c r="B2972" s="32">
        <v>5745.55</v>
      </c>
      <c r="C2972" s="3">
        <v>3295.96</v>
      </c>
      <c r="D2972" s="3">
        <v>353.40801199999999</v>
      </c>
      <c r="E2972" s="3">
        <v>12.816140000000001</v>
      </c>
      <c r="F2972" s="3">
        <v>2208.840996983</v>
      </c>
      <c r="G2972" s="3"/>
      <c r="H2972" s="37">
        <v>104.99615900000001</v>
      </c>
      <c r="I2972" s="3">
        <v>3.3949440000000002</v>
      </c>
      <c r="J2972" s="3">
        <v>101.60121500000001</v>
      </c>
      <c r="K2972" s="3"/>
      <c r="L2972" s="3"/>
      <c r="M2972" s="3"/>
      <c r="N2972" s="3">
        <v>-23.329999999999927</v>
      </c>
      <c r="O2972" s="3"/>
    </row>
    <row r="2973" spans="1:15">
      <c r="A2973" s="9">
        <v>41354</v>
      </c>
      <c r="B2973" s="32">
        <v>5768.88</v>
      </c>
      <c r="C2973" s="3">
        <v>3312.71</v>
      </c>
      <c r="D2973" s="3">
        <v>1070.741638</v>
      </c>
      <c r="E2973" s="3">
        <v>34.650432000000002</v>
      </c>
      <c r="F2973" s="3">
        <v>2217.8099383650001</v>
      </c>
      <c r="G2973" s="3"/>
      <c r="H2973" s="37">
        <v>414.48968100000002</v>
      </c>
      <c r="I2973" s="3">
        <v>260.685993</v>
      </c>
      <c r="J2973" s="3">
        <v>153.80368800000002</v>
      </c>
      <c r="K2973" s="3"/>
      <c r="L2973" s="3"/>
      <c r="M2973" s="3"/>
      <c r="N2973" s="3">
        <v>5.0500000000001819</v>
      </c>
      <c r="O2973" s="3"/>
    </row>
    <row r="2974" spans="1:15">
      <c r="A2974" s="9">
        <v>41353</v>
      </c>
      <c r="B2974" s="32">
        <v>5763.83</v>
      </c>
      <c r="C2974" s="3">
        <v>3313.28</v>
      </c>
      <c r="D2974" s="3">
        <v>672.380537</v>
      </c>
      <c r="E2974" s="3">
        <v>36.336391999999996</v>
      </c>
      <c r="F2974" s="3">
        <v>2215.7706210729998</v>
      </c>
      <c r="G2974" s="3"/>
      <c r="H2974" s="37">
        <v>219.42349300000001</v>
      </c>
      <c r="I2974" s="3">
        <v>119.745603</v>
      </c>
      <c r="J2974" s="3">
        <v>99.677890000000005</v>
      </c>
      <c r="K2974" s="3"/>
      <c r="L2974" s="3"/>
      <c r="M2974" s="3"/>
      <c r="N2974" s="3">
        <v>29.010000000000218</v>
      </c>
      <c r="O2974" s="3"/>
    </row>
    <row r="2975" spans="1:15">
      <c r="A2975" s="9">
        <v>41352</v>
      </c>
      <c r="B2975" s="10">
        <v>5734.82</v>
      </c>
      <c r="C2975" s="3">
        <v>3299.56</v>
      </c>
      <c r="D2975" s="3">
        <v>539.67647099999999</v>
      </c>
      <c r="E2975" s="3">
        <v>20.905304999999998</v>
      </c>
      <c r="F2975" s="3">
        <v>2204.4751576079998</v>
      </c>
      <c r="G2975" s="3"/>
      <c r="H2975" s="37">
        <v>233.98493400000001</v>
      </c>
      <c r="I2975" s="3">
        <v>24.287517000000001</v>
      </c>
      <c r="J2975" s="3">
        <v>209.697417</v>
      </c>
      <c r="K2975" s="3"/>
      <c r="L2975" s="3"/>
      <c r="M2975" s="3"/>
      <c r="N2975" s="3">
        <v>11.960000000000036</v>
      </c>
      <c r="O2975" s="3"/>
    </row>
    <row r="2976" spans="1:15">
      <c r="A2976" s="9">
        <v>41351</v>
      </c>
      <c r="B2976" s="32">
        <v>5722.86</v>
      </c>
      <c r="C2976" s="3">
        <v>3283.79</v>
      </c>
      <c r="D2976" s="3">
        <v>933.55045700000005</v>
      </c>
      <c r="E2976" s="3">
        <v>28.480139999999999</v>
      </c>
      <c r="F2976" s="3">
        <v>2199.8724242039998</v>
      </c>
      <c r="G2976" s="3"/>
      <c r="H2976" s="37">
        <v>456.41998899999999</v>
      </c>
      <c r="I2976" s="3">
        <v>234.58043900000001</v>
      </c>
      <c r="J2976" s="3">
        <v>221.83954999999997</v>
      </c>
      <c r="K2976" s="3"/>
      <c r="L2976" s="3"/>
      <c r="M2976" s="3"/>
      <c r="N2976" s="3">
        <v>14.849999999999454</v>
      </c>
      <c r="O2976" s="3"/>
    </row>
    <row r="2977" spans="1:15">
      <c r="A2977" s="9">
        <v>41348</v>
      </c>
      <c r="B2977" s="33">
        <v>5708.01</v>
      </c>
      <c r="C2977" s="35">
        <v>3270.21</v>
      </c>
      <c r="D2977" s="35">
        <v>309.33807100000001</v>
      </c>
      <c r="E2977" s="35">
        <v>15.271091</v>
      </c>
      <c r="F2977" s="3">
        <v>2193.8688861149999</v>
      </c>
      <c r="G2977" s="3"/>
      <c r="H2977" s="37">
        <v>80.425347000000002</v>
      </c>
      <c r="I2977" s="3">
        <v>86.348405</v>
      </c>
      <c r="J2977" s="3">
        <v>-5.9230579999999975</v>
      </c>
      <c r="K2977" s="3"/>
      <c r="L2977" s="3"/>
      <c r="M2977" s="3"/>
      <c r="N2977" s="3">
        <v>3.4800000000004729</v>
      </c>
      <c r="O2977" s="3"/>
    </row>
    <row r="2978" spans="1:15">
      <c r="A2978" s="9">
        <v>41347</v>
      </c>
      <c r="B2978" s="10">
        <v>5704.53</v>
      </c>
      <c r="C2978" s="3">
        <v>3262.44</v>
      </c>
      <c r="D2978" s="3">
        <v>729.92371200000002</v>
      </c>
      <c r="E2978" s="3">
        <v>20.181169000000001</v>
      </c>
      <c r="F2978" s="3">
        <v>2192.532467816</v>
      </c>
      <c r="G2978" s="3"/>
      <c r="H2978" s="37">
        <v>355.61933499999998</v>
      </c>
      <c r="I2978" s="3">
        <v>20.078941</v>
      </c>
      <c r="J2978" s="3">
        <v>335.54039399999999</v>
      </c>
      <c r="K2978" s="3"/>
      <c r="L2978" s="3"/>
      <c r="M2978" s="3"/>
      <c r="N2978" s="3">
        <v>15.550000000000182</v>
      </c>
      <c r="O2978" s="3"/>
    </row>
    <row r="2979" spans="1:15">
      <c r="A2979" s="9">
        <v>41346</v>
      </c>
      <c r="B2979" s="32">
        <v>5688.98</v>
      </c>
      <c r="C2979" s="3">
        <v>3241.03</v>
      </c>
      <c r="D2979" s="3">
        <v>609.20634299999995</v>
      </c>
      <c r="E2979" s="3">
        <v>25.422474000000001</v>
      </c>
      <c r="F2979" s="3">
        <v>2186.5563011670001</v>
      </c>
      <c r="G2979" s="3"/>
      <c r="H2979" s="37">
        <v>368.199411</v>
      </c>
      <c r="I2979" s="3">
        <v>107.01370900000001</v>
      </c>
      <c r="J2979" s="3">
        <v>261.18570199999999</v>
      </c>
      <c r="K2979" s="3"/>
      <c r="L2979" s="3"/>
      <c r="M2979" s="3"/>
      <c r="N2979" s="3">
        <v>3.1599999999998545</v>
      </c>
      <c r="O2979" s="3"/>
    </row>
    <row r="2980" spans="1:15">
      <c r="A2980" s="9">
        <v>41345</v>
      </c>
      <c r="B2980" s="10">
        <v>5685.82</v>
      </c>
      <c r="C2980" s="3">
        <v>3235.24</v>
      </c>
      <c r="D2980" s="3">
        <v>447.00115499999998</v>
      </c>
      <c r="E2980" s="3">
        <v>17.983867</v>
      </c>
      <c r="F2980" s="3">
        <v>2185.336453549</v>
      </c>
      <c r="G2980" s="3"/>
      <c r="H2980" s="37">
        <v>196.92407</v>
      </c>
      <c r="I2980" s="3">
        <v>132.55456000000001</v>
      </c>
      <c r="J2980" s="3">
        <v>64.369509999999991</v>
      </c>
      <c r="K2980" s="3"/>
      <c r="L2980" s="3"/>
      <c r="M2980" s="3"/>
      <c r="N2980" s="3">
        <v>-18.5</v>
      </c>
      <c r="O2980" s="3"/>
    </row>
    <row r="2981" spans="1:15">
      <c r="A2981" s="9">
        <v>41344</v>
      </c>
      <c r="B2981" s="33">
        <v>5704.32</v>
      </c>
      <c r="C2981" s="35">
        <v>3247.09</v>
      </c>
      <c r="D2981" s="35">
        <v>671.11451599999998</v>
      </c>
      <c r="E2981" s="35">
        <v>19.823315000000001</v>
      </c>
      <c r="F2981" s="3">
        <v>2192.4077957569998</v>
      </c>
      <c r="G2981" s="3"/>
      <c r="H2981" s="37">
        <v>396.90116499999999</v>
      </c>
      <c r="I2981" s="3">
        <v>75.914375000000007</v>
      </c>
      <c r="J2981" s="3">
        <v>320.98678999999998</v>
      </c>
      <c r="K2981" s="3"/>
      <c r="L2981" s="3"/>
      <c r="M2981" s="3"/>
      <c r="N2981" s="3">
        <v>27.009999999999309</v>
      </c>
      <c r="O2981" s="3"/>
    </row>
    <row r="2982" spans="1:15">
      <c r="A2982" s="9">
        <v>41341</v>
      </c>
      <c r="B2982" s="32">
        <v>5677.31</v>
      </c>
      <c r="C2982" s="3">
        <v>3229.19</v>
      </c>
      <c r="D2982" s="3">
        <v>557.013372</v>
      </c>
      <c r="E2982" s="3">
        <v>13.875047</v>
      </c>
      <c r="F2982" s="3">
        <v>2182.0191855910002</v>
      </c>
      <c r="G2982" s="3"/>
      <c r="H2982" s="37">
        <v>173.536788</v>
      </c>
      <c r="I2982" s="3">
        <v>128.52810099999999</v>
      </c>
      <c r="J2982" s="3">
        <v>45.008687000000009</v>
      </c>
      <c r="K2982" s="3"/>
      <c r="L2982" s="3"/>
      <c r="M2982" s="3"/>
      <c r="N2982" s="3">
        <v>-14.079999999999927</v>
      </c>
      <c r="O2982" s="3"/>
    </row>
    <row r="2983" spans="1:15">
      <c r="A2983" s="9">
        <v>41340</v>
      </c>
      <c r="B2983" s="33">
        <v>5691.39</v>
      </c>
      <c r="C2983" s="35">
        <v>3222.74</v>
      </c>
      <c r="D2983" s="35">
        <v>1213.822398</v>
      </c>
      <c r="E2983" s="35">
        <v>37.107999</v>
      </c>
      <c r="F2983" s="3">
        <v>2187.0463454179999</v>
      </c>
      <c r="G2983" s="3"/>
      <c r="H2983" s="37">
        <v>749.036788</v>
      </c>
      <c r="I2983" s="3">
        <v>542.97069999999997</v>
      </c>
      <c r="J2983" s="3">
        <v>206.06608800000004</v>
      </c>
      <c r="K2983" s="3"/>
      <c r="L2983" s="3"/>
      <c r="M2983" s="3"/>
      <c r="N2983" s="3">
        <v>11.369999999999891</v>
      </c>
      <c r="O2983" s="3">
        <v>7825</v>
      </c>
    </row>
    <row r="2984" spans="1:15">
      <c r="A2984" s="9">
        <v>41339</v>
      </c>
      <c r="B2984" s="30">
        <v>5680.02</v>
      </c>
      <c r="C2984" s="3">
        <v>3220.41</v>
      </c>
      <c r="D2984" s="3">
        <v>2543.5508620000001</v>
      </c>
      <c r="E2984" s="3">
        <v>46.236638999999997</v>
      </c>
      <c r="F2984" s="3">
        <v>2182.6794271540002</v>
      </c>
      <c r="G2984" s="3"/>
      <c r="H2984" s="10">
        <v>2312.6409039999999</v>
      </c>
      <c r="I2984" s="32">
        <v>136.32132100000001</v>
      </c>
      <c r="J2984" s="3">
        <v>2176.319583</v>
      </c>
      <c r="K2984" s="3"/>
      <c r="L2984" s="3"/>
      <c r="M2984" s="3"/>
      <c r="N2984" s="3">
        <v>16.660000000000764</v>
      </c>
      <c r="O2984" s="3"/>
    </row>
    <row r="2985" spans="1:15">
      <c r="A2985" s="9">
        <v>41338</v>
      </c>
      <c r="B2985" s="32">
        <v>5663.36</v>
      </c>
      <c r="C2985" s="3">
        <v>3214.86</v>
      </c>
      <c r="D2985" s="3">
        <v>1305.9480370000001</v>
      </c>
      <c r="E2985" s="3">
        <v>60.589472000000001</v>
      </c>
      <c r="F2985" s="3">
        <v>2176.2098310239999</v>
      </c>
      <c r="G2985" s="3"/>
      <c r="H2985" s="37">
        <v>419.22904499999999</v>
      </c>
      <c r="I2985" s="3">
        <v>667.732485</v>
      </c>
      <c r="J2985" s="3">
        <v>-248.50344000000001</v>
      </c>
      <c r="K2985" s="3"/>
      <c r="L2985" s="3"/>
      <c r="M2985" s="3"/>
      <c r="N2985" s="3">
        <v>36.589999999999236</v>
      </c>
      <c r="O2985" s="3"/>
    </row>
    <row r="2986" spans="1:15">
      <c r="A2986" s="9">
        <v>41337</v>
      </c>
      <c r="B2986" s="30">
        <v>5626.77</v>
      </c>
      <c r="C2986" s="3">
        <v>3208.92</v>
      </c>
      <c r="D2986" s="3">
        <v>602.75909999999999</v>
      </c>
      <c r="E2986" s="3">
        <v>13.494597000000001</v>
      </c>
      <c r="F2986" s="3">
        <v>2161.766997449</v>
      </c>
      <c r="G2986" s="3"/>
      <c r="H2986" s="10">
        <v>292.946799</v>
      </c>
      <c r="I2986" s="32">
        <v>10.996152</v>
      </c>
      <c r="J2986" s="3">
        <v>281.950647</v>
      </c>
      <c r="K2986" s="3"/>
      <c r="L2986" s="3"/>
      <c r="M2986" s="3"/>
      <c r="N2986" s="3">
        <v>-5.1199999999998909</v>
      </c>
      <c r="O2986" s="3"/>
    </row>
    <row r="2987" spans="1:15">
      <c r="A2987" s="9">
        <v>41334</v>
      </c>
      <c r="B2987" s="10">
        <v>5631.89</v>
      </c>
      <c r="C2987" s="3">
        <v>3203.78</v>
      </c>
      <c r="D2987" s="3">
        <v>1076.1226019999999</v>
      </c>
      <c r="E2987" s="3">
        <v>19.399436999999999</v>
      </c>
      <c r="F2987" s="3">
        <v>2163.7334232389999</v>
      </c>
      <c r="G2987" s="3"/>
      <c r="H2987" s="37">
        <v>876.41843200000005</v>
      </c>
      <c r="I2987" s="3">
        <v>18.106273999999999</v>
      </c>
      <c r="J2987" s="3">
        <v>858.31215800000007</v>
      </c>
      <c r="K2987" s="3"/>
      <c r="L2987" s="3"/>
      <c r="M2987" s="3"/>
      <c r="N2987" s="3">
        <v>-20.799999999999272</v>
      </c>
      <c r="O2987" s="3"/>
    </row>
    <row r="2988" spans="1:15">
      <c r="A2988" s="9">
        <v>41333</v>
      </c>
      <c r="B2988" s="32">
        <v>5652.69</v>
      </c>
      <c r="C2988" s="3">
        <v>3206.85</v>
      </c>
      <c r="D2988" s="3">
        <v>673.92041900000004</v>
      </c>
      <c r="E2988" s="3">
        <v>16.475401000000002</v>
      </c>
      <c r="F2988" s="3">
        <v>2171.7029532699999</v>
      </c>
      <c r="G2988" s="3"/>
      <c r="H2988" s="37">
        <v>83.286456000000001</v>
      </c>
      <c r="I2988" s="3">
        <v>407.63654600000001</v>
      </c>
      <c r="J2988" s="3">
        <v>-324.35009000000002</v>
      </c>
      <c r="K2988" s="3"/>
      <c r="L2988" s="3"/>
      <c r="M2988" s="3"/>
      <c r="N2988" s="3">
        <v>16.789999999999964</v>
      </c>
      <c r="O2988" s="3">
        <v>8585</v>
      </c>
    </row>
    <row r="2989" spans="1:15">
      <c r="A2989" s="9">
        <v>41332</v>
      </c>
      <c r="B2989" s="10">
        <v>5635.9</v>
      </c>
      <c r="C2989" s="3">
        <v>3194.39</v>
      </c>
      <c r="D2989" s="3">
        <v>1430.5739390000001</v>
      </c>
      <c r="E2989" s="3">
        <v>27.810361</v>
      </c>
      <c r="F2989" s="3">
        <v>2165.2440607550002</v>
      </c>
      <c r="G2989" s="3"/>
      <c r="H2989" s="37">
        <v>1068.020076</v>
      </c>
      <c r="I2989" s="3">
        <v>1088.751348</v>
      </c>
      <c r="J2989" s="3">
        <v>-20.73127199999999</v>
      </c>
      <c r="K2989" s="3"/>
      <c r="L2989" s="3"/>
      <c r="M2989" s="3"/>
      <c r="N2989" s="3">
        <v>-38.570000000000618</v>
      </c>
      <c r="O2989" s="3"/>
    </row>
    <row r="2990" spans="1:15">
      <c r="A2990" s="9">
        <v>41331</v>
      </c>
      <c r="B2990" s="10">
        <v>5674.47</v>
      </c>
      <c r="C2990" s="3">
        <v>3210.82</v>
      </c>
      <c r="D2990" s="3">
        <v>623.03905799999995</v>
      </c>
      <c r="E2990" s="3">
        <v>23.696749000000001</v>
      </c>
      <c r="F2990" s="3">
        <v>2180.0550473160001</v>
      </c>
      <c r="G2990" s="3"/>
      <c r="H2990" s="37">
        <v>98.619163</v>
      </c>
      <c r="I2990" s="3">
        <v>205.80148600000001</v>
      </c>
      <c r="J2990" s="3">
        <v>-107.18232300000001</v>
      </c>
      <c r="K2990" s="3"/>
      <c r="L2990" s="3"/>
      <c r="M2990" s="3"/>
      <c r="N2990" s="3">
        <v>4.9900000000006912</v>
      </c>
      <c r="O2990" s="3">
        <v>9522</v>
      </c>
    </row>
    <row r="2991" spans="1:15">
      <c r="A2991" s="9">
        <v>41327</v>
      </c>
      <c r="B2991" s="32">
        <v>5669.48</v>
      </c>
      <c r="C2991" s="3">
        <v>3202.21</v>
      </c>
      <c r="D2991" s="3">
        <v>713.96919200000002</v>
      </c>
      <c r="E2991" s="3">
        <v>28.193797</v>
      </c>
      <c r="F2991" s="3">
        <v>2178.126412952</v>
      </c>
      <c r="G2991" s="3"/>
      <c r="H2991" s="37">
        <v>470.11558400000001</v>
      </c>
      <c r="I2991" s="3">
        <v>109.12932600000001</v>
      </c>
      <c r="J2991" s="3">
        <v>360.98625800000002</v>
      </c>
      <c r="K2991" s="3"/>
      <c r="L2991" s="3"/>
      <c r="M2991" s="3"/>
      <c r="N2991" s="3">
        <v>-66.130000000000109</v>
      </c>
      <c r="O2991" s="3"/>
    </row>
    <row r="2992" spans="1:15">
      <c r="A2992" s="9">
        <v>41326</v>
      </c>
      <c r="B2992" s="10">
        <v>5735.61</v>
      </c>
      <c r="C2992" s="3">
        <v>3223.28</v>
      </c>
      <c r="D2992" s="3">
        <v>300.08573799999999</v>
      </c>
      <c r="E2992" s="3">
        <v>12.640851</v>
      </c>
      <c r="F2992" s="3">
        <v>2203.535258375</v>
      </c>
      <c r="G2992" s="3"/>
      <c r="H2992" s="37">
        <v>117.067126</v>
      </c>
      <c r="I2992" s="3">
        <v>22.86769</v>
      </c>
      <c r="J2992" s="3">
        <v>94.199436000000006</v>
      </c>
      <c r="K2992" s="3"/>
      <c r="L2992" s="3"/>
      <c r="M2992" s="3"/>
      <c r="N2992" s="3">
        <v>9.5</v>
      </c>
      <c r="O2992" s="3"/>
    </row>
    <row r="2993" spans="1:15">
      <c r="A2993" s="9">
        <v>41325</v>
      </c>
      <c r="B2993" s="10">
        <v>5726.11</v>
      </c>
      <c r="C2993" s="3">
        <v>3212.56</v>
      </c>
      <c r="D2993" s="3">
        <v>483.96175699999998</v>
      </c>
      <c r="E2993" s="3">
        <v>13.981213</v>
      </c>
      <c r="F2993" s="3">
        <v>2199.82336489</v>
      </c>
      <c r="G2993" s="3"/>
      <c r="H2993" s="37">
        <v>358.63945799999999</v>
      </c>
      <c r="I2993" s="3">
        <v>62.074468000000003</v>
      </c>
      <c r="J2993" s="3">
        <v>296.56498999999997</v>
      </c>
      <c r="K2993" s="3"/>
      <c r="L2993" s="3"/>
      <c r="M2993" s="3"/>
      <c r="N2993" s="3">
        <v>-4.430000000000291</v>
      </c>
      <c r="O2993" s="3"/>
    </row>
    <row r="2994" spans="1:15">
      <c r="A2994" s="9">
        <v>41324</v>
      </c>
      <c r="B2994" s="32">
        <v>5730.54</v>
      </c>
      <c r="C2994" s="3">
        <v>3224.85</v>
      </c>
      <c r="D2994" s="3">
        <v>763.49241099999995</v>
      </c>
      <c r="E2994" s="3">
        <v>17.282109999999999</v>
      </c>
      <c r="F2994" s="3">
        <v>2201.525806092</v>
      </c>
      <c r="G2994" s="3"/>
      <c r="H2994" s="37">
        <v>310.11010299999998</v>
      </c>
      <c r="I2994" s="3">
        <v>534.07999299999994</v>
      </c>
      <c r="J2994" s="3">
        <v>-223.96988999999996</v>
      </c>
      <c r="K2994" s="3"/>
      <c r="L2994" s="3"/>
      <c r="M2994" s="3"/>
      <c r="N2994" s="3">
        <v>-6.9399999999995998</v>
      </c>
      <c r="O2994" s="3"/>
    </row>
    <row r="2995" spans="1:15">
      <c r="A2995" s="9">
        <v>41323</v>
      </c>
      <c r="B2995" s="33">
        <v>5737.48</v>
      </c>
      <c r="C2995" s="35">
        <v>3238.57</v>
      </c>
      <c r="D2995" s="35">
        <v>1520.3352190000001</v>
      </c>
      <c r="E2995" s="35">
        <v>28.440920999999999</v>
      </c>
      <c r="F2995" s="3">
        <v>2204.1904084369999</v>
      </c>
      <c r="G2995" s="3"/>
      <c r="H2995" s="37">
        <v>1195.914966</v>
      </c>
      <c r="I2995" s="3">
        <v>894.80614300000002</v>
      </c>
      <c r="J2995" s="3">
        <v>301.10882300000003</v>
      </c>
      <c r="K2995" s="3"/>
      <c r="L2995" s="3"/>
      <c r="M2995" s="3"/>
      <c r="N2995" s="3">
        <v>-37.110000000000582</v>
      </c>
      <c r="O2995" s="3"/>
    </row>
    <row r="2996" spans="1:15">
      <c r="A2996" s="9">
        <v>41320</v>
      </c>
      <c r="B2996" s="10">
        <v>5774.59</v>
      </c>
      <c r="C2996" s="3">
        <v>3249.28</v>
      </c>
      <c r="D2996" s="3">
        <v>869.83823600000005</v>
      </c>
      <c r="E2996" s="3">
        <v>36.000087999999998</v>
      </c>
      <c r="F2996" s="3">
        <v>2218.3879071340002</v>
      </c>
      <c r="G2996" s="3"/>
      <c r="H2996" s="37">
        <v>441.30021900000003</v>
      </c>
      <c r="I2996" s="3">
        <v>397.66891099999998</v>
      </c>
      <c r="J2996" s="3">
        <v>43.631308000000047</v>
      </c>
      <c r="K2996" s="3"/>
      <c r="L2996" s="3"/>
      <c r="M2996" s="3"/>
      <c r="N2996" s="3">
        <v>-55.670000000000073</v>
      </c>
      <c r="O2996" s="3"/>
    </row>
    <row r="2997" spans="1:15">
      <c r="A2997" s="9">
        <v>41319</v>
      </c>
      <c r="B2997" s="10">
        <v>5830.26</v>
      </c>
      <c r="C2997" s="3">
        <v>3274.25</v>
      </c>
      <c r="D2997" s="3">
        <v>351.13504699999999</v>
      </c>
      <c r="E2997" s="3">
        <v>15.249995999999999</v>
      </c>
      <c r="F2997" s="3">
        <v>2239.7740543770001</v>
      </c>
      <c r="G2997" s="3"/>
      <c r="H2997" s="37">
        <v>57.810087000000003</v>
      </c>
      <c r="I2997" s="3">
        <v>87.828930999999997</v>
      </c>
      <c r="J2997" s="3">
        <v>-30.018843999999994</v>
      </c>
      <c r="K2997" s="3"/>
      <c r="L2997" s="3"/>
      <c r="M2997" s="3"/>
      <c r="N2997" s="3">
        <v>4.9700000000002547</v>
      </c>
      <c r="O2997" s="3"/>
    </row>
    <row r="2998" spans="1:15">
      <c r="A2998" s="9">
        <v>41317</v>
      </c>
      <c r="B2998" s="32">
        <v>5825.29</v>
      </c>
      <c r="C2998" s="3">
        <v>3269.5</v>
      </c>
      <c r="D2998" s="3">
        <v>470.99102900000003</v>
      </c>
      <c r="E2998" s="3">
        <v>19.913910999999999</v>
      </c>
      <c r="F2998" s="3">
        <v>2237.856700197</v>
      </c>
      <c r="G2998" s="3"/>
      <c r="H2998" s="37">
        <v>218.037285</v>
      </c>
      <c r="I2998" s="3">
        <v>47.430692000000001</v>
      </c>
      <c r="J2998" s="3">
        <v>170.606593</v>
      </c>
      <c r="K2998" s="3"/>
      <c r="L2998" s="3"/>
      <c r="M2998" s="3"/>
      <c r="N2998" s="3">
        <v>-10.819999999999709</v>
      </c>
      <c r="O2998" s="3"/>
    </row>
    <row r="2999" spans="1:15">
      <c r="A2999" s="9">
        <v>41316</v>
      </c>
      <c r="B2999" s="10">
        <v>5836.11</v>
      </c>
      <c r="C2999" s="3">
        <v>3257.98</v>
      </c>
      <c r="D2999" s="3">
        <v>705.259095</v>
      </c>
      <c r="E2999" s="3">
        <v>21.560960000000001</v>
      </c>
      <c r="F2999" s="3">
        <v>2242.013967714</v>
      </c>
      <c r="G2999" s="3"/>
      <c r="H2999" s="37">
        <v>386.63500399999998</v>
      </c>
      <c r="I2999" s="3">
        <v>348.40224000000001</v>
      </c>
      <c r="J2999" s="3">
        <v>38.232763999999975</v>
      </c>
      <c r="K2999" s="3"/>
      <c r="L2999" s="3"/>
      <c r="M2999" s="3"/>
      <c r="N2999" s="3">
        <v>-15.240000000000691</v>
      </c>
      <c r="O2999" s="3"/>
    </row>
    <row r="3000" spans="1:15">
      <c r="A3000" s="9">
        <v>41313</v>
      </c>
      <c r="B3000" s="32">
        <v>5851.35</v>
      </c>
      <c r="C3000" s="3">
        <v>3268.24</v>
      </c>
      <c r="D3000" s="3">
        <v>938.28540799999996</v>
      </c>
      <c r="E3000" s="3">
        <v>40.083343999999997</v>
      </c>
      <c r="F3000" s="3">
        <v>2247.8495595879999</v>
      </c>
      <c r="G3000" s="3"/>
      <c r="H3000" s="37">
        <v>209.0256</v>
      </c>
      <c r="I3000" s="3">
        <v>398.59861999999998</v>
      </c>
      <c r="J3000" s="3">
        <v>-189.57301999999999</v>
      </c>
      <c r="K3000" s="3"/>
      <c r="L3000" s="3"/>
      <c r="M3000" s="3"/>
      <c r="N3000" s="3">
        <v>0.68000000000029104</v>
      </c>
      <c r="O3000" s="3"/>
    </row>
    <row r="3001" spans="1:15">
      <c r="A3001" s="9">
        <v>41312</v>
      </c>
      <c r="B3001" s="10">
        <v>5850.67</v>
      </c>
      <c r="C3001" s="3">
        <v>3271.25</v>
      </c>
      <c r="D3001" s="3">
        <v>1950.883853</v>
      </c>
      <c r="E3001" s="3">
        <v>126.36879399999999</v>
      </c>
      <c r="F3001" s="3">
        <v>2247.589221021</v>
      </c>
      <c r="G3001" s="3"/>
      <c r="H3001" s="37">
        <v>982.25239799999997</v>
      </c>
      <c r="I3001" s="3">
        <v>1310.0260499999999</v>
      </c>
      <c r="J3001" s="3">
        <v>-327.77365199999997</v>
      </c>
      <c r="K3001" s="3"/>
      <c r="L3001" s="3"/>
      <c r="M3001" s="3"/>
      <c r="N3001" s="3">
        <v>40.25</v>
      </c>
      <c r="O3001" s="3"/>
    </row>
    <row r="3002" spans="1:15">
      <c r="A3002" s="9">
        <v>41311</v>
      </c>
      <c r="B3002" s="10">
        <v>5810.42</v>
      </c>
      <c r="C3002" s="3">
        <v>3243.7</v>
      </c>
      <c r="D3002" s="3">
        <v>1534.2667919999999</v>
      </c>
      <c r="E3002" s="3">
        <v>21.573574000000001</v>
      </c>
      <c r="F3002" s="3">
        <v>2232.1261166650002</v>
      </c>
      <c r="G3002" s="3"/>
      <c r="H3002" s="37">
        <v>1048.713113</v>
      </c>
      <c r="I3002" s="3">
        <v>888.51749299999994</v>
      </c>
      <c r="J3002" s="3">
        <v>160.19562000000008</v>
      </c>
      <c r="K3002" s="3"/>
      <c r="L3002" s="3"/>
      <c r="M3002" s="3"/>
      <c r="N3002" s="3">
        <v>30.329999999999927</v>
      </c>
      <c r="O3002" s="3"/>
    </row>
    <row r="3003" spans="1:15">
      <c r="A3003" s="9">
        <v>41310</v>
      </c>
      <c r="B3003" s="10">
        <v>5780.09</v>
      </c>
      <c r="C3003" s="3">
        <v>3217.39</v>
      </c>
      <c r="D3003" s="3">
        <v>1171.035018</v>
      </c>
      <c r="E3003" s="3">
        <v>19.472394999999999</v>
      </c>
      <c r="F3003" s="3">
        <v>2220.4001270849999</v>
      </c>
      <c r="G3003" s="3"/>
      <c r="H3003" s="37">
        <v>778.40900599999998</v>
      </c>
      <c r="I3003" s="3">
        <v>849.004636</v>
      </c>
      <c r="J3003" s="3">
        <v>-70.595630000000028</v>
      </c>
      <c r="K3003" s="3"/>
      <c r="L3003" s="3"/>
      <c r="M3003" s="3"/>
      <c r="N3003" s="3">
        <v>-1.2100000000000364</v>
      </c>
      <c r="O3003" s="3"/>
    </row>
    <row r="3004" spans="1:15">
      <c r="A3004" s="9">
        <v>41306</v>
      </c>
      <c r="B3004" s="32">
        <v>5781.3</v>
      </c>
      <c r="C3004" s="3">
        <v>3203.91</v>
      </c>
      <c r="D3004" s="3">
        <v>447.29440399999999</v>
      </c>
      <c r="E3004" s="3">
        <v>19.342258999999999</v>
      </c>
      <c r="F3004" s="3">
        <v>2220.8641325570002</v>
      </c>
      <c r="G3004" s="3"/>
      <c r="H3004" s="37">
        <v>223.885062</v>
      </c>
      <c r="I3004" s="3">
        <v>219.76549900000001</v>
      </c>
      <c r="J3004" s="3">
        <v>4.1195629999999994</v>
      </c>
      <c r="K3004" s="3"/>
      <c r="L3004" s="3"/>
      <c r="M3004" s="3"/>
      <c r="N3004" s="3">
        <v>-18.389999999999418</v>
      </c>
      <c r="O3004" s="3">
        <v>9035</v>
      </c>
    </row>
    <row r="3005" spans="1:15">
      <c r="A3005" s="9">
        <v>41305</v>
      </c>
      <c r="B3005" s="10">
        <v>5799.69</v>
      </c>
      <c r="C3005" s="3">
        <v>3196.81</v>
      </c>
      <c r="D3005" s="3">
        <v>950.52831200000003</v>
      </c>
      <c r="E3005" s="3">
        <v>14.597994999999999</v>
      </c>
      <c r="F3005" s="3">
        <v>2227.9117587360001</v>
      </c>
      <c r="G3005" s="3"/>
      <c r="H3005" s="37">
        <v>668.99376900000004</v>
      </c>
      <c r="I3005" s="3">
        <v>222.91367600000001</v>
      </c>
      <c r="J3005" s="3">
        <v>446.08009300000003</v>
      </c>
      <c r="K3005" s="3"/>
      <c r="L3005" s="3"/>
      <c r="M3005" s="3"/>
      <c r="N3005" s="3">
        <v>-17.200000000000728</v>
      </c>
      <c r="O3005" s="3"/>
    </row>
    <row r="3006" spans="1:15">
      <c r="A3006" s="9">
        <v>41304</v>
      </c>
      <c r="B3006" s="32">
        <v>5816.89</v>
      </c>
      <c r="C3006" s="3">
        <v>3197.61</v>
      </c>
      <c r="D3006" s="3">
        <v>3424.6404090000001</v>
      </c>
      <c r="E3006" s="3">
        <v>41.684418999999998</v>
      </c>
      <c r="F3006" s="3">
        <v>2234.5128188120002</v>
      </c>
      <c r="G3006" s="3"/>
      <c r="H3006" s="37">
        <v>2254.0261310000001</v>
      </c>
      <c r="I3006" s="3">
        <v>2546.3464610000001</v>
      </c>
      <c r="J3006" s="3">
        <v>-292.32033000000001</v>
      </c>
      <c r="K3006" s="3"/>
      <c r="L3006" s="3"/>
      <c r="M3006" s="3"/>
      <c r="N3006" s="3">
        <v>-9.0099999999993088</v>
      </c>
      <c r="O3006" s="3"/>
    </row>
    <row r="3007" spans="1:15">
      <c r="A3007" s="9">
        <v>41303</v>
      </c>
      <c r="B3007" s="10">
        <v>5825.9</v>
      </c>
      <c r="C3007" s="3">
        <v>3193.63</v>
      </c>
      <c r="D3007" s="3">
        <v>2678.4727539999999</v>
      </c>
      <c r="E3007" s="3">
        <v>42.307085999999998</v>
      </c>
      <c r="F3007" s="3">
        <v>2237.9757575899998</v>
      </c>
      <c r="G3007" s="3"/>
      <c r="H3007" s="37">
        <v>487.68212399999999</v>
      </c>
      <c r="I3007" s="3">
        <v>1914.1788079999999</v>
      </c>
      <c r="J3007" s="3">
        <v>-1426.496684</v>
      </c>
      <c r="K3007" s="3"/>
      <c r="L3007" s="3"/>
      <c r="M3007" s="3"/>
      <c r="N3007" s="3">
        <v>25.149999999999636</v>
      </c>
      <c r="O3007" s="3"/>
    </row>
    <row r="3008" spans="1:15">
      <c r="A3008" s="9">
        <v>41302</v>
      </c>
      <c r="B3008" s="10">
        <v>5800.75</v>
      </c>
      <c r="C3008" s="3">
        <v>3185.76</v>
      </c>
      <c r="D3008" s="3">
        <v>1350.989943</v>
      </c>
      <c r="E3008" s="3">
        <v>28.140771999999998</v>
      </c>
      <c r="F3008" s="3">
        <v>2228.2432011699998</v>
      </c>
      <c r="G3008" s="3"/>
      <c r="H3008" s="37">
        <v>865.732033</v>
      </c>
      <c r="I3008" s="3">
        <v>35.093029000000001</v>
      </c>
      <c r="J3008" s="3">
        <v>830.639004</v>
      </c>
      <c r="K3008" s="3"/>
      <c r="L3008" s="3"/>
      <c r="M3008" s="3"/>
      <c r="N3008" s="3">
        <v>-54.340000000000146</v>
      </c>
      <c r="O3008" s="3"/>
    </row>
    <row r="3009" spans="1:15">
      <c r="A3009" s="9">
        <v>41298</v>
      </c>
      <c r="B3009" s="32">
        <v>5855.09</v>
      </c>
      <c r="C3009" s="3">
        <v>3194.72</v>
      </c>
      <c r="D3009" s="3">
        <v>759.61350100000004</v>
      </c>
      <c r="E3009" s="3">
        <v>16.326715</v>
      </c>
      <c r="F3009" s="3">
        <v>2249.1068742530001</v>
      </c>
      <c r="G3009" s="3"/>
      <c r="H3009" s="37">
        <v>513.35875099999998</v>
      </c>
      <c r="I3009" s="3">
        <v>491.43178499999999</v>
      </c>
      <c r="J3009" s="3">
        <v>21.926965999999993</v>
      </c>
      <c r="K3009" s="3"/>
      <c r="L3009" s="3"/>
      <c r="M3009" s="3"/>
      <c r="N3009" s="3">
        <v>-23.099999999999454</v>
      </c>
      <c r="O3009" s="3"/>
    </row>
    <row r="3010" spans="1:15">
      <c r="A3010" s="9">
        <v>41297</v>
      </c>
      <c r="B3010" s="10">
        <v>5878.19</v>
      </c>
      <c r="C3010" s="3">
        <v>3190.65</v>
      </c>
      <c r="D3010" s="3">
        <v>569.24500899999998</v>
      </c>
      <c r="E3010" s="3">
        <v>14.731479999999999</v>
      </c>
      <c r="F3010" s="3">
        <v>2257.980391605</v>
      </c>
      <c r="G3010" s="3"/>
      <c r="H3010" s="37">
        <v>120.785656</v>
      </c>
      <c r="I3010" s="3">
        <v>220.06815800000001</v>
      </c>
      <c r="J3010" s="3">
        <v>-99.282502000000008</v>
      </c>
      <c r="K3010" s="3"/>
      <c r="L3010" s="3"/>
      <c r="M3010" s="3"/>
      <c r="N3010" s="3">
        <v>-5.4700000000002547</v>
      </c>
      <c r="O3010" s="3"/>
    </row>
    <row r="3011" spans="1:15">
      <c r="A3011" s="9">
        <v>41296</v>
      </c>
      <c r="B3011" s="32">
        <v>5883.66</v>
      </c>
      <c r="C3011" s="3">
        <v>3191.8</v>
      </c>
      <c r="D3011" s="3">
        <v>1272.513113</v>
      </c>
      <c r="E3011" s="3">
        <v>37.839480999999999</v>
      </c>
      <c r="F3011" s="3">
        <v>2260.0786489850002</v>
      </c>
      <c r="G3011" s="3"/>
      <c r="H3011" s="37">
        <v>425.11753900000002</v>
      </c>
      <c r="I3011" s="3">
        <v>664.26578700000005</v>
      </c>
      <c r="J3011" s="3">
        <v>-239.14824800000002</v>
      </c>
      <c r="K3011" s="3"/>
      <c r="L3011" s="3"/>
      <c r="M3011" s="3"/>
      <c r="N3011" s="3">
        <v>12.729999999999563</v>
      </c>
      <c r="O3011" s="3"/>
    </row>
    <row r="3012" spans="1:15">
      <c r="A3012" s="9">
        <v>41295</v>
      </c>
      <c r="B3012" s="32">
        <v>5870.93</v>
      </c>
      <c r="C3012" s="3">
        <v>3184.57</v>
      </c>
      <c r="D3012" s="3">
        <v>2096.2011769999999</v>
      </c>
      <c r="E3012" s="3">
        <v>196.86555899999999</v>
      </c>
      <c r="F3012" s="3">
        <v>2255.177638488</v>
      </c>
      <c r="G3012" s="3"/>
      <c r="H3012" s="37">
        <v>629.22676999999999</v>
      </c>
      <c r="I3012" s="3">
        <v>854.31945700000006</v>
      </c>
      <c r="J3012" s="3">
        <v>-225.09268700000007</v>
      </c>
      <c r="K3012" s="3"/>
      <c r="L3012" s="3"/>
      <c r="M3012" s="3"/>
      <c r="N3012" s="3">
        <v>8.9099999999998545</v>
      </c>
      <c r="O3012" s="3"/>
    </row>
    <row r="3013" spans="1:15">
      <c r="A3013" s="9">
        <v>41292</v>
      </c>
      <c r="B3013" s="32">
        <v>5862.02</v>
      </c>
      <c r="C3013" s="3">
        <v>3174.11</v>
      </c>
      <c r="D3013" s="3">
        <v>899.86678199999994</v>
      </c>
      <c r="E3013" s="3">
        <v>46.536999999999999</v>
      </c>
      <c r="F3013" s="3">
        <v>2251.7577245389998</v>
      </c>
      <c r="G3013" s="3"/>
      <c r="H3013" s="37">
        <v>155.958901</v>
      </c>
      <c r="I3013" s="3">
        <v>526.93567700000006</v>
      </c>
      <c r="J3013" s="3">
        <v>-370.97677600000009</v>
      </c>
      <c r="K3013" s="3"/>
      <c r="L3013" s="3"/>
      <c r="M3013" s="3"/>
      <c r="N3013" s="3">
        <v>-13.75</v>
      </c>
      <c r="O3013" s="3"/>
    </row>
    <row r="3014" spans="1:15">
      <c r="A3014" s="9">
        <v>41291</v>
      </c>
      <c r="B3014" s="10">
        <v>5875.77</v>
      </c>
      <c r="C3014" s="3">
        <v>3174.36</v>
      </c>
      <c r="D3014" s="3">
        <v>789.67581800000005</v>
      </c>
      <c r="E3014" s="3">
        <v>27.972950000000001</v>
      </c>
      <c r="F3014" s="3">
        <v>2257.0390169329999</v>
      </c>
      <c r="G3014" s="3"/>
      <c r="H3014" s="37">
        <v>124.85408700000001</v>
      </c>
      <c r="I3014" s="3">
        <v>278.81224500000002</v>
      </c>
      <c r="J3014" s="3">
        <v>-153.95815800000003</v>
      </c>
      <c r="K3014" s="3"/>
      <c r="L3014" s="3"/>
      <c r="M3014" s="3"/>
      <c r="N3014" s="3">
        <v>0.49000000000069122</v>
      </c>
      <c r="O3014" s="3"/>
    </row>
    <row r="3015" spans="1:15">
      <c r="A3015" s="9">
        <v>41290</v>
      </c>
      <c r="B3015" s="10">
        <v>5875.28</v>
      </c>
      <c r="C3015" s="3">
        <v>3184.61</v>
      </c>
      <c r="D3015" s="3">
        <v>2049.2782130000001</v>
      </c>
      <c r="E3015" s="3">
        <v>52.147618000000001</v>
      </c>
      <c r="F3015" s="3">
        <v>2256.8316147229998</v>
      </c>
      <c r="G3015" s="3"/>
      <c r="H3015" s="37">
        <v>1101.980902</v>
      </c>
      <c r="I3015" s="3">
        <v>949.461635</v>
      </c>
      <c r="J3015" s="3">
        <v>152.51926700000001</v>
      </c>
      <c r="K3015" s="3"/>
      <c r="L3015" s="3"/>
      <c r="M3015" s="3"/>
      <c r="N3015" s="3">
        <v>62.809999999999491</v>
      </c>
      <c r="O3015" s="3"/>
    </row>
    <row r="3016" spans="1:15">
      <c r="A3016" s="9">
        <v>41289</v>
      </c>
      <c r="B3016" s="32">
        <v>5812.47</v>
      </c>
      <c r="C3016" s="3">
        <v>3163.18</v>
      </c>
      <c r="D3016" s="3">
        <v>636.21508500000004</v>
      </c>
      <c r="E3016" s="3">
        <v>30.391317000000001</v>
      </c>
      <c r="F3016" s="3">
        <v>2232.7050000740001</v>
      </c>
      <c r="G3016" s="3"/>
      <c r="H3016" s="37">
        <v>265.18061799999998</v>
      </c>
      <c r="I3016" s="3">
        <v>153.07497699999999</v>
      </c>
      <c r="J3016" s="3">
        <v>112.10564099999999</v>
      </c>
      <c r="K3016" s="3"/>
      <c r="L3016" s="3"/>
      <c r="M3016" s="3"/>
      <c r="N3016" s="3">
        <v>62.230000000000473</v>
      </c>
      <c r="O3016" s="3">
        <v>14040</v>
      </c>
    </row>
    <row r="3017" spans="1:15">
      <c r="A3017" s="9">
        <v>41285</v>
      </c>
      <c r="B3017" s="10">
        <v>5750.24</v>
      </c>
      <c r="C3017" s="3">
        <v>3134.32</v>
      </c>
      <c r="D3017" s="3">
        <v>727.62586999999996</v>
      </c>
      <c r="E3017" s="3">
        <v>20.026555999999999</v>
      </c>
      <c r="F3017" s="3">
        <v>2208.8016593450002</v>
      </c>
      <c r="G3017" s="3"/>
      <c r="H3017" s="37">
        <v>494.68642</v>
      </c>
      <c r="I3017" s="3">
        <v>304.11976700000002</v>
      </c>
      <c r="J3017" s="3">
        <v>190.56665299999997</v>
      </c>
      <c r="K3017" s="3"/>
      <c r="L3017" s="3"/>
      <c r="M3017" s="3"/>
      <c r="N3017" s="3">
        <v>3.75</v>
      </c>
      <c r="O3017" s="3"/>
    </row>
    <row r="3018" spans="1:15">
      <c r="A3018" s="9">
        <v>41284</v>
      </c>
      <c r="B3018" s="10">
        <v>5746.49</v>
      </c>
      <c r="C3018" s="3">
        <v>3133.87</v>
      </c>
      <c r="D3018" s="3">
        <v>454.16107699999998</v>
      </c>
      <c r="E3018" s="3">
        <v>14.453671999999999</v>
      </c>
      <c r="F3018" s="3">
        <v>2207.3597919839999</v>
      </c>
      <c r="G3018" s="3"/>
      <c r="H3018" s="37">
        <v>130.85925800000001</v>
      </c>
      <c r="I3018" s="3">
        <v>145.22773900000001</v>
      </c>
      <c r="J3018" s="3">
        <v>-14.368481000000003</v>
      </c>
      <c r="K3018" s="3"/>
      <c r="L3018" s="3"/>
      <c r="M3018" s="3"/>
      <c r="N3018" s="3">
        <v>14.279999999999745</v>
      </c>
      <c r="O3018" s="3"/>
    </row>
    <row r="3019" spans="1:15">
      <c r="A3019" s="9">
        <v>41283</v>
      </c>
      <c r="B3019" s="32">
        <v>5732.21</v>
      </c>
      <c r="C3019" s="3">
        <v>3121.53</v>
      </c>
      <c r="D3019" s="3">
        <v>1013.114246</v>
      </c>
      <c r="E3019" s="3">
        <v>16.624143</v>
      </c>
      <c r="F3019" s="3">
        <v>2201.8754920350002</v>
      </c>
      <c r="G3019" s="3"/>
      <c r="H3019" s="37">
        <v>678.86797799999999</v>
      </c>
      <c r="I3019" s="3">
        <v>539.40358500000002</v>
      </c>
      <c r="J3019" s="3">
        <v>139.46439299999997</v>
      </c>
      <c r="K3019" s="3"/>
      <c r="L3019" s="3"/>
      <c r="M3019" s="3"/>
      <c r="N3019" s="3">
        <v>-12.890000000000327</v>
      </c>
      <c r="O3019" s="3"/>
    </row>
    <row r="3020" spans="1:15">
      <c r="A3020" s="9">
        <v>41282</v>
      </c>
      <c r="B3020" s="10">
        <v>5745.1</v>
      </c>
      <c r="C3020" s="3">
        <v>3120.87</v>
      </c>
      <c r="D3020" s="3">
        <v>497.18884700000001</v>
      </c>
      <c r="E3020" s="3">
        <v>33.151471000000001</v>
      </c>
      <c r="F3020" s="3">
        <v>2206.8269750220002</v>
      </c>
      <c r="G3020" s="3"/>
      <c r="H3020" s="37">
        <v>139.25589199999999</v>
      </c>
      <c r="I3020" s="3">
        <v>170.69502499999999</v>
      </c>
      <c r="J3020" s="3">
        <v>-31.439132999999998</v>
      </c>
      <c r="K3020" s="3"/>
      <c r="L3020" s="3"/>
      <c r="M3020" s="3"/>
      <c r="N3020" s="3">
        <v>-6.8299999999999272</v>
      </c>
      <c r="O3020" s="3"/>
    </row>
    <row r="3021" spans="1:15">
      <c r="A3021" s="9">
        <v>41281</v>
      </c>
      <c r="B3021" s="10">
        <v>5751.93</v>
      </c>
      <c r="C3021" s="3">
        <v>3123.97</v>
      </c>
      <c r="D3021" s="3">
        <v>1273.618375</v>
      </c>
      <c r="E3021" s="3">
        <v>17.59928</v>
      </c>
      <c r="F3021" s="3">
        <v>2209.4499432100001</v>
      </c>
      <c r="G3021" s="3"/>
      <c r="H3021" s="37">
        <v>476.019745</v>
      </c>
      <c r="I3021" s="3">
        <v>885.33917199999996</v>
      </c>
      <c r="J3021" s="3">
        <v>-409.31942699999996</v>
      </c>
      <c r="K3021" s="3"/>
      <c r="L3021" s="3"/>
      <c r="M3021" s="3"/>
      <c r="N3021" s="3">
        <v>5.8400000000001455</v>
      </c>
      <c r="O3021" s="3"/>
    </row>
    <row r="3022" spans="1:15">
      <c r="A3022" s="9">
        <v>41278</v>
      </c>
      <c r="B3022" s="32">
        <v>5746.09</v>
      </c>
      <c r="C3022" s="3">
        <v>3120.04</v>
      </c>
      <c r="D3022" s="3">
        <v>557.49980800000003</v>
      </c>
      <c r="E3022" s="3">
        <v>20.953735000000002</v>
      </c>
      <c r="F3022" s="3">
        <v>2207.209581561</v>
      </c>
      <c r="G3022" s="3"/>
      <c r="H3022" s="37">
        <v>324.352825</v>
      </c>
      <c r="I3022" s="3">
        <v>124.541055</v>
      </c>
      <c r="J3022" s="3">
        <v>199.81177</v>
      </c>
      <c r="K3022" s="3"/>
      <c r="L3022" s="3"/>
      <c r="M3022" s="3"/>
      <c r="N3022" s="3">
        <v>-1.6199999999998909</v>
      </c>
      <c r="O3022" s="3"/>
    </row>
    <row r="3023" spans="1:15">
      <c r="A3023" s="9">
        <v>41277</v>
      </c>
      <c r="B3023" s="10">
        <v>5747.71</v>
      </c>
      <c r="C3023" s="3">
        <v>3121.71</v>
      </c>
      <c r="D3023" s="3">
        <v>1234.406974</v>
      </c>
      <c r="E3023" s="3">
        <v>50.352946000000003</v>
      </c>
      <c r="F3023" s="3">
        <v>2207.815831249</v>
      </c>
      <c r="G3023" s="3"/>
      <c r="H3023" s="37">
        <v>849.59405900000002</v>
      </c>
      <c r="I3023" s="3">
        <v>431.260582</v>
      </c>
      <c r="J3023" s="3">
        <v>418.33347700000002</v>
      </c>
      <c r="K3023" s="3"/>
      <c r="L3023" s="3"/>
      <c r="M3023" s="3">
        <v>41248</v>
      </c>
      <c r="N3023" s="3">
        <v>17.260000000000218</v>
      </c>
      <c r="O3023" s="3"/>
    </row>
    <row r="3024" spans="1:15">
      <c r="A3024" s="9">
        <v>41276</v>
      </c>
      <c r="B3024" s="32">
        <v>5730.45</v>
      </c>
      <c r="C3024" s="3">
        <v>3104.25</v>
      </c>
      <c r="D3024" s="3">
        <v>518.58685800000001</v>
      </c>
      <c r="E3024" s="3">
        <v>31.156956999999998</v>
      </c>
      <c r="F3024" s="3">
        <v>2201.1715328619998</v>
      </c>
      <c r="G3024" s="3"/>
      <c r="H3024" s="37">
        <v>51.706291</v>
      </c>
      <c r="I3024" s="3">
        <v>157.14026000000001</v>
      </c>
      <c r="J3024" s="3">
        <v>-105.43396900000002</v>
      </c>
      <c r="K3024" s="3"/>
      <c r="L3024" s="3"/>
      <c r="M3024" s="3">
        <v>43598</v>
      </c>
      <c r="N3024" s="3">
        <v>46.659999999999854</v>
      </c>
      <c r="O3024" s="3"/>
    </row>
    <row r="3025" spans="1:15">
      <c r="A3025" s="9">
        <v>41274</v>
      </c>
      <c r="B3025" s="10">
        <v>5683.79</v>
      </c>
      <c r="C3025" s="3">
        <v>3090.88</v>
      </c>
      <c r="D3025" s="3">
        <v>1676.949558</v>
      </c>
      <c r="E3025" s="3">
        <v>45.564736000000003</v>
      </c>
      <c r="F3025" s="3">
        <v>2183.2501939009999</v>
      </c>
      <c r="G3025" s="3"/>
      <c r="H3025" s="37">
        <v>1424.123435</v>
      </c>
      <c r="I3025" s="3">
        <v>1441.277247</v>
      </c>
      <c r="J3025" s="3">
        <v>-17.153812000000016</v>
      </c>
      <c r="K3025" s="3"/>
      <c r="L3025" s="3"/>
      <c r="M3025" s="3">
        <v>2350</v>
      </c>
      <c r="N3025" s="3">
        <v>40.789999999999964</v>
      </c>
      <c r="O3025" s="3"/>
    </row>
    <row r="3026" spans="1:15">
      <c r="A3026" s="9">
        <v>41271</v>
      </c>
      <c r="B3026" s="10">
        <v>5643</v>
      </c>
      <c r="C3026" s="3">
        <v>3085.33</v>
      </c>
      <c r="D3026" s="3">
        <v>289.25673999999998</v>
      </c>
      <c r="E3026" s="3">
        <v>14.762506999999999</v>
      </c>
      <c r="F3026" s="3">
        <v>2167.5813965389998</v>
      </c>
      <c r="G3026" s="3"/>
      <c r="H3026" s="37">
        <v>137.44139799999999</v>
      </c>
      <c r="I3026" s="3">
        <v>31.373328000000001</v>
      </c>
      <c r="J3026" s="3">
        <v>106.06806999999999</v>
      </c>
      <c r="K3026" s="3"/>
      <c r="L3026" s="3"/>
      <c r="M3026" s="3"/>
      <c r="N3026" s="3">
        <v>35.869999999999891</v>
      </c>
      <c r="O3026" s="3"/>
    </row>
    <row r="3027" spans="1:15">
      <c r="A3027" s="9">
        <v>41269</v>
      </c>
      <c r="B3027" s="32">
        <v>5607.13</v>
      </c>
      <c r="C3027" s="3">
        <v>3068.99</v>
      </c>
      <c r="D3027" s="3">
        <v>930.63487599999996</v>
      </c>
      <c r="E3027" s="3">
        <v>33.209665000000001</v>
      </c>
      <c r="F3027" s="3">
        <v>2153.9372001779998</v>
      </c>
      <c r="G3027" s="3"/>
      <c r="H3027" s="37">
        <v>631.539222</v>
      </c>
      <c r="I3027" s="3">
        <v>11.999605000000001</v>
      </c>
      <c r="J3027" s="3">
        <v>619.53961700000002</v>
      </c>
      <c r="K3027" s="3"/>
      <c r="L3027" s="3"/>
      <c r="M3027" s="3"/>
      <c r="N3027" s="3">
        <v>36.220000000000255</v>
      </c>
      <c r="O3027" s="3"/>
    </row>
    <row r="3028" spans="1:15">
      <c r="A3028" s="9">
        <v>41267</v>
      </c>
      <c r="B3028" s="10">
        <v>5570.91</v>
      </c>
      <c r="C3028" s="3">
        <v>3060.37</v>
      </c>
      <c r="D3028" s="3">
        <v>242.39939699999999</v>
      </c>
      <c r="E3028" s="3">
        <v>8.271744</v>
      </c>
      <c r="F3028" s="3">
        <v>2140.023522467</v>
      </c>
      <c r="G3028" s="3"/>
      <c r="H3028" s="37">
        <v>167.87805900000001</v>
      </c>
      <c r="I3028" s="3">
        <v>48.743696</v>
      </c>
      <c r="J3028" s="3">
        <v>119.13436300000001</v>
      </c>
      <c r="K3028" s="3"/>
      <c r="L3028" s="3"/>
      <c r="M3028" s="3"/>
      <c r="N3028" s="3">
        <v>46.019999999999527</v>
      </c>
      <c r="O3028" s="3"/>
    </row>
    <row r="3029" spans="1:15">
      <c r="A3029" s="9">
        <v>41264</v>
      </c>
      <c r="B3029" s="32">
        <v>5524.89</v>
      </c>
      <c r="C3029" s="3">
        <v>3038.78</v>
      </c>
      <c r="D3029" s="3">
        <v>101.271615</v>
      </c>
      <c r="E3029" s="3">
        <v>6.489141</v>
      </c>
      <c r="F3029" s="3">
        <v>2122.6928781649999</v>
      </c>
      <c r="G3029" s="3"/>
      <c r="H3029" s="37">
        <v>11.764986</v>
      </c>
      <c r="I3029" s="3">
        <v>8.4239890000000006</v>
      </c>
      <c r="J3029" s="3">
        <v>3.3409969999999998</v>
      </c>
      <c r="K3029" s="3"/>
      <c r="L3029" s="3"/>
      <c r="M3029" s="3"/>
      <c r="N3029" s="3">
        <v>8.4000000000005457</v>
      </c>
      <c r="O3029" s="3"/>
    </row>
    <row r="3030" spans="1:15">
      <c r="A3030" s="9">
        <v>41263</v>
      </c>
      <c r="B3030" s="32">
        <v>5516.49</v>
      </c>
      <c r="C3030" s="3">
        <v>3034.24</v>
      </c>
      <c r="D3030" s="3">
        <v>959.25074600000005</v>
      </c>
      <c r="E3030" s="3">
        <v>47.130338000000002</v>
      </c>
      <c r="F3030" s="3">
        <v>2119.4663764440002</v>
      </c>
      <c r="G3030" s="3"/>
      <c r="H3030" s="37">
        <v>380.057323</v>
      </c>
      <c r="I3030" s="3">
        <v>69.526387</v>
      </c>
      <c r="J3030" s="3">
        <v>310.530936</v>
      </c>
      <c r="K3030" s="3"/>
      <c r="L3030" s="3"/>
      <c r="M3030" s="3"/>
      <c r="N3030" s="3">
        <v>-10.869999999999891</v>
      </c>
      <c r="O3030" s="3"/>
    </row>
    <row r="3031" spans="1:15">
      <c r="A3031" s="9">
        <v>41262</v>
      </c>
      <c r="B3031" s="32">
        <v>5527.36</v>
      </c>
      <c r="C3031" s="3">
        <v>3030.86</v>
      </c>
      <c r="D3031" s="3">
        <v>811.93918199999996</v>
      </c>
      <c r="E3031" s="3">
        <v>9.8570449999999994</v>
      </c>
      <c r="F3031" s="3">
        <v>2123.6425270049999</v>
      </c>
      <c r="G3031" s="3"/>
      <c r="H3031" s="37">
        <v>695.93514300000004</v>
      </c>
      <c r="I3031" s="3">
        <v>163.38102599999999</v>
      </c>
      <c r="J3031" s="3">
        <v>532.55411700000002</v>
      </c>
      <c r="K3031" s="3"/>
      <c r="L3031" s="3"/>
      <c r="M3031" s="3"/>
      <c r="N3031" s="3">
        <v>14.699999999999818</v>
      </c>
      <c r="O3031" s="3"/>
    </row>
    <row r="3032" spans="1:15">
      <c r="A3032" s="9">
        <v>41261</v>
      </c>
      <c r="B3032" s="33">
        <v>5512.66</v>
      </c>
      <c r="C3032" s="35">
        <v>3017.99</v>
      </c>
      <c r="D3032" s="35">
        <v>464.30338599999999</v>
      </c>
      <c r="E3032" s="35">
        <v>11.029203000000001</v>
      </c>
      <c r="F3032" s="3">
        <v>2117.9186418929999</v>
      </c>
      <c r="G3032" s="3"/>
      <c r="H3032" s="37">
        <v>287.82758000000001</v>
      </c>
      <c r="I3032" s="3">
        <v>182.61503300000001</v>
      </c>
      <c r="J3032" s="3">
        <v>105.212547</v>
      </c>
      <c r="K3032" s="3"/>
      <c r="L3032" s="3"/>
      <c r="M3032" s="3"/>
      <c r="N3032" s="3">
        <v>4.8699999999998909</v>
      </c>
      <c r="O3032" s="3"/>
    </row>
    <row r="3033" spans="1:15">
      <c r="A3033" s="9">
        <v>41260</v>
      </c>
      <c r="B3033" s="33">
        <v>5507.79</v>
      </c>
      <c r="C3033" s="35">
        <v>3019.62</v>
      </c>
      <c r="D3033" s="35">
        <v>2587.608839</v>
      </c>
      <c r="E3033" s="35">
        <v>35.277469000000004</v>
      </c>
      <c r="F3033" s="3">
        <v>2116.0452942870002</v>
      </c>
      <c r="G3033" s="3"/>
      <c r="H3033" s="37">
        <v>477.08233200000001</v>
      </c>
      <c r="I3033" s="3">
        <v>337.01502199999999</v>
      </c>
      <c r="J3033" s="3">
        <v>140.06731000000002</v>
      </c>
      <c r="K3033" s="3"/>
      <c r="L3033" s="3"/>
      <c r="M3033" s="3"/>
      <c r="N3033" s="3">
        <v>4.2799999999997453</v>
      </c>
      <c r="O3033" s="3"/>
    </row>
    <row r="3034" spans="1:15">
      <c r="A3034" s="9">
        <v>41257</v>
      </c>
      <c r="B3034" s="30">
        <v>5503.51</v>
      </c>
      <c r="C3034" s="3">
        <v>3009.44</v>
      </c>
      <c r="D3034" s="3">
        <v>532.865004</v>
      </c>
      <c r="E3034" s="3">
        <v>26.980848000000002</v>
      </c>
      <c r="F3034" s="3">
        <v>2114.4037455399998</v>
      </c>
      <c r="G3034" s="3"/>
      <c r="H3034" s="10">
        <v>397.47745600000002</v>
      </c>
      <c r="I3034" s="32">
        <v>295.01926300000002</v>
      </c>
      <c r="J3034" s="3">
        <v>102.45819299999999</v>
      </c>
      <c r="K3034" s="3"/>
      <c r="L3034" s="3"/>
      <c r="M3034" s="3"/>
      <c r="N3034" s="3">
        <v>-19.210000000000036</v>
      </c>
      <c r="O3034" s="3"/>
    </row>
    <row r="3035" spans="1:15">
      <c r="A3035" s="9">
        <v>41256</v>
      </c>
      <c r="B3035" s="10">
        <v>5522.72</v>
      </c>
      <c r="C3035" s="3">
        <v>3022.79</v>
      </c>
      <c r="D3035" s="3">
        <v>505.429306</v>
      </c>
      <c r="E3035" s="3">
        <v>15.411704</v>
      </c>
      <c r="F3035" s="3">
        <v>2120.4292948850002</v>
      </c>
      <c r="G3035" s="3"/>
      <c r="H3035" s="37">
        <v>304.57294999999999</v>
      </c>
      <c r="I3035" s="3">
        <v>281.80011300000001</v>
      </c>
      <c r="J3035" s="3">
        <v>22.772836999999981</v>
      </c>
      <c r="K3035" s="3"/>
      <c r="L3035" s="3"/>
      <c r="M3035" s="3"/>
      <c r="N3035" s="3">
        <v>-24.639999999999418</v>
      </c>
      <c r="O3035" s="3"/>
    </row>
    <row r="3036" spans="1:15">
      <c r="A3036" s="9">
        <v>41255</v>
      </c>
      <c r="B3036" s="10">
        <v>5547.36</v>
      </c>
      <c r="C3036" s="3">
        <v>3024.29</v>
      </c>
      <c r="D3036" s="3">
        <v>702.27794300000005</v>
      </c>
      <c r="E3036" s="3">
        <v>26.849333999999999</v>
      </c>
      <c r="F3036" s="3">
        <v>2130.2698050570002</v>
      </c>
      <c r="G3036" s="3"/>
      <c r="H3036" s="37">
        <v>212.35351</v>
      </c>
      <c r="I3036" s="3">
        <v>235.753726</v>
      </c>
      <c r="J3036" s="3">
        <v>-23.400216</v>
      </c>
      <c r="K3036" s="3"/>
      <c r="L3036" s="3"/>
      <c r="M3036" s="3"/>
      <c r="N3036" s="3">
        <v>30.719999999999345</v>
      </c>
      <c r="O3036" s="3">
        <v>16428</v>
      </c>
    </row>
    <row r="3037" spans="1:15">
      <c r="A3037" s="9">
        <v>41254</v>
      </c>
      <c r="B3037" s="32">
        <v>5516.64</v>
      </c>
      <c r="C3037" s="3">
        <v>2994.55</v>
      </c>
      <c r="D3037" s="3">
        <v>479.547483</v>
      </c>
      <c r="E3037" s="3">
        <v>39.122022000000001</v>
      </c>
      <c r="F3037" s="3">
        <v>2118.4694194540002</v>
      </c>
      <c r="G3037" s="3"/>
      <c r="H3037" s="37">
        <v>117.730419</v>
      </c>
      <c r="I3037" s="3">
        <v>148.582154</v>
      </c>
      <c r="J3037" s="3">
        <v>-30.851735000000005</v>
      </c>
      <c r="K3037" s="3"/>
      <c r="L3037" s="3"/>
      <c r="M3037" s="3"/>
      <c r="N3037" s="3">
        <v>98.860000000000582</v>
      </c>
      <c r="O3037" s="3"/>
    </row>
    <row r="3038" spans="1:15">
      <c r="A3038" s="9">
        <v>41253</v>
      </c>
      <c r="B3038" s="32">
        <v>5417.78</v>
      </c>
      <c r="C3038" s="3">
        <v>2963.21</v>
      </c>
      <c r="D3038" s="3">
        <v>488.96972799999998</v>
      </c>
      <c r="E3038" s="3">
        <v>9.8707770000000004</v>
      </c>
      <c r="F3038" s="3">
        <v>2080.5030249299998</v>
      </c>
      <c r="G3038" s="3"/>
      <c r="H3038" s="37">
        <v>282.13624199999998</v>
      </c>
      <c r="I3038" s="3">
        <v>246.014599</v>
      </c>
      <c r="J3038" s="3">
        <v>36.121642999999978</v>
      </c>
      <c r="K3038" s="3"/>
      <c r="L3038" s="3"/>
      <c r="M3038" s="3"/>
      <c r="N3038" s="3">
        <v>12.920000000000073</v>
      </c>
      <c r="O3038" s="3"/>
    </row>
    <row r="3039" spans="1:15">
      <c r="A3039" s="9">
        <v>41250</v>
      </c>
      <c r="B3039" s="32">
        <v>5404.86</v>
      </c>
      <c r="C3039" s="3">
        <v>2958.11</v>
      </c>
      <c r="D3039" s="3">
        <v>560.52005399999996</v>
      </c>
      <c r="E3039" s="3">
        <v>30.89086</v>
      </c>
      <c r="F3039" s="3">
        <v>2075.5105270049999</v>
      </c>
      <c r="G3039" s="3"/>
      <c r="H3039" s="37">
        <v>464.28709600000002</v>
      </c>
      <c r="I3039" s="3">
        <v>290.07925699999998</v>
      </c>
      <c r="J3039" s="3">
        <v>174.20783900000004</v>
      </c>
      <c r="K3039" s="3"/>
      <c r="L3039" s="3"/>
      <c r="M3039" s="3"/>
      <c r="N3039" s="3">
        <v>17.460000000000036</v>
      </c>
      <c r="O3039" s="3"/>
    </row>
    <row r="3040" spans="1:15">
      <c r="A3040" s="9">
        <v>41249</v>
      </c>
      <c r="B3040" s="10">
        <v>5387.4</v>
      </c>
      <c r="C3040" s="3">
        <v>2953.62</v>
      </c>
      <c r="D3040" s="3">
        <v>263.98633699999999</v>
      </c>
      <c r="E3040" s="3">
        <v>12.527658000000001</v>
      </c>
      <c r="F3040" s="3">
        <v>2068.8056098030002</v>
      </c>
      <c r="G3040" s="3"/>
      <c r="H3040" s="37">
        <v>12.654624</v>
      </c>
      <c r="I3040" s="3">
        <v>23.683606000000001</v>
      </c>
      <c r="J3040" s="3">
        <v>-11.028982000000001</v>
      </c>
      <c r="K3040" s="3"/>
      <c r="L3040" s="3"/>
      <c r="M3040" s="3"/>
      <c r="N3040" s="3">
        <v>6.9999999999708962E-2</v>
      </c>
      <c r="O3040" s="3"/>
    </row>
    <row r="3041" spans="1:15">
      <c r="A3041" s="9">
        <v>41248</v>
      </c>
      <c r="B3041" s="32">
        <v>5387.33</v>
      </c>
      <c r="C3041" s="3">
        <v>2951.85</v>
      </c>
      <c r="D3041" s="3">
        <v>877.05613200000005</v>
      </c>
      <c r="E3041" s="3">
        <v>67.469612999999995</v>
      </c>
      <c r="F3041" s="3">
        <v>2068.7800095530001</v>
      </c>
      <c r="G3041" s="3"/>
      <c r="H3041" s="37">
        <v>641.49010799999996</v>
      </c>
      <c r="I3041" s="3">
        <v>521.280171</v>
      </c>
      <c r="J3041" s="3">
        <v>120.20993699999997</v>
      </c>
      <c r="K3041" s="3"/>
      <c r="L3041" s="3"/>
      <c r="M3041" s="3"/>
      <c r="N3041" s="3">
        <v>64.119999999999891</v>
      </c>
      <c r="O3041" s="3">
        <v>16240</v>
      </c>
    </row>
    <row r="3042" spans="1:15">
      <c r="A3042" s="9">
        <v>41247</v>
      </c>
      <c r="B3042" s="32">
        <v>5323.21</v>
      </c>
      <c r="C3042" s="3">
        <v>2923.14</v>
      </c>
      <c r="D3042" s="3">
        <v>871.036292</v>
      </c>
      <c r="E3042" s="3">
        <v>16.305567</v>
      </c>
      <c r="F3042" s="3">
        <v>2044.1508561420001</v>
      </c>
      <c r="G3042" s="3"/>
      <c r="H3042" s="37">
        <v>727.83253000000002</v>
      </c>
      <c r="I3042" s="3">
        <v>25.912224999999999</v>
      </c>
      <c r="J3042" s="3">
        <v>701.92030499999998</v>
      </c>
      <c r="K3042" s="3"/>
      <c r="L3042" s="3"/>
      <c r="M3042" s="3"/>
      <c r="N3042" s="3">
        <v>-8.2399999999997817</v>
      </c>
      <c r="O3042" s="3"/>
    </row>
    <row r="3043" spans="1:15">
      <c r="A3043" s="9">
        <v>41246</v>
      </c>
      <c r="B3043" s="32">
        <v>5331.45</v>
      </c>
      <c r="C3043" s="3">
        <v>2932.17</v>
      </c>
      <c r="D3043" s="3">
        <v>505.513642</v>
      </c>
      <c r="E3043" s="3">
        <v>62.306106999999997</v>
      </c>
      <c r="F3043" s="3">
        <v>2047.3167901439999</v>
      </c>
      <c r="G3043" s="3"/>
      <c r="H3043" s="37">
        <v>368.97688699999998</v>
      </c>
      <c r="I3043" s="3">
        <v>212.58883</v>
      </c>
      <c r="J3043" s="3">
        <v>156.38805699999998</v>
      </c>
      <c r="K3043" s="3"/>
      <c r="L3043" s="3"/>
      <c r="M3043" s="3"/>
      <c r="N3043" s="3">
        <v>-6.2600000000002183</v>
      </c>
      <c r="O3043" s="3"/>
    </row>
    <row r="3044" spans="1:15">
      <c r="A3044" s="9">
        <v>41243</v>
      </c>
      <c r="B3044" s="10">
        <v>5337.71</v>
      </c>
      <c r="C3044" s="3">
        <v>2931.4</v>
      </c>
      <c r="D3044" s="3">
        <v>173.32105200000001</v>
      </c>
      <c r="E3044" s="3">
        <v>10.524122</v>
      </c>
      <c r="F3044" s="3">
        <v>2049.7204485719999</v>
      </c>
      <c r="G3044" s="3"/>
      <c r="H3044" s="37">
        <v>40.428221999999998</v>
      </c>
      <c r="I3044" s="3">
        <v>32.471868999999998</v>
      </c>
      <c r="J3044" s="3">
        <v>7.956353</v>
      </c>
      <c r="K3044" s="3"/>
      <c r="L3044" s="3"/>
      <c r="M3044" s="3"/>
      <c r="N3044" s="3">
        <v>-13.539999999999964</v>
      </c>
      <c r="O3044" s="3"/>
    </row>
    <row r="3045" spans="1:15">
      <c r="A3045" s="9">
        <v>41242</v>
      </c>
      <c r="B3045" s="10">
        <v>5351.25</v>
      </c>
      <c r="C3045" s="3">
        <v>2942.02</v>
      </c>
      <c r="D3045" s="3">
        <v>344.75479999999999</v>
      </c>
      <c r="E3045" s="3">
        <v>15.610741000000001</v>
      </c>
      <c r="F3045" s="3">
        <v>2054.9095081659998</v>
      </c>
      <c r="G3045" s="3"/>
      <c r="H3045" s="37">
        <v>106.50601899999999</v>
      </c>
      <c r="I3045" s="3">
        <v>77.221632</v>
      </c>
      <c r="J3045" s="3">
        <v>29.284386999999995</v>
      </c>
      <c r="K3045" s="3"/>
      <c r="L3045" s="3"/>
      <c r="M3045" s="3"/>
      <c r="N3045" s="3">
        <v>-12.350000000000364</v>
      </c>
      <c r="O3045" s="3"/>
    </row>
    <row r="3046" spans="1:15">
      <c r="A3046" s="9">
        <v>41241</v>
      </c>
      <c r="B3046" s="32">
        <v>5363.6</v>
      </c>
      <c r="C3046" s="3">
        <v>2952.16</v>
      </c>
      <c r="D3046" s="3">
        <v>877.45387100000005</v>
      </c>
      <c r="E3046" s="3">
        <v>25.410882999999998</v>
      </c>
      <c r="F3046" s="3">
        <v>2059.64882618</v>
      </c>
      <c r="G3046" s="3"/>
      <c r="H3046" s="37">
        <v>513.68766200000005</v>
      </c>
      <c r="I3046" s="3">
        <v>51.975709999999999</v>
      </c>
      <c r="J3046" s="3">
        <v>461.71195200000005</v>
      </c>
      <c r="K3046" s="3"/>
      <c r="L3046" s="3"/>
      <c r="M3046" s="3"/>
      <c r="N3046" s="3">
        <v>28.920000000000073</v>
      </c>
      <c r="O3046" s="3"/>
    </row>
    <row r="3047" spans="1:15">
      <c r="A3047" s="9">
        <v>41239</v>
      </c>
      <c r="B3047" s="32">
        <v>5334.68</v>
      </c>
      <c r="C3047" s="3">
        <v>2934.77</v>
      </c>
      <c r="D3047" s="3">
        <v>739.47076200000004</v>
      </c>
      <c r="E3047" s="3">
        <v>15.829459999999999</v>
      </c>
      <c r="F3047" s="3">
        <v>2048.5429092969998</v>
      </c>
      <c r="G3047" s="3"/>
      <c r="H3047" s="37">
        <v>574.19968400000005</v>
      </c>
      <c r="I3047" s="3">
        <v>178.62591900000001</v>
      </c>
      <c r="J3047" s="3">
        <v>395.57376500000004</v>
      </c>
      <c r="K3047" s="3"/>
      <c r="L3047" s="3"/>
      <c r="M3047" s="3"/>
      <c r="N3047" s="3">
        <v>-50.210000000000036</v>
      </c>
      <c r="O3047" s="3"/>
    </row>
    <row r="3048" spans="1:15">
      <c r="A3048" s="9">
        <v>41236</v>
      </c>
      <c r="B3048" s="32">
        <v>5384.89</v>
      </c>
      <c r="C3048" s="3">
        <v>2960.01</v>
      </c>
      <c r="D3048" s="3">
        <v>115.962891</v>
      </c>
      <c r="E3048" s="3">
        <v>7.181762</v>
      </c>
      <c r="F3048" s="3">
        <v>2067.4116279730001</v>
      </c>
      <c r="G3048" s="3"/>
      <c r="H3048" s="37">
        <v>31.398603999999999</v>
      </c>
      <c r="I3048" s="3">
        <v>2.445697</v>
      </c>
      <c r="J3048" s="3">
        <v>28.952907</v>
      </c>
      <c r="K3048" s="3"/>
      <c r="L3048" s="3"/>
      <c r="M3048" s="3"/>
      <c r="N3048" s="3">
        <v>-22.219999999999345</v>
      </c>
      <c r="O3048" s="3"/>
    </row>
    <row r="3049" spans="1:15">
      <c r="A3049" s="9">
        <v>41235</v>
      </c>
      <c r="B3049" s="30">
        <v>5407.11</v>
      </c>
      <c r="C3049" s="3">
        <v>2967.31</v>
      </c>
      <c r="D3049" s="3">
        <v>803.10530500000004</v>
      </c>
      <c r="E3049" s="3">
        <v>18.381872999999999</v>
      </c>
      <c r="F3049" s="3">
        <v>2075.9407699059998</v>
      </c>
      <c r="G3049" s="3"/>
      <c r="H3049" s="10">
        <v>696.59963800000003</v>
      </c>
      <c r="I3049" s="32">
        <v>660.91985399999999</v>
      </c>
      <c r="J3049" s="34">
        <v>35.679784000000041</v>
      </c>
      <c r="K3049" s="3"/>
      <c r="L3049" s="3"/>
      <c r="M3049" s="3"/>
      <c r="N3049" s="3">
        <v>0.46000000000003638</v>
      </c>
      <c r="O3049" s="3"/>
    </row>
    <row r="3050" spans="1:15">
      <c r="A3050" s="9">
        <v>41234</v>
      </c>
      <c r="B3050" s="32">
        <v>5406.65</v>
      </c>
      <c r="C3050" s="3">
        <v>2967.53</v>
      </c>
      <c r="D3050" s="3">
        <v>487.82021900000001</v>
      </c>
      <c r="E3050" s="3">
        <v>23.128170999999998</v>
      </c>
      <c r="F3050" s="3">
        <v>2075.7670930109998</v>
      </c>
      <c r="G3050" s="3"/>
      <c r="H3050" s="37">
        <v>288.96564999999998</v>
      </c>
      <c r="I3050" s="3">
        <v>263.88426900000002</v>
      </c>
      <c r="J3050" s="3">
        <v>25.081380999999965</v>
      </c>
      <c r="K3050" s="3"/>
      <c r="L3050" s="3"/>
      <c r="M3050" s="3"/>
      <c r="N3050" s="3">
        <v>46.049999999999272</v>
      </c>
      <c r="O3050" s="3">
        <v>11087</v>
      </c>
    </row>
    <row r="3051" spans="1:15">
      <c r="A3051" s="9">
        <v>41234</v>
      </c>
      <c r="B3051" s="32">
        <v>5360.6</v>
      </c>
      <c r="C3051" s="3">
        <v>2951.26</v>
      </c>
      <c r="D3051" s="3">
        <v>1564.8699409999999</v>
      </c>
      <c r="E3051" s="3">
        <v>164.32345000000001</v>
      </c>
      <c r="F3051" s="3">
        <v>2058.0855713269998</v>
      </c>
      <c r="G3051" s="3"/>
      <c r="H3051" s="37">
        <v>1374.750614</v>
      </c>
      <c r="I3051" s="3">
        <v>949.27818100000002</v>
      </c>
      <c r="J3051" s="3">
        <v>425.47243300000002</v>
      </c>
      <c r="K3051" s="3"/>
      <c r="L3051" s="3"/>
      <c r="M3051" s="3"/>
      <c r="N3051" s="3">
        <v>0</v>
      </c>
      <c r="O3051" s="3"/>
    </row>
    <row r="3052" spans="1:15">
      <c r="A3052" s="9">
        <v>41233</v>
      </c>
      <c r="B3052" s="10">
        <v>5360.6</v>
      </c>
      <c r="C3052" s="3">
        <v>2951.26</v>
      </c>
      <c r="D3052" s="3">
        <v>1564.8699409999999</v>
      </c>
      <c r="E3052" s="3">
        <v>164.32345000000001</v>
      </c>
      <c r="F3052" s="3">
        <v>2058.0855713269998</v>
      </c>
      <c r="G3052" s="3"/>
      <c r="H3052" s="37">
        <v>1374.750614</v>
      </c>
      <c r="I3052" s="3">
        <v>949.27818100000002</v>
      </c>
      <c r="J3052" s="3">
        <v>425.47243300000002</v>
      </c>
      <c r="K3052" s="3"/>
      <c r="L3052" s="3"/>
      <c r="M3052" s="3"/>
      <c r="N3052" s="3">
        <v>-73.349999999999454</v>
      </c>
      <c r="O3052" s="3"/>
    </row>
    <row r="3053" spans="1:15">
      <c r="A3053" s="9">
        <v>41232</v>
      </c>
      <c r="B3053" s="32">
        <v>5433.95</v>
      </c>
      <c r="C3053" s="3">
        <v>2992.03</v>
      </c>
      <c r="D3053" s="3">
        <v>272.458912</v>
      </c>
      <c r="E3053" s="3">
        <v>22.693552</v>
      </c>
      <c r="F3053" s="3">
        <v>2086.24528044</v>
      </c>
      <c r="G3053" s="3"/>
      <c r="H3053" s="37">
        <v>79.072008999999994</v>
      </c>
      <c r="I3053" s="3">
        <v>3.5744099999999999</v>
      </c>
      <c r="J3053" s="3">
        <v>75.497598999999994</v>
      </c>
      <c r="K3053" s="3"/>
      <c r="L3053" s="3"/>
      <c r="M3053" s="3"/>
      <c r="N3053" s="3">
        <v>-69.980000000000473</v>
      </c>
      <c r="O3053" s="3"/>
    </row>
    <row r="3054" spans="1:15">
      <c r="A3054" s="9">
        <v>41229</v>
      </c>
      <c r="B3054" s="30">
        <v>5503.93</v>
      </c>
      <c r="C3054" s="3">
        <v>3006.47</v>
      </c>
      <c r="D3054" s="3">
        <v>3864.7243779999999</v>
      </c>
      <c r="E3054" s="3">
        <v>471.19795399999998</v>
      </c>
      <c r="F3054" s="3">
        <v>2113.041712796</v>
      </c>
      <c r="G3054" s="3"/>
      <c r="H3054" s="10">
        <v>38.172508999999998</v>
      </c>
      <c r="I3054" s="32">
        <v>1701.0011529999999</v>
      </c>
      <c r="J3054" s="3">
        <v>-1662.8286439999999</v>
      </c>
      <c r="K3054" s="3"/>
      <c r="L3054" s="3"/>
      <c r="M3054" s="3"/>
      <c r="N3054" s="3">
        <v>-52.389999999999418</v>
      </c>
      <c r="O3054" s="3"/>
    </row>
    <row r="3055" spans="1:15">
      <c r="A3055" s="9">
        <v>41228</v>
      </c>
      <c r="B3055" s="10">
        <v>5556.32</v>
      </c>
      <c r="C3055" s="3">
        <v>3028.68</v>
      </c>
      <c r="D3055" s="3">
        <v>431.47854599999999</v>
      </c>
      <c r="E3055" s="3">
        <v>15.500188</v>
      </c>
      <c r="F3055" s="3">
        <v>2129.232186365</v>
      </c>
      <c r="G3055" s="3"/>
      <c r="H3055" s="37">
        <v>237.820671</v>
      </c>
      <c r="I3055" s="3">
        <v>25.305833</v>
      </c>
      <c r="J3055" s="3">
        <v>212.514838</v>
      </c>
      <c r="K3055" s="3"/>
      <c r="L3055" s="3"/>
      <c r="M3055" s="3"/>
      <c r="N3055" s="3">
        <v>-1.930000000000291</v>
      </c>
      <c r="O3055" s="3"/>
    </row>
    <row r="3056" spans="1:15">
      <c r="A3056" s="9">
        <v>41227</v>
      </c>
      <c r="B3056" s="10">
        <v>5558.25</v>
      </c>
      <c r="C3056" s="3">
        <v>3026.71</v>
      </c>
      <c r="D3056" s="3">
        <v>562.40324999999996</v>
      </c>
      <c r="E3056" s="3">
        <v>14.421409000000001</v>
      </c>
      <c r="F3056" s="3">
        <v>2129.9708734850001</v>
      </c>
      <c r="G3056" s="3"/>
      <c r="H3056" s="37">
        <v>360.10881999999998</v>
      </c>
      <c r="I3056" s="3">
        <v>23.662296000000001</v>
      </c>
      <c r="J3056" s="3">
        <v>336.44652399999995</v>
      </c>
      <c r="K3056" s="3"/>
      <c r="L3056" s="3"/>
      <c r="M3056" s="3"/>
      <c r="N3056" s="3">
        <v>-16.710000000000036</v>
      </c>
      <c r="O3056" s="3"/>
    </row>
    <row r="3057" spans="1:15">
      <c r="A3057" s="9">
        <v>41225</v>
      </c>
      <c r="B3057" s="10">
        <v>5574.96</v>
      </c>
      <c r="C3057" s="3">
        <v>3043.52</v>
      </c>
      <c r="D3057" s="3">
        <v>200.46912499999999</v>
      </c>
      <c r="E3057" s="3">
        <v>11.121801</v>
      </c>
      <c r="F3057" s="3">
        <v>2136.3718170440002</v>
      </c>
      <c r="G3057" s="3"/>
      <c r="H3057" s="37">
        <v>51.454363999999998</v>
      </c>
      <c r="I3057" s="3">
        <v>26.126861000000002</v>
      </c>
      <c r="J3057" s="3">
        <v>25.327502999999997</v>
      </c>
      <c r="K3057" s="3"/>
      <c r="L3057" s="3"/>
      <c r="M3057" s="3"/>
      <c r="N3057" s="3">
        <v>-24.920000000000073</v>
      </c>
      <c r="O3057" s="3"/>
    </row>
    <row r="3058" spans="1:15">
      <c r="A3058" s="9">
        <v>41222</v>
      </c>
      <c r="B3058" s="33">
        <v>5599.88</v>
      </c>
      <c r="C3058" s="35">
        <v>3044.36</v>
      </c>
      <c r="D3058" s="35">
        <v>244.84110699999999</v>
      </c>
      <c r="E3058" s="35">
        <v>20.696873</v>
      </c>
      <c r="F3058" s="3">
        <v>2145.1744150129998</v>
      </c>
      <c r="G3058" s="3"/>
      <c r="H3058" s="37">
        <v>62.845889</v>
      </c>
      <c r="I3058" s="3">
        <v>19.226879</v>
      </c>
      <c r="J3058" s="3">
        <v>43.619010000000003</v>
      </c>
      <c r="K3058" s="3"/>
      <c r="L3058" s="3"/>
      <c r="M3058" s="3"/>
      <c r="N3058" s="3">
        <v>10.449999999999818</v>
      </c>
      <c r="O3058" s="3"/>
    </row>
    <row r="3059" spans="1:15">
      <c r="A3059" s="9">
        <v>41221</v>
      </c>
      <c r="B3059" s="10">
        <v>5589.43</v>
      </c>
      <c r="C3059" s="3">
        <v>3034.6</v>
      </c>
      <c r="D3059" s="3">
        <v>986.03331600000001</v>
      </c>
      <c r="E3059" s="3">
        <v>85.390727999999996</v>
      </c>
      <c r="F3059" s="3">
        <v>2141.163113569</v>
      </c>
      <c r="G3059" s="3"/>
      <c r="H3059" s="37">
        <v>755.49998400000004</v>
      </c>
      <c r="I3059" s="3">
        <v>643.07244300000002</v>
      </c>
      <c r="J3059" s="3">
        <v>112.42754100000002</v>
      </c>
      <c r="K3059" s="3"/>
      <c r="L3059" s="3"/>
      <c r="M3059" s="3"/>
      <c r="N3059" s="3">
        <v>8.5900000000001455</v>
      </c>
      <c r="O3059" s="3"/>
    </row>
    <row r="3060" spans="1:15">
      <c r="A3060" s="9">
        <v>41220</v>
      </c>
      <c r="B3060" s="32">
        <v>5580.84</v>
      </c>
      <c r="C3060" s="3">
        <v>3022.16</v>
      </c>
      <c r="D3060" s="3">
        <v>539.16379700000005</v>
      </c>
      <c r="E3060" s="3">
        <v>13.342088</v>
      </c>
      <c r="F3060" s="3">
        <v>2137.871469876</v>
      </c>
      <c r="G3060" s="3"/>
      <c r="H3060" s="37">
        <v>370.061059</v>
      </c>
      <c r="I3060" s="3">
        <v>70.636543000000003</v>
      </c>
      <c r="J3060" s="3">
        <v>299.42451599999998</v>
      </c>
      <c r="K3060" s="3"/>
      <c r="L3060" s="3"/>
      <c r="M3060" s="3"/>
      <c r="N3060" s="3">
        <v>9.9700000000002547</v>
      </c>
      <c r="O3060" s="3"/>
    </row>
    <row r="3061" spans="1:15">
      <c r="A3061" s="9">
        <v>41219</v>
      </c>
      <c r="B3061" s="32">
        <v>5570.87</v>
      </c>
      <c r="C3061" s="3">
        <v>3022.87</v>
      </c>
      <c r="D3061" s="3">
        <v>250.610288</v>
      </c>
      <c r="E3061" s="3">
        <v>13.433757999999999</v>
      </c>
      <c r="F3061" s="3">
        <v>2134.0541382470001</v>
      </c>
      <c r="G3061" s="3"/>
      <c r="H3061" s="37">
        <v>70.83623</v>
      </c>
      <c r="I3061" s="3">
        <v>30.735216000000001</v>
      </c>
      <c r="J3061" s="3">
        <v>40.101013999999999</v>
      </c>
      <c r="K3061" s="3"/>
      <c r="L3061" s="3"/>
      <c r="M3061" s="3"/>
      <c r="N3061" s="3">
        <v>14.279999999999745</v>
      </c>
      <c r="O3061" s="3"/>
    </row>
    <row r="3062" spans="1:15">
      <c r="A3062" s="9">
        <v>41218</v>
      </c>
      <c r="B3062" s="10">
        <v>5556.59</v>
      </c>
      <c r="C3062" s="3">
        <v>3012.98</v>
      </c>
      <c r="D3062" s="3">
        <v>231.19390799999999</v>
      </c>
      <c r="E3062" s="3">
        <v>8.7643400000000007</v>
      </c>
      <c r="F3062" s="3">
        <v>2128.5821492999999</v>
      </c>
      <c r="G3062" s="3"/>
      <c r="H3062" s="37">
        <v>34.211734999999997</v>
      </c>
      <c r="I3062" s="3">
        <v>18.006577</v>
      </c>
      <c r="J3062" s="3">
        <v>16.205157999999997</v>
      </c>
      <c r="K3062" s="3"/>
      <c r="L3062" s="3"/>
      <c r="M3062" s="3"/>
      <c r="N3062" s="3">
        <v>17.279999999999745</v>
      </c>
      <c r="O3062" s="3"/>
    </row>
    <row r="3063" spans="1:15">
      <c r="A3063" s="9">
        <v>41215</v>
      </c>
      <c r="B3063" s="32">
        <v>5539.31</v>
      </c>
      <c r="C3063" s="3">
        <v>3005.75</v>
      </c>
      <c r="D3063" s="3">
        <v>161.18655100000001</v>
      </c>
      <c r="E3063" s="3">
        <v>8.3233060000000005</v>
      </c>
      <c r="F3063" s="3">
        <v>2121.9492351049998</v>
      </c>
      <c r="G3063" s="3"/>
      <c r="H3063" s="37">
        <v>64.260576999999998</v>
      </c>
      <c r="I3063" s="3">
        <v>17.231784000000001</v>
      </c>
      <c r="J3063" s="3">
        <v>47.028792999999993</v>
      </c>
      <c r="K3063" s="3"/>
      <c r="L3063" s="3"/>
      <c r="M3063" s="3"/>
      <c r="N3063" s="3">
        <v>6.9900000000006912</v>
      </c>
      <c r="O3063" s="3"/>
    </row>
    <row r="3064" spans="1:15">
      <c r="A3064" s="9">
        <v>41214</v>
      </c>
      <c r="B3064" s="33">
        <v>5532.32</v>
      </c>
      <c r="C3064" s="35">
        <v>2997.95</v>
      </c>
      <c r="D3064" s="35">
        <v>1305.2123019999999</v>
      </c>
      <c r="E3064" s="35">
        <v>82.821472</v>
      </c>
      <c r="F3064" s="3">
        <v>2119.2641737260001</v>
      </c>
      <c r="G3064" s="3"/>
      <c r="H3064" s="37">
        <v>1165.3367940000001</v>
      </c>
      <c r="I3064" s="3">
        <v>582.02222500000005</v>
      </c>
      <c r="J3064" s="3">
        <v>583.31456900000001</v>
      </c>
      <c r="K3064" s="3"/>
      <c r="L3064" s="3"/>
      <c r="M3064" s="3"/>
      <c r="N3064" s="3">
        <v>37.779999999999745</v>
      </c>
      <c r="O3064" s="3"/>
    </row>
    <row r="3065" spans="1:15">
      <c r="A3065" s="9">
        <v>41213</v>
      </c>
      <c r="B3065" s="32">
        <v>5494.54</v>
      </c>
      <c r="C3065" s="3">
        <v>2974.15</v>
      </c>
      <c r="D3065" s="3">
        <v>138.42910000000001</v>
      </c>
      <c r="E3065" s="3">
        <v>11.334206</v>
      </c>
      <c r="F3065" s="3">
        <v>2104.790536856</v>
      </c>
      <c r="G3065" s="3"/>
      <c r="H3065" s="37">
        <v>22.553661000000002</v>
      </c>
      <c r="I3065" s="3">
        <v>9.2802220000000002</v>
      </c>
      <c r="J3065" s="3">
        <v>13.273439000000002</v>
      </c>
      <c r="K3065" s="3"/>
      <c r="L3065" s="3"/>
      <c r="M3065" s="3"/>
      <c r="N3065" s="3">
        <v>-19.100000000000364</v>
      </c>
      <c r="O3065" s="3"/>
    </row>
    <row r="3066" spans="1:15">
      <c r="A3066" s="9">
        <v>41212</v>
      </c>
      <c r="B3066" s="33">
        <v>5513.64</v>
      </c>
      <c r="C3066" s="35">
        <v>2988.05</v>
      </c>
      <c r="D3066" s="35">
        <v>477.18558100000001</v>
      </c>
      <c r="E3066" s="35">
        <v>17.155847000000001</v>
      </c>
      <c r="F3066" s="3">
        <v>2112.1081748769998</v>
      </c>
      <c r="G3066" s="3"/>
      <c r="H3066" s="37">
        <v>170.90096399999999</v>
      </c>
      <c r="I3066" s="3">
        <v>6.9209209999999999</v>
      </c>
      <c r="J3066" s="3">
        <v>163.98004299999999</v>
      </c>
      <c r="K3066" s="3"/>
      <c r="L3066" s="3"/>
      <c r="M3066" s="3"/>
      <c r="N3066" s="3">
        <v>-6.9799999999995634</v>
      </c>
      <c r="O3066" s="3"/>
    </row>
    <row r="3067" spans="1:15">
      <c r="A3067" s="9">
        <v>41208</v>
      </c>
      <c r="B3067" s="32">
        <v>5520.62</v>
      </c>
      <c r="C3067" s="3">
        <v>2983.87</v>
      </c>
      <c r="D3067" s="3">
        <v>307.79798099999999</v>
      </c>
      <c r="E3067" s="3">
        <v>17.200175000000002</v>
      </c>
      <c r="F3067" s="3">
        <v>2114.7802166619999</v>
      </c>
      <c r="G3067" s="3"/>
      <c r="H3067" s="37">
        <v>74.248586000000003</v>
      </c>
      <c r="I3067" s="3">
        <v>61.604768</v>
      </c>
      <c r="J3067" s="3">
        <v>12.643818000000003</v>
      </c>
      <c r="K3067" s="3"/>
      <c r="L3067" s="3"/>
      <c r="M3067" s="3"/>
      <c r="N3067" s="3">
        <v>-30.260000000000218</v>
      </c>
      <c r="O3067" s="3">
        <v>6951</v>
      </c>
    </row>
    <row r="3068" spans="1:15">
      <c r="A3068" s="9">
        <v>41207</v>
      </c>
      <c r="B3068" s="32">
        <v>5550.88</v>
      </c>
      <c r="C3068" s="3">
        <v>2997.35</v>
      </c>
      <c r="D3068" s="3">
        <v>314.73238500000002</v>
      </c>
      <c r="E3068" s="3">
        <v>8.6933629999999997</v>
      </c>
      <c r="F3068" s="3">
        <v>2126.37181938</v>
      </c>
      <c r="G3068" s="3"/>
      <c r="H3068" s="37">
        <v>21.816241000000002</v>
      </c>
      <c r="I3068" s="3">
        <v>151.78774000000001</v>
      </c>
      <c r="J3068" s="3">
        <v>-129.97149900000002</v>
      </c>
      <c r="K3068" s="3"/>
      <c r="L3068" s="3"/>
      <c r="M3068" s="3"/>
      <c r="N3068" s="3">
        <v>-25.840000000000146</v>
      </c>
      <c r="O3068" s="3"/>
    </row>
    <row r="3069" spans="1:15">
      <c r="A3069" s="9">
        <v>41206</v>
      </c>
      <c r="B3069" s="32">
        <v>5576.72</v>
      </c>
      <c r="C3069" s="3">
        <v>3009.59</v>
      </c>
      <c r="D3069" s="3">
        <v>271.89511900000002</v>
      </c>
      <c r="E3069" s="3">
        <v>19.581302000000001</v>
      </c>
      <c r="F3069" s="3">
        <v>2136.2581489109998</v>
      </c>
      <c r="G3069" s="3"/>
      <c r="H3069" s="37">
        <v>81.768863999999994</v>
      </c>
      <c r="I3069" s="3">
        <v>23.738522</v>
      </c>
      <c r="J3069" s="3">
        <v>58.03034199999999</v>
      </c>
      <c r="K3069" s="3"/>
      <c r="L3069" s="3"/>
      <c r="M3069" s="3"/>
      <c r="N3069" s="3">
        <v>33.470000000000255</v>
      </c>
      <c r="O3069" s="3"/>
    </row>
    <row r="3070" spans="1:15">
      <c r="A3070" s="9">
        <v>41205</v>
      </c>
      <c r="B3070" s="32">
        <v>5543.25</v>
      </c>
      <c r="C3070" s="3">
        <v>3008.4</v>
      </c>
      <c r="D3070" s="3">
        <v>291.92494399999998</v>
      </c>
      <c r="E3070" s="3">
        <v>8.4614860000000007</v>
      </c>
      <c r="F3070" s="3">
        <v>2123.4440720779999</v>
      </c>
      <c r="G3070" s="3"/>
      <c r="H3070" s="37">
        <v>132.00932599999999</v>
      </c>
      <c r="I3070" s="3">
        <v>34.316808000000002</v>
      </c>
      <c r="J3070" s="3">
        <v>97.692517999999978</v>
      </c>
      <c r="K3070" s="3"/>
      <c r="L3070" s="3"/>
      <c r="M3070" s="3"/>
      <c r="N3070" s="3">
        <v>-13.520000000000437</v>
      </c>
      <c r="O3070" s="3"/>
    </row>
    <row r="3071" spans="1:15">
      <c r="A3071" s="9">
        <v>41204</v>
      </c>
      <c r="B3071" s="32">
        <v>5556.77</v>
      </c>
      <c r="C3071" s="3">
        <v>3013.57</v>
      </c>
      <c r="D3071" s="3">
        <v>972.57904900000005</v>
      </c>
      <c r="E3071" s="3">
        <v>87.217832000000001</v>
      </c>
      <c r="F3071" s="3">
        <v>2128.622972824</v>
      </c>
      <c r="G3071" s="3"/>
      <c r="H3071" s="37">
        <v>750.28759000000002</v>
      </c>
      <c r="I3071" s="3">
        <v>611.26957300000004</v>
      </c>
      <c r="J3071" s="3">
        <v>139.01801699999999</v>
      </c>
      <c r="K3071" s="3"/>
      <c r="L3071" s="3"/>
      <c r="M3071" s="3"/>
      <c r="N3071" s="3">
        <v>2.8800000000001091</v>
      </c>
      <c r="O3071" s="3">
        <v>21835</v>
      </c>
    </row>
    <row r="3072" spans="1:15">
      <c r="A3072" s="9">
        <v>41201</v>
      </c>
      <c r="B3072" s="32">
        <v>5553.89</v>
      </c>
      <c r="C3072" s="3">
        <v>3010.02</v>
      </c>
      <c r="D3072" s="3">
        <v>257.05847499999999</v>
      </c>
      <c r="E3072" s="3">
        <v>12.244265</v>
      </c>
      <c r="F3072" s="3">
        <v>2127.522998938</v>
      </c>
      <c r="G3072" s="3"/>
      <c r="H3072" s="37">
        <v>79.514821999999995</v>
      </c>
      <c r="I3072" s="3">
        <v>43.435338999999999</v>
      </c>
      <c r="J3072" s="3">
        <v>36.079482999999996</v>
      </c>
      <c r="K3072" s="3"/>
      <c r="L3072" s="3"/>
      <c r="M3072" s="3"/>
      <c r="N3072" s="3">
        <v>-95.639999999999418</v>
      </c>
      <c r="O3072" s="3"/>
    </row>
    <row r="3073" spans="1:15">
      <c r="A3073" s="9">
        <v>41200</v>
      </c>
      <c r="B3073" s="32">
        <v>5649.53</v>
      </c>
      <c r="C3073" s="3">
        <v>3041.98</v>
      </c>
      <c r="D3073" s="3">
        <v>306.01623999999998</v>
      </c>
      <c r="E3073" s="3">
        <v>12.976167</v>
      </c>
      <c r="F3073" s="3">
        <v>2163.8296034780001</v>
      </c>
      <c r="G3073" s="3"/>
      <c r="H3073" s="37">
        <v>81.587725000000006</v>
      </c>
      <c r="I3073" s="3">
        <v>77.606948000000003</v>
      </c>
      <c r="J3073" s="3">
        <v>3.9807770000000033</v>
      </c>
      <c r="K3073" s="3"/>
      <c r="L3073" s="3"/>
      <c r="M3073" s="3"/>
      <c r="N3073" s="3">
        <v>24.210000000000036</v>
      </c>
      <c r="O3073" s="3"/>
    </row>
    <row r="3074" spans="1:15">
      <c r="A3074" s="9">
        <v>41199</v>
      </c>
      <c r="B3074" s="32">
        <v>5625.32</v>
      </c>
      <c r="C3074" s="3">
        <v>3029</v>
      </c>
      <c r="D3074" s="3">
        <v>621.09141399999999</v>
      </c>
      <c r="E3074" s="3">
        <v>22.314755000000002</v>
      </c>
      <c r="F3074" s="3">
        <v>2154.5594157410001</v>
      </c>
      <c r="G3074" s="3"/>
      <c r="H3074" s="37">
        <v>325.19722400000001</v>
      </c>
      <c r="I3074" s="3">
        <v>114.455375</v>
      </c>
      <c r="J3074" s="3">
        <v>210.741849</v>
      </c>
      <c r="K3074" s="3"/>
      <c r="L3074" s="3"/>
      <c r="M3074" s="3"/>
      <c r="N3074" s="3">
        <v>38.920000000000073</v>
      </c>
      <c r="O3074" s="3"/>
    </row>
    <row r="3075" spans="1:15">
      <c r="A3075" s="9">
        <v>41198</v>
      </c>
      <c r="B3075" s="32">
        <v>5586.4</v>
      </c>
      <c r="C3075" s="3">
        <v>3017.33</v>
      </c>
      <c r="D3075" s="3">
        <v>372.11481700000002</v>
      </c>
      <c r="E3075" s="3">
        <v>19.927776999999999</v>
      </c>
      <c r="F3075" s="3">
        <v>2139.649672431</v>
      </c>
      <c r="G3075" s="3"/>
      <c r="H3075" s="37">
        <v>62.054527</v>
      </c>
      <c r="I3075" s="3">
        <v>54.511150000000001</v>
      </c>
      <c r="J3075" s="3">
        <v>7.5433769999999996</v>
      </c>
      <c r="K3075" s="3"/>
      <c r="L3075" s="3"/>
      <c r="M3075" s="3"/>
      <c r="N3075" s="3">
        <v>-21.730000000000473</v>
      </c>
      <c r="O3075" s="3"/>
    </row>
    <row r="3076" spans="1:15">
      <c r="A3076" s="9">
        <v>41197</v>
      </c>
      <c r="B3076" s="30">
        <v>5608.13</v>
      </c>
      <c r="C3076" s="3">
        <v>3036.94</v>
      </c>
      <c r="D3076" s="3">
        <v>515.38233000000002</v>
      </c>
      <c r="E3076" s="3">
        <v>30.604555000000001</v>
      </c>
      <c r="F3076" s="3">
        <v>2147.963237643</v>
      </c>
      <c r="G3076" s="3"/>
      <c r="H3076" s="10">
        <v>168.86541399999999</v>
      </c>
      <c r="I3076" s="32">
        <v>122.877394</v>
      </c>
      <c r="J3076" s="3">
        <v>45.988019999999992</v>
      </c>
      <c r="K3076" s="3"/>
      <c r="L3076" s="3"/>
      <c r="M3076" s="3"/>
      <c r="N3076" s="3">
        <v>-45.670000000000073</v>
      </c>
      <c r="O3076" s="3">
        <v>19424</v>
      </c>
    </row>
    <row r="3077" spans="1:15">
      <c r="A3077" s="9">
        <v>41194</v>
      </c>
      <c r="B3077" s="32">
        <v>5653.8</v>
      </c>
      <c r="C3077" s="3">
        <v>3055.86</v>
      </c>
      <c r="D3077" s="3">
        <v>1574.6200779999999</v>
      </c>
      <c r="E3077" s="3">
        <v>78.142932999999999</v>
      </c>
      <c r="F3077" s="3">
        <v>2165.4549704440001</v>
      </c>
      <c r="G3077" s="3"/>
      <c r="H3077" s="37">
        <v>1355.832431</v>
      </c>
      <c r="I3077" s="3">
        <v>541.99614799999995</v>
      </c>
      <c r="J3077" s="3">
        <v>813.83628300000009</v>
      </c>
      <c r="K3077" s="3"/>
      <c r="L3077" s="3"/>
      <c r="M3077" s="3"/>
      <c r="N3077" s="3">
        <v>-84.4399999999996</v>
      </c>
      <c r="O3077" s="3"/>
    </row>
    <row r="3078" spans="1:15">
      <c r="A3078" s="9">
        <v>41193</v>
      </c>
      <c r="B3078" s="32">
        <v>5738.24</v>
      </c>
      <c r="C3078" s="3">
        <v>3098.42</v>
      </c>
      <c r="D3078" s="3">
        <v>475.34049099999999</v>
      </c>
      <c r="E3078" s="3">
        <v>23.496176999999999</v>
      </c>
      <c r="F3078" s="3">
        <v>2197.7831807349999</v>
      </c>
      <c r="G3078" s="3"/>
      <c r="H3078" s="37">
        <v>99.901247999999995</v>
      </c>
      <c r="I3078" s="3">
        <v>137.917449</v>
      </c>
      <c r="J3078" s="3">
        <v>-38.016201000000009</v>
      </c>
      <c r="K3078" s="3"/>
      <c r="L3078" s="3"/>
      <c r="M3078" s="3"/>
      <c r="N3078" s="3">
        <v>17.380000000000109</v>
      </c>
      <c r="O3078" s="3">
        <v>15281</v>
      </c>
    </row>
    <row r="3079" spans="1:15">
      <c r="A3079" s="9">
        <v>41192</v>
      </c>
      <c r="B3079" s="32">
        <v>5720.86</v>
      </c>
      <c r="C3079" s="3">
        <v>3092.8</v>
      </c>
      <c r="D3079" s="3">
        <v>679.15639199999998</v>
      </c>
      <c r="E3079" s="3">
        <v>27.384789000000001</v>
      </c>
      <c r="F3079" s="3">
        <v>2191.125960634</v>
      </c>
      <c r="G3079" s="3"/>
      <c r="H3079" s="37">
        <v>238.05426600000001</v>
      </c>
      <c r="I3079" s="3">
        <v>248.14480900000001</v>
      </c>
      <c r="J3079" s="3">
        <v>-10.090542999999997</v>
      </c>
      <c r="K3079" s="3"/>
      <c r="L3079" s="3"/>
      <c r="M3079" s="3"/>
      <c r="N3079" s="3">
        <v>-51.660000000000764</v>
      </c>
      <c r="O3079" s="3">
        <v>7623</v>
      </c>
    </row>
    <row r="3080" spans="1:15">
      <c r="A3080" s="9">
        <v>41191</v>
      </c>
      <c r="B3080" s="33">
        <v>5772.52</v>
      </c>
      <c r="C3080" s="35">
        <v>3127.62</v>
      </c>
      <c r="D3080" s="35">
        <v>398.025779</v>
      </c>
      <c r="E3080" s="35">
        <v>17.683451000000002</v>
      </c>
      <c r="F3080" s="3">
        <v>2210.9106340230001</v>
      </c>
      <c r="G3080" s="3"/>
      <c r="H3080" s="37">
        <v>167.728779</v>
      </c>
      <c r="I3080" s="3">
        <v>71.009488000000005</v>
      </c>
      <c r="J3080" s="3">
        <v>96.719290999999998</v>
      </c>
      <c r="K3080" s="3"/>
      <c r="L3080" s="3"/>
      <c r="M3080" s="3"/>
      <c r="N3080" s="3">
        <v>-60.799999999999272</v>
      </c>
      <c r="O3080" s="3"/>
    </row>
    <row r="3081" spans="1:15">
      <c r="A3081" s="9">
        <v>41190</v>
      </c>
      <c r="B3081" s="40">
        <v>5833.32</v>
      </c>
      <c r="C3081" s="3">
        <v>3143.93</v>
      </c>
      <c r="D3081" s="3">
        <v>527.81780000000003</v>
      </c>
      <c r="E3081" s="3">
        <v>43.807755999999998</v>
      </c>
      <c r="F3081" s="3">
        <v>2234.182069601</v>
      </c>
      <c r="G3081" s="3"/>
      <c r="H3081" s="37">
        <v>116.916718</v>
      </c>
      <c r="I3081" s="3">
        <v>129.18403799999999</v>
      </c>
      <c r="J3081" s="3">
        <v>-12.267319999999984</v>
      </c>
      <c r="K3081" s="3"/>
      <c r="L3081" s="3"/>
      <c r="M3081" s="3"/>
      <c r="N3081" s="3">
        <v>-13.850000000000364</v>
      </c>
      <c r="O3081" s="3"/>
    </row>
    <row r="3082" spans="1:15">
      <c r="A3082" s="9">
        <v>41187</v>
      </c>
      <c r="B3082" s="32">
        <v>5847.17</v>
      </c>
      <c r="C3082" s="3">
        <v>3153.67</v>
      </c>
      <c r="D3082" s="3">
        <v>434.91001499999999</v>
      </c>
      <c r="E3082" s="3">
        <v>17.878892</v>
      </c>
      <c r="F3082" s="3">
        <v>2239.4875953579999</v>
      </c>
      <c r="G3082" s="3"/>
      <c r="H3082" s="37">
        <v>196.26383899999999</v>
      </c>
      <c r="I3082" s="3">
        <v>57.979255999999999</v>
      </c>
      <c r="J3082" s="3">
        <v>138.284583</v>
      </c>
      <c r="K3082" s="3"/>
      <c r="L3082" s="3"/>
      <c r="M3082" s="3"/>
      <c r="N3082" s="3">
        <v>-32.519999999999527</v>
      </c>
      <c r="O3082" s="3">
        <v>25197</v>
      </c>
    </row>
    <row r="3083" spans="1:15">
      <c r="A3083" s="9">
        <v>41186</v>
      </c>
      <c r="B3083" s="32">
        <v>5879.69</v>
      </c>
      <c r="C3083" s="3">
        <v>3170.14</v>
      </c>
      <c r="D3083" s="3">
        <v>551.72795699999995</v>
      </c>
      <c r="E3083" s="3">
        <v>23.667348</v>
      </c>
      <c r="F3083" s="3">
        <v>2251.9437321199998</v>
      </c>
      <c r="G3083" s="3"/>
      <c r="H3083" s="37">
        <v>62.974660999999998</v>
      </c>
      <c r="I3083" s="3">
        <v>128.48566500000001</v>
      </c>
      <c r="J3083" s="3">
        <v>-65.511004000000014</v>
      </c>
      <c r="K3083" s="3"/>
      <c r="L3083" s="3"/>
      <c r="M3083" s="3"/>
      <c r="N3083" s="3">
        <v>18.339999999999236</v>
      </c>
      <c r="O3083" s="3"/>
    </row>
    <row r="3084" spans="1:15">
      <c r="A3084" s="9">
        <v>41185</v>
      </c>
      <c r="B3084" s="10">
        <v>5861.35</v>
      </c>
      <c r="C3084" s="3">
        <v>3177.88</v>
      </c>
      <c r="D3084" s="3">
        <v>565.46084599999995</v>
      </c>
      <c r="E3084" s="3">
        <v>31.222301999999999</v>
      </c>
      <c r="F3084" s="3">
        <v>2244.906061703</v>
      </c>
      <c r="G3084" s="3"/>
      <c r="H3084" s="37">
        <v>92.216961999999995</v>
      </c>
      <c r="I3084" s="3">
        <v>76.110521000000006</v>
      </c>
      <c r="J3084" s="3">
        <v>16.10644099999999</v>
      </c>
      <c r="K3084" s="3"/>
      <c r="L3084" s="3"/>
      <c r="M3084" s="3"/>
      <c r="N3084" s="3">
        <v>-29.339999999999236</v>
      </c>
      <c r="O3084" s="3">
        <v>7317</v>
      </c>
    </row>
    <row r="3085" spans="1:15">
      <c r="A3085" s="9">
        <v>41184</v>
      </c>
      <c r="B3085" s="10">
        <v>5890.69</v>
      </c>
      <c r="C3085" s="3">
        <v>3189.94</v>
      </c>
      <c r="D3085" s="3">
        <v>3038.6339160000002</v>
      </c>
      <c r="E3085" s="3">
        <v>34.493448999999998</v>
      </c>
      <c r="F3085" s="3">
        <v>2256.1403641890001</v>
      </c>
      <c r="G3085" s="3"/>
      <c r="H3085" s="37">
        <v>1235.836065</v>
      </c>
      <c r="I3085" s="3">
        <v>553.02465900000004</v>
      </c>
      <c r="J3085" s="3">
        <v>682.81140599999992</v>
      </c>
      <c r="K3085" s="3"/>
      <c r="L3085" s="3"/>
      <c r="M3085" s="3"/>
      <c r="N3085" s="3">
        <v>-37.840000000000146</v>
      </c>
      <c r="O3085" s="3"/>
    </row>
    <row r="3086" spans="1:15">
      <c r="A3086" s="9">
        <v>41183</v>
      </c>
      <c r="B3086" s="32">
        <v>5928.53</v>
      </c>
      <c r="C3086" s="3">
        <v>3222.4</v>
      </c>
      <c r="D3086" s="3">
        <v>747.95874300000003</v>
      </c>
      <c r="E3086" s="3">
        <v>32.140512999999999</v>
      </c>
      <c r="F3086" s="3">
        <v>2268.264685911</v>
      </c>
      <c r="G3086" s="3"/>
      <c r="H3086" s="37">
        <v>91.420528000000004</v>
      </c>
      <c r="I3086" s="3">
        <v>66.961431000000005</v>
      </c>
      <c r="J3086" s="3">
        <v>24.459097</v>
      </c>
      <c r="K3086" s="3"/>
      <c r="L3086" s="3"/>
      <c r="M3086" s="3"/>
      <c r="N3086" s="3">
        <v>-35.760000000000218</v>
      </c>
      <c r="O3086" s="3"/>
    </row>
    <row r="3087" spans="1:15">
      <c r="A3087" s="9">
        <v>41180</v>
      </c>
      <c r="B3087" s="32">
        <v>5964.29</v>
      </c>
      <c r="C3087" s="3">
        <v>3236.61</v>
      </c>
      <c r="D3087" s="3">
        <v>1062.1525790000001</v>
      </c>
      <c r="E3087" s="3">
        <v>61.436377999999998</v>
      </c>
      <c r="F3087" s="3">
        <v>2281.9402594610001</v>
      </c>
      <c r="G3087" s="3"/>
      <c r="H3087" s="37">
        <v>373.84799500000003</v>
      </c>
      <c r="I3087" s="3">
        <v>262.23323699999997</v>
      </c>
      <c r="J3087" s="3">
        <v>111.61475800000005</v>
      </c>
      <c r="K3087" s="3"/>
      <c r="L3087" s="3"/>
      <c r="M3087" s="3"/>
      <c r="N3087" s="3">
        <v>-7.6999999999998181</v>
      </c>
      <c r="O3087" s="3"/>
    </row>
    <row r="3088" spans="1:15">
      <c r="A3088" s="9">
        <v>41179</v>
      </c>
      <c r="B3088" s="32">
        <v>5971.99</v>
      </c>
      <c r="C3088" s="3">
        <v>3240.98</v>
      </c>
      <c r="D3088" s="3">
        <v>2085.955332</v>
      </c>
      <c r="E3088" s="3">
        <v>61.803710000000002</v>
      </c>
      <c r="F3088" s="3">
        <v>2284.8838400250002</v>
      </c>
      <c r="G3088" s="3"/>
      <c r="H3088" s="37">
        <v>496.49329</v>
      </c>
      <c r="I3088" s="3">
        <v>744.14607899999999</v>
      </c>
      <c r="J3088" s="3">
        <v>-247.65278899999998</v>
      </c>
      <c r="K3088" s="3"/>
      <c r="L3088" s="3"/>
      <c r="M3088" s="3"/>
      <c r="N3088" s="3">
        <v>22.569999999999709</v>
      </c>
      <c r="O3088" s="3"/>
    </row>
    <row r="3089" spans="1:15">
      <c r="A3089" s="9">
        <v>41178</v>
      </c>
      <c r="B3089" s="10">
        <v>5949.42</v>
      </c>
      <c r="C3089" s="3">
        <v>3222.31</v>
      </c>
      <c r="D3089" s="3">
        <v>1870.3233970000001</v>
      </c>
      <c r="E3089" s="3">
        <v>107.51864999999999</v>
      </c>
      <c r="F3089" s="3">
        <v>2276.1378137050001</v>
      </c>
      <c r="G3089" s="3"/>
      <c r="H3089" s="37">
        <v>1155.9812429999999</v>
      </c>
      <c r="I3089" s="3">
        <v>53.264360000000003</v>
      </c>
      <c r="J3089" s="3">
        <v>1102.7168830000001</v>
      </c>
      <c r="K3089" s="3"/>
      <c r="L3089" s="3"/>
      <c r="M3089" s="3"/>
      <c r="N3089" s="3">
        <v>5.6599999999998545</v>
      </c>
      <c r="O3089" s="3"/>
    </row>
    <row r="3090" spans="1:15">
      <c r="A3090" s="9">
        <v>41177</v>
      </c>
      <c r="B3090" s="32">
        <v>5943.76</v>
      </c>
      <c r="C3090" s="3">
        <v>3220.27</v>
      </c>
      <c r="D3090" s="3">
        <v>4260.3083290000004</v>
      </c>
      <c r="E3090" s="3">
        <v>60.255049999999997</v>
      </c>
      <c r="F3090" s="3">
        <v>2273.9704680979999</v>
      </c>
      <c r="G3090" s="3"/>
      <c r="H3090" s="37">
        <v>412.10992199999998</v>
      </c>
      <c r="I3090" s="3">
        <v>134.058719</v>
      </c>
      <c r="J3090" s="3">
        <v>278.05120299999999</v>
      </c>
      <c r="K3090" s="3"/>
      <c r="L3090" s="3"/>
      <c r="M3090" s="3"/>
      <c r="N3090" s="3">
        <v>17.470000000000255</v>
      </c>
      <c r="O3090" s="3"/>
    </row>
    <row r="3091" spans="1:15">
      <c r="A3091" s="9">
        <v>41176</v>
      </c>
      <c r="B3091" s="32">
        <v>5926.29</v>
      </c>
      <c r="C3091" s="3">
        <v>3201.1</v>
      </c>
      <c r="D3091" s="3">
        <v>1070.7054760000001</v>
      </c>
      <c r="E3091" s="3">
        <v>72.051366999999999</v>
      </c>
      <c r="F3091" s="3">
        <v>2267.2830852669999</v>
      </c>
      <c r="G3091" s="3"/>
      <c r="H3091" s="37">
        <v>221.776601</v>
      </c>
      <c r="I3091" s="3">
        <v>31.788267000000001</v>
      </c>
      <c r="J3091" s="3">
        <v>189.98833400000001</v>
      </c>
      <c r="K3091" s="3"/>
      <c r="L3091" s="3"/>
      <c r="M3091" s="3"/>
      <c r="N3091" s="3">
        <v>10.390000000000327</v>
      </c>
      <c r="O3091" s="3"/>
    </row>
    <row r="3092" spans="1:15">
      <c r="A3092" s="9">
        <v>41173</v>
      </c>
      <c r="B3092" s="10">
        <v>5915.9</v>
      </c>
      <c r="C3092" s="3">
        <v>3194.91</v>
      </c>
      <c r="D3092" s="3">
        <v>748.95317899999998</v>
      </c>
      <c r="E3092" s="3">
        <v>31.862238000000001</v>
      </c>
      <c r="F3092" s="3">
        <v>2263.283018822</v>
      </c>
      <c r="G3092" s="3"/>
      <c r="H3092" s="37">
        <v>182.617639</v>
      </c>
      <c r="I3092" s="3">
        <v>87.348395999999994</v>
      </c>
      <c r="J3092" s="3">
        <v>95.269243000000003</v>
      </c>
      <c r="K3092" s="3"/>
      <c r="L3092" s="3"/>
      <c r="M3092" s="3"/>
      <c r="N3092" s="3">
        <v>5.8299999999999272</v>
      </c>
      <c r="O3092" s="3"/>
    </row>
    <row r="3093" spans="1:15">
      <c r="A3093" s="9">
        <v>41172</v>
      </c>
      <c r="B3093" s="32">
        <v>5910.07</v>
      </c>
      <c r="C3093" s="3">
        <v>3178.16</v>
      </c>
      <c r="D3093" s="3">
        <v>1364.5106490000001</v>
      </c>
      <c r="E3093" s="3">
        <v>48.389403000000001</v>
      </c>
      <c r="F3093" s="3">
        <v>2261.0500552630001</v>
      </c>
      <c r="G3093" s="3"/>
      <c r="H3093" s="37">
        <v>504.70987100000002</v>
      </c>
      <c r="I3093" s="3">
        <v>312.56466699999999</v>
      </c>
      <c r="J3093" s="3">
        <v>192.14520400000004</v>
      </c>
      <c r="K3093" s="3"/>
      <c r="L3093" s="3"/>
      <c r="M3093" s="3"/>
      <c r="N3093" s="3">
        <v>8.0999999999994543</v>
      </c>
      <c r="O3093" s="3"/>
    </row>
    <row r="3094" spans="1:15">
      <c r="A3094" s="9">
        <v>41171</v>
      </c>
      <c r="B3094" s="30">
        <v>5901.97</v>
      </c>
      <c r="C3094" s="3">
        <v>3169.61</v>
      </c>
      <c r="D3094" s="3">
        <v>941.04135399999996</v>
      </c>
      <c r="E3094" s="3">
        <v>55.197664000000003</v>
      </c>
      <c r="F3094" s="3">
        <v>2257.9523067760001</v>
      </c>
      <c r="G3094" s="3"/>
      <c r="H3094" s="10">
        <v>257.07624299999998</v>
      </c>
      <c r="I3094" s="32">
        <v>181.27059399999999</v>
      </c>
      <c r="J3094" s="3">
        <v>75.805648999999988</v>
      </c>
      <c r="K3094" s="3"/>
      <c r="L3094" s="3"/>
      <c r="M3094" s="3"/>
      <c r="N3094" s="3">
        <v>52.829999999999927</v>
      </c>
      <c r="O3094" s="3"/>
    </row>
    <row r="3095" spans="1:15">
      <c r="A3095" s="9">
        <v>41170</v>
      </c>
      <c r="B3095" s="30">
        <v>5849.14</v>
      </c>
      <c r="C3095" s="3">
        <v>3141.64</v>
      </c>
      <c r="D3095" s="3">
        <v>1222.2861069999999</v>
      </c>
      <c r="E3095" s="3">
        <v>70.647485000000003</v>
      </c>
      <c r="F3095" s="3">
        <v>2237.6947489569998</v>
      </c>
      <c r="G3095" s="3"/>
      <c r="H3095" s="10">
        <v>235.388645</v>
      </c>
      <c r="I3095" s="32">
        <v>45.63944</v>
      </c>
      <c r="J3095" s="3">
        <v>189.74920499999999</v>
      </c>
      <c r="K3095" s="3"/>
      <c r="L3095" s="3"/>
      <c r="M3095" s="3"/>
      <c r="N3095" s="3">
        <v>-61.670000000000073</v>
      </c>
      <c r="O3095" s="3"/>
    </row>
    <row r="3096" spans="1:15">
      <c r="A3096" s="9">
        <v>41169</v>
      </c>
      <c r="B3096" s="10">
        <v>5910.81</v>
      </c>
      <c r="C3096" s="3">
        <v>3177.73</v>
      </c>
      <c r="D3096" s="3">
        <v>1842.6696910000001</v>
      </c>
      <c r="E3096" s="3">
        <v>124.067544</v>
      </c>
      <c r="F3096" s="3">
        <v>2261.2566479560001</v>
      </c>
      <c r="G3096" s="3"/>
      <c r="H3096" s="37">
        <v>295.28783099999998</v>
      </c>
      <c r="I3096" s="3">
        <v>120.15827400000001</v>
      </c>
      <c r="J3096" s="3">
        <v>175.12955699999998</v>
      </c>
      <c r="K3096" s="3"/>
      <c r="L3096" s="3"/>
      <c r="M3096" s="3"/>
      <c r="N3096" s="3">
        <v>-58.279999999999745</v>
      </c>
      <c r="O3096" s="3">
        <v>16907</v>
      </c>
    </row>
    <row r="3097" spans="1:15">
      <c r="A3097" s="9">
        <v>41166</v>
      </c>
      <c r="B3097" s="10">
        <v>5969.09</v>
      </c>
      <c r="C3097" s="3">
        <v>3210.7</v>
      </c>
      <c r="D3097" s="3">
        <v>1823.177627</v>
      </c>
      <c r="E3097" s="3">
        <v>100.365922</v>
      </c>
      <c r="F3097" s="3">
        <v>2283.5538603109999</v>
      </c>
      <c r="G3097" s="3"/>
      <c r="H3097" s="37">
        <v>213.832427</v>
      </c>
      <c r="I3097" s="3">
        <v>245.29619600000001</v>
      </c>
      <c r="J3097" s="3">
        <v>-31.463769000000013</v>
      </c>
      <c r="K3097" s="3"/>
      <c r="L3097" s="3"/>
      <c r="M3097" s="3"/>
      <c r="N3097" s="3">
        <v>42.190000000000509</v>
      </c>
      <c r="O3097" s="3"/>
    </row>
    <row r="3098" spans="1:15">
      <c r="A3098" s="9">
        <v>41165</v>
      </c>
      <c r="B3098" s="10">
        <v>5926.9</v>
      </c>
      <c r="C3098" s="3">
        <v>3214.35</v>
      </c>
      <c r="D3098" s="3">
        <v>3230.6730360000001</v>
      </c>
      <c r="E3098" s="3">
        <v>153.255066</v>
      </c>
      <c r="F3098" s="3">
        <v>2267.4119569680001</v>
      </c>
      <c r="G3098" s="3"/>
      <c r="H3098" s="37">
        <v>1146.4520540000001</v>
      </c>
      <c r="I3098" s="3">
        <v>887.44032300000003</v>
      </c>
      <c r="J3098" s="3">
        <v>259.01173100000005</v>
      </c>
      <c r="K3098" s="3"/>
      <c r="L3098" s="3"/>
      <c r="M3098" s="3"/>
      <c r="N3098" s="3">
        <v>149.67999999999938</v>
      </c>
      <c r="O3098" s="3"/>
    </row>
    <row r="3099" spans="1:15">
      <c r="A3099" s="9">
        <v>41164</v>
      </c>
      <c r="B3099" s="30">
        <v>5777.22</v>
      </c>
      <c r="C3099" s="3">
        <v>3132.59</v>
      </c>
      <c r="D3099" s="3">
        <v>1927.8609160000001</v>
      </c>
      <c r="E3099" s="3">
        <v>99.480855000000005</v>
      </c>
      <c r="F3099" s="3">
        <v>2210.1440621940001</v>
      </c>
      <c r="G3099" s="3"/>
      <c r="H3099" s="10">
        <v>265.37163500000003</v>
      </c>
      <c r="I3099" s="32">
        <v>110.12678699999999</v>
      </c>
      <c r="J3099" s="3">
        <v>155.24484800000005</v>
      </c>
      <c r="K3099" s="3"/>
      <c r="L3099" s="3"/>
      <c r="M3099" s="3"/>
      <c r="N3099" s="3">
        <v>108.92000000000007</v>
      </c>
      <c r="O3099" s="3"/>
    </row>
    <row r="3100" spans="1:15">
      <c r="A3100" s="9">
        <v>41163</v>
      </c>
      <c r="B3100" s="32">
        <v>5668.3</v>
      </c>
      <c r="C3100" s="3">
        <v>3073.26</v>
      </c>
      <c r="D3100" s="3">
        <v>1207.506034</v>
      </c>
      <c r="E3100" s="3">
        <v>62.926310000000001</v>
      </c>
      <c r="F3100" s="3">
        <v>2168.4637193929998</v>
      </c>
      <c r="G3100" s="3"/>
      <c r="H3100" s="37">
        <v>175.51483400000001</v>
      </c>
      <c r="I3100" s="3">
        <v>71.020223000000001</v>
      </c>
      <c r="J3100" s="3">
        <v>104.49461100000001</v>
      </c>
      <c r="K3100" s="3"/>
      <c r="L3100" s="3"/>
      <c r="M3100" s="3"/>
      <c r="N3100" s="3">
        <v>77.400000000000546</v>
      </c>
      <c r="O3100" s="3"/>
    </row>
    <row r="3101" spans="1:15">
      <c r="A3101" s="9">
        <v>41162</v>
      </c>
      <c r="B3101" s="10">
        <v>5590.9</v>
      </c>
      <c r="C3101" s="3">
        <v>3034</v>
      </c>
      <c r="D3101" s="3">
        <v>1991.909486</v>
      </c>
      <c r="E3101" s="3">
        <v>140.138575</v>
      </c>
      <c r="F3101" s="3">
        <v>2137.8837777369999</v>
      </c>
      <c r="G3101" s="3"/>
      <c r="H3101" s="37">
        <v>334.52744999999999</v>
      </c>
      <c r="I3101" s="3">
        <v>86.806515000000005</v>
      </c>
      <c r="J3101" s="3">
        <v>247.720935</v>
      </c>
      <c r="K3101" s="3"/>
      <c r="L3101" s="3"/>
      <c r="M3101" s="3"/>
      <c r="N3101" s="3">
        <v>-1.1300000000001091</v>
      </c>
      <c r="O3101" s="3"/>
    </row>
    <row r="3102" spans="1:15">
      <c r="A3102" s="9">
        <v>41159</v>
      </c>
      <c r="B3102" s="32">
        <v>5592.03</v>
      </c>
      <c r="C3102" s="3">
        <v>3026.5</v>
      </c>
      <c r="D3102" s="3">
        <v>1894.264283</v>
      </c>
      <c r="E3102" s="3">
        <v>136.856595</v>
      </c>
      <c r="F3102" s="3">
        <v>2138.3173546039998</v>
      </c>
      <c r="G3102" s="3"/>
      <c r="H3102" s="37">
        <v>166.74086299999999</v>
      </c>
      <c r="I3102" s="3">
        <v>127.893158</v>
      </c>
      <c r="J3102" s="3">
        <v>38.847704999999991</v>
      </c>
      <c r="K3102" s="3"/>
      <c r="L3102" s="3"/>
      <c r="M3102" s="3"/>
      <c r="N3102" s="3">
        <v>95.179999999999382</v>
      </c>
      <c r="O3102" s="3"/>
    </row>
    <row r="3103" spans="1:15">
      <c r="A3103" s="9">
        <v>41158</v>
      </c>
      <c r="B3103" s="10">
        <v>5496.85</v>
      </c>
      <c r="C3103" s="3">
        <v>2983.81</v>
      </c>
      <c r="D3103" s="3">
        <v>1758.199541</v>
      </c>
      <c r="E3103" s="3">
        <v>147.01047</v>
      </c>
      <c r="F3103" s="3">
        <v>2101.9212346610002</v>
      </c>
      <c r="G3103" s="3"/>
      <c r="H3103" s="37">
        <v>229.61563899999999</v>
      </c>
      <c r="I3103" s="3">
        <v>74.488376000000002</v>
      </c>
      <c r="J3103" s="3">
        <v>155.12726299999997</v>
      </c>
      <c r="K3103" s="3"/>
      <c r="L3103" s="3"/>
      <c r="M3103" s="3"/>
      <c r="N3103" s="3">
        <v>107.93000000000029</v>
      </c>
      <c r="O3103" s="3"/>
    </row>
    <row r="3104" spans="1:15">
      <c r="A3104" s="9">
        <v>41157</v>
      </c>
      <c r="B3104" s="32">
        <v>5388.92</v>
      </c>
      <c r="C3104" s="3">
        <v>2936.01</v>
      </c>
      <c r="D3104" s="3">
        <v>1087.1672719999999</v>
      </c>
      <c r="E3104" s="3">
        <v>135.91387399999999</v>
      </c>
      <c r="F3104" s="3">
        <v>2060.6417701659998</v>
      </c>
      <c r="G3104" s="3"/>
      <c r="H3104" s="37">
        <v>117.01369800000001</v>
      </c>
      <c r="I3104" s="3">
        <v>50.518467999999999</v>
      </c>
      <c r="J3104" s="3">
        <v>66.495230000000006</v>
      </c>
      <c r="K3104" s="3"/>
      <c r="L3104" s="3"/>
      <c r="M3104" s="3"/>
      <c r="N3104" s="3">
        <v>16.789999999999964</v>
      </c>
      <c r="O3104" s="3"/>
    </row>
    <row r="3105" spans="1:15">
      <c r="A3105" s="9">
        <v>41156</v>
      </c>
      <c r="B3105" s="32">
        <v>5372.13</v>
      </c>
      <c r="C3105" s="3">
        <v>2943.31</v>
      </c>
      <c r="D3105" s="3">
        <v>941.06673000000001</v>
      </c>
      <c r="E3105" s="3">
        <v>160.49541300000001</v>
      </c>
      <c r="F3105" s="3">
        <v>2054.2216192430001</v>
      </c>
      <c r="G3105" s="3"/>
      <c r="H3105" s="37">
        <v>76.66422</v>
      </c>
      <c r="I3105" s="3">
        <v>104.80591800000001</v>
      </c>
      <c r="J3105" s="3">
        <v>-28.141698000000005</v>
      </c>
      <c r="K3105" s="3"/>
      <c r="L3105" s="3"/>
      <c r="M3105" s="3"/>
      <c r="N3105" s="3">
        <v>44.909999999999854</v>
      </c>
      <c r="O3105" s="3"/>
    </row>
    <row r="3106" spans="1:15">
      <c r="A3106" s="9">
        <v>41155</v>
      </c>
      <c r="B3106" s="30">
        <v>5327.22</v>
      </c>
      <c r="C3106" s="3">
        <v>2931.41</v>
      </c>
      <c r="D3106" s="3">
        <v>1240.0197700000001</v>
      </c>
      <c r="E3106" s="3">
        <v>178.60829100000001</v>
      </c>
      <c r="F3106" s="3">
        <v>2037.046323085</v>
      </c>
      <c r="G3106" s="3"/>
      <c r="H3106" s="10">
        <v>152.883185</v>
      </c>
      <c r="I3106" s="32">
        <v>83.497900000000001</v>
      </c>
      <c r="J3106" s="3">
        <v>69.385284999999996</v>
      </c>
      <c r="K3106" s="3"/>
      <c r="L3106" s="3"/>
      <c r="M3106" s="3"/>
      <c r="N3106" s="3">
        <v>76.230000000000473</v>
      </c>
      <c r="O3106" s="3"/>
    </row>
    <row r="3107" spans="1:15">
      <c r="A3107" s="9">
        <v>41151</v>
      </c>
      <c r="B3107" s="10">
        <v>5250.99</v>
      </c>
      <c r="C3107" s="3">
        <v>2897.76</v>
      </c>
      <c r="D3107" s="3">
        <v>981.65852500000005</v>
      </c>
      <c r="E3107" s="3">
        <v>114.878131</v>
      </c>
      <c r="F3107" s="3">
        <v>2007.8979709949999</v>
      </c>
      <c r="G3107" s="3"/>
      <c r="H3107" s="37">
        <v>56.057613000000003</v>
      </c>
      <c r="I3107" s="3">
        <v>79.472423000000006</v>
      </c>
      <c r="J3107" s="3">
        <v>-23.414810000000003</v>
      </c>
      <c r="K3107" s="3"/>
      <c r="L3107" s="3"/>
      <c r="M3107" s="3"/>
      <c r="N3107" s="3">
        <v>70.840000000000146</v>
      </c>
      <c r="O3107" s="3">
        <v>12475</v>
      </c>
    </row>
    <row r="3108" spans="1:15">
      <c r="A3108" s="9">
        <v>41150</v>
      </c>
      <c r="B3108" s="10">
        <v>5180.1499999999996</v>
      </c>
      <c r="C3108" s="3">
        <v>2877.88</v>
      </c>
      <c r="D3108" s="3">
        <v>554.00434499999994</v>
      </c>
      <c r="E3108" s="3">
        <v>46.721570999999997</v>
      </c>
      <c r="F3108" s="3">
        <v>1980.806422888</v>
      </c>
      <c r="G3108" s="3"/>
      <c r="H3108" s="37">
        <v>47.866737999999998</v>
      </c>
      <c r="I3108" s="3">
        <v>27.458777999999999</v>
      </c>
      <c r="J3108" s="3">
        <v>20.407959999999999</v>
      </c>
      <c r="K3108" s="3"/>
      <c r="L3108" s="3"/>
      <c r="M3108" s="3"/>
      <c r="N3108" s="3">
        <v>66</v>
      </c>
      <c r="O3108" s="3"/>
    </row>
    <row r="3109" spans="1:15">
      <c r="A3109" s="9">
        <v>41149</v>
      </c>
      <c r="B3109" s="32">
        <v>5114.1499999999996</v>
      </c>
      <c r="C3109" s="3">
        <v>2866.13</v>
      </c>
      <c r="D3109" s="3">
        <v>444.11909300000002</v>
      </c>
      <c r="E3109" s="3">
        <v>44.216501000000001</v>
      </c>
      <c r="F3109" s="3">
        <v>1955.5685704479999</v>
      </c>
      <c r="G3109" s="3"/>
      <c r="H3109" s="37">
        <v>44.556946000000003</v>
      </c>
      <c r="I3109" s="3">
        <v>36.828068000000002</v>
      </c>
      <c r="J3109" s="3">
        <v>7.7288780000000017</v>
      </c>
      <c r="K3109" s="3"/>
      <c r="L3109" s="3"/>
      <c r="M3109" s="3"/>
      <c r="N3109" s="3">
        <v>11.5</v>
      </c>
      <c r="O3109" s="3"/>
    </row>
    <row r="3110" spans="1:15">
      <c r="A3110" s="9">
        <v>41148</v>
      </c>
      <c r="B3110" s="10">
        <v>5102.6499999999996</v>
      </c>
      <c r="C3110" s="3">
        <v>2856.75</v>
      </c>
      <c r="D3110" s="3">
        <v>3073.6920180000002</v>
      </c>
      <c r="E3110" s="3">
        <v>60.457282999999997</v>
      </c>
      <c r="F3110" s="3">
        <v>1951.170499994</v>
      </c>
      <c r="G3110" s="3"/>
      <c r="H3110" s="37">
        <v>49.645183000000003</v>
      </c>
      <c r="I3110" s="3">
        <v>33.110770000000002</v>
      </c>
      <c r="J3110" s="3">
        <v>16.534413000000001</v>
      </c>
      <c r="K3110" s="3"/>
      <c r="L3110" s="3"/>
      <c r="M3110" s="3"/>
      <c r="N3110" s="3">
        <v>29.549999999999272</v>
      </c>
      <c r="O3110" s="3">
        <v>12362</v>
      </c>
    </row>
    <row r="3111" spans="1:15">
      <c r="A3111" s="9">
        <v>41145</v>
      </c>
      <c r="B3111" s="32">
        <v>5073.1000000000004</v>
      </c>
      <c r="C3111" s="3">
        <v>2846.84</v>
      </c>
      <c r="D3111" s="3">
        <v>454.25702200000001</v>
      </c>
      <c r="E3111" s="3">
        <v>33.423631999999998</v>
      </c>
      <c r="F3111" s="3">
        <v>1939.8718478430001</v>
      </c>
      <c r="G3111" s="3"/>
      <c r="H3111" s="37">
        <v>89.628866000000002</v>
      </c>
      <c r="I3111" s="3">
        <v>47.172055</v>
      </c>
      <c r="J3111" s="3">
        <v>42.456811000000002</v>
      </c>
      <c r="K3111" s="3"/>
      <c r="L3111" s="3"/>
      <c r="M3111" s="3"/>
      <c r="N3111" s="3">
        <v>60.260000000000218</v>
      </c>
      <c r="O3111" s="3"/>
    </row>
    <row r="3112" spans="1:15">
      <c r="A3112" s="9">
        <v>41144</v>
      </c>
      <c r="B3112" s="32">
        <v>5012.84</v>
      </c>
      <c r="C3112" s="3">
        <v>2828.54</v>
      </c>
      <c r="D3112" s="3">
        <v>265.71172000000001</v>
      </c>
      <c r="E3112" s="3">
        <v>8.9776520000000009</v>
      </c>
      <c r="F3112" s="3">
        <v>1916.8310694649999</v>
      </c>
      <c r="G3112" s="3"/>
      <c r="H3112" s="37">
        <v>42.332608999999998</v>
      </c>
      <c r="I3112" s="3">
        <v>105.989638</v>
      </c>
      <c r="J3112" s="3">
        <v>-63.657029000000001</v>
      </c>
      <c r="K3112" s="3"/>
      <c r="L3112" s="3"/>
      <c r="M3112" s="3"/>
      <c r="N3112" s="3">
        <v>-25.309999999999491</v>
      </c>
      <c r="O3112" s="3"/>
    </row>
    <row r="3113" spans="1:15">
      <c r="A3113" s="9">
        <v>41143</v>
      </c>
      <c r="B3113" s="32">
        <v>5038.1499999999996</v>
      </c>
      <c r="C3113" s="3">
        <v>2847.5</v>
      </c>
      <c r="D3113" s="3">
        <v>634.86847899999998</v>
      </c>
      <c r="E3113" s="3">
        <v>34.006115000000001</v>
      </c>
      <c r="F3113" s="3">
        <v>1926.5067408530001</v>
      </c>
      <c r="G3113" s="3"/>
      <c r="H3113" s="37">
        <v>326.62537600000002</v>
      </c>
      <c r="I3113" s="3">
        <v>192.063335</v>
      </c>
      <c r="J3113" s="3">
        <v>134.56204100000002</v>
      </c>
      <c r="K3113" s="3"/>
      <c r="L3113" s="3"/>
      <c r="M3113" s="3"/>
      <c r="N3113" s="3">
        <v>10.75</v>
      </c>
      <c r="O3113" s="3"/>
    </row>
    <row r="3114" spans="1:15">
      <c r="A3114" s="9">
        <v>41142</v>
      </c>
      <c r="B3114" s="10">
        <v>5027.3999999999996</v>
      </c>
      <c r="C3114" s="3">
        <v>2831.7</v>
      </c>
      <c r="D3114" s="3">
        <v>782.95429200000001</v>
      </c>
      <c r="E3114" s="3">
        <v>45.979391</v>
      </c>
      <c r="F3114" s="3">
        <v>1922.3964299849999</v>
      </c>
      <c r="G3114" s="3"/>
      <c r="H3114" s="37">
        <v>362.36174</v>
      </c>
      <c r="I3114" s="3">
        <v>169.817162</v>
      </c>
      <c r="J3114" s="3">
        <v>192.544578</v>
      </c>
      <c r="K3114" s="3"/>
      <c r="L3114" s="3"/>
      <c r="M3114" s="3"/>
      <c r="N3114" s="3">
        <v>82.269999999999527</v>
      </c>
      <c r="O3114" s="3"/>
    </row>
    <row r="3115" spans="1:15">
      <c r="A3115" s="9">
        <v>41141</v>
      </c>
      <c r="B3115" s="32">
        <v>4945.13</v>
      </c>
      <c r="C3115" s="3">
        <v>2795.62</v>
      </c>
      <c r="D3115" s="3">
        <v>366.87902600000001</v>
      </c>
      <c r="E3115" s="3">
        <v>21.057666000000001</v>
      </c>
      <c r="F3115" s="3">
        <v>1890.939211632</v>
      </c>
      <c r="G3115" s="3"/>
      <c r="H3115" s="37">
        <v>128.16885600000001</v>
      </c>
      <c r="I3115" s="3">
        <v>19.992709999999999</v>
      </c>
      <c r="J3115" s="3">
        <v>108.176146</v>
      </c>
      <c r="K3115" s="3"/>
      <c r="L3115" s="3"/>
      <c r="M3115" s="3"/>
      <c r="N3115" s="3">
        <v>-4.3299999999999272</v>
      </c>
      <c r="O3115" s="3"/>
    </row>
    <row r="3116" spans="1:15">
      <c r="A3116" s="9">
        <v>41138</v>
      </c>
      <c r="B3116" s="32">
        <v>4949.46</v>
      </c>
      <c r="C3116" s="3">
        <v>2799.31</v>
      </c>
      <c r="D3116" s="3">
        <v>1763.3174610000001</v>
      </c>
      <c r="E3116" s="3">
        <v>95.869433000000001</v>
      </c>
      <c r="F3116" s="3">
        <v>1892.5939593390001</v>
      </c>
      <c r="G3116" s="3"/>
      <c r="H3116" s="37">
        <v>984.19853000000001</v>
      </c>
      <c r="I3116" s="3">
        <v>4.0130780000000001</v>
      </c>
      <c r="J3116" s="3">
        <v>980.18545200000005</v>
      </c>
      <c r="K3116" s="3"/>
      <c r="L3116" s="3"/>
      <c r="M3116" s="3"/>
      <c r="N3116" s="3">
        <v>22.329999999999927</v>
      </c>
      <c r="O3116" s="3"/>
    </row>
    <row r="3117" spans="1:15">
      <c r="A3117" s="9">
        <v>41137</v>
      </c>
      <c r="B3117" s="10">
        <v>4927.13</v>
      </c>
      <c r="C3117" s="3">
        <v>2792.08</v>
      </c>
      <c r="D3117" s="3">
        <v>216.689324</v>
      </c>
      <c r="E3117" s="3">
        <v>12.132764</v>
      </c>
      <c r="F3117" s="3">
        <v>1884.0560590980001</v>
      </c>
      <c r="G3117" s="3"/>
      <c r="H3117" s="37">
        <v>57.972946</v>
      </c>
      <c r="I3117" s="3">
        <v>18.069502</v>
      </c>
      <c r="J3117" s="3">
        <v>39.903444</v>
      </c>
      <c r="K3117" s="3"/>
      <c r="L3117" s="3"/>
      <c r="M3117" s="3"/>
      <c r="N3117" s="3">
        <v>18.409999999999854</v>
      </c>
      <c r="O3117" s="3"/>
    </row>
    <row r="3118" spans="1:15">
      <c r="A3118" s="9">
        <v>41136</v>
      </c>
      <c r="B3118" s="32">
        <v>4908.72</v>
      </c>
      <c r="C3118" s="3">
        <v>2778.88</v>
      </c>
      <c r="D3118" s="3">
        <v>208.706457</v>
      </c>
      <c r="E3118" s="3">
        <v>20.894704999999998</v>
      </c>
      <c r="F3118" s="3">
        <v>1877.0169533579999</v>
      </c>
      <c r="G3118" s="3"/>
      <c r="H3118" s="37">
        <v>54.619647999999998</v>
      </c>
      <c r="I3118" s="3">
        <v>28.202065000000001</v>
      </c>
      <c r="J3118" s="3">
        <v>26.417582999999997</v>
      </c>
      <c r="K3118" s="3"/>
      <c r="L3118" s="3"/>
      <c r="M3118" s="3"/>
      <c r="N3118" s="3">
        <v>-30.9399999999996</v>
      </c>
      <c r="O3118" s="3">
        <v>13614</v>
      </c>
    </row>
    <row r="3119" spans="1:15">
      <c r="A3119" s="9">
        <v>41135</v>
      </c>
      <c r="B3119" s="32">
        <v>4939.66</v>
      </c>
      <c r="C3119" s="3">
        <v>2799.78</v>
      </c>
      <c r="D3119" s="3">
        <v>1036.9135670000001</v>
      </c>
      <c r="E3119" s="3">
        <v>21.896526000000001</v>
      </c>
      <c r="F3119" s="3">
        <v>1888.713639565</v>
      </c>
      <c r="G3119" s="3"/>
      <c r="H3119" s="37">
        <v>712.21675800000003</v>
      </c>
      <c r="I3119" s="3">
        <v>125.818395</v>
      </c>
      <c r="J3119" s="3">
        <v>586.39836300000002</v>
      </c>
      <c r="K3119" s="3"/>
      <c r="L3119" s="3"/>
      <c r="M3119" s="3"/>
      <c r="N3119" s="3">
        <v>31.470000000000255</v>
      </c>
      <c r="O3119" s="3"/>
    </row>
    <row r="3120" spans="1:15">
      <c r="A3120" s="9">
        <v>41134</v>
      </c>
      <c r="B3120" s="41">
        <v>4908.1899999999996</v>
      </c>
      <c r="C3120" s="3">
        <v>2768.84</v>
      </c>
      <c r="D3120" s="3">
        <v>535.420885</v>
      </c>
      <c r="E3120" s="3">
        <v>23.191282000000001</v>
      </c>
      <c r="F3120" s="3">
        <v>1876.680512167</v>
      </c>
      <c r="G3120" s="3"/>
      <c r="H3120" s="37">
        <v>294.03900700000003</v>
      </c>
      <c r="I3120" s="3">
        <v>149.56542999999999</v>
      </c>
      <c r="J3120" s="3">
        <v>144.47357700000003</v>
      </c>
      <c r="K3120" s="3"/>
      <c r="L3120" s="3"/>
      <c r="M3120" s="3"/>
      <c r="N3120" s="3">
        <v>61.739999999999782</v>
      </c>
      <c r="O3120" s="3"/>
    </row>
    <row r="3121" spans="1:15">
      <c r="A3121" s="9">
        <v>41131</v>
      </c>
      <c r="B3121" s="32">
        <v>4846.45</v>
      </c>
      <c r="C3121" s="3">
        <v>2729.2693669999999</v>
      </c>
      <c r="D3121" s="3">
        <v>163.5634</v>
      </c>
      <c r="E3121" s="3">
        <v>12.805087</v>
      </c>
      <c r="F3121" s="3">
        <v>1853.075971215</v>
      </c>
      <c r="G3121" s="3"/>
      <c r="H3121" s="37">
        <v>29.271673</v>
      </c>
      <c r="I3121" s="3">
        <v>2.4453860000000001</v>
      </c>
      <c r="J3121" s="3">
        <v>26.826287000000001</v>
      </c>
      <c r="K3121" s="3"/>
      <c r="L3121" s="3"/>
      <c r="M3121" s="3"/>
      <c r="N3121" s="3">
        <v>-7.7700000000004366</v>
      </c>
      <c r="O3121" s="3"/>
    </row>
    <row r="3122" spans="1:15">
      <c r="A3122" s="9">
        <v>41130</v>
      </c>
      <c r="B3122" s="32">
        <v>4854.22</v>
      </c>
      <c r="C3122" s="3">
        <v>2734.2051970000002</v>
      </c>
      <c r="D3122" s="3">
        <v>168.87523300000001</v>
      </c>
      <c r="E3122" s="3">
        <v>12.664431</v>
      </c>
      <c r="F3122" s="3">
        <v>1856.045617907</v>
      </c>
      <c r="G3122" s="3"/>
      <c r="H3122" s="37">
        <v>29.271673</v>
      </c>
      <c r="I3122" s="3">
        <v>2.4453860000000001</v>
      </c>
      <c r="J3122" s="3">
        <v>26.826287000000001</v>
      </c>
      <c r="K3122" s="3"/>
      <c r="L3122" s="3"/>
      <c r="M3122" s="3"/>
      <c r="N3122" s="3">
        <v>2.3400000000001455</v>
      </c>
      <c r="O3122" s="3">
        <v>9874</v>
      </c>
    </row>
    <row r="3123" spans="1:15">
      <c r="A3123" s="9">
        <v>41129</v>
      </c>
      <c r="B3123" s="32">
        <v>4851.88</v>
      </c>
      <c r="C3123" s="3">
        <v>2739.2870419999999</v>
      </c>
      <c r="D3123" s="3">
        <v>773.56741299999999</v>
      </c>
      <c r="E3123" s="3">
        <v>40.363011</v>
      </c>
      <c r="F3123" s="3">
        <v>1855.1502793449999</v>
      </c>
      <c r="G3123" s="3"/>
      <c r="H3123" s="37">
        <v>298.50276200000002</v>
      </c>
      <c r="I3123" s="3">
        <v>212.652703</v>
      </c>
      <c r="J3123" s="3">
        <v>85.850059000000016</v>
      </c>
      <c r="K3123" s="3"/>
      <c r="L3123" s="3"/>
      <c r="M3123" s="3"/>
      <c r="N3123" s="3">
        <v>-37.989999999999782</v>
      </c>
      <c r="O3123" s="3"/>
    </row>
    <row r="3124" spans="1:15">
      <c r="A3124" s="9">
        <v>41128</v>
      </c>
      <c r="B3124" s="10">
        <v>4889.87</v>
      </c>
      <c r="C3124" s="3">
        <v>2753.4541681465998</v>
      </c>
      <c r="D3124" s="3">
        <v>159.63646199999999</v>
      </c>
      <c r="E3124" s="3">
        <v>11.242212</v>
      </c>
      <c r="F3124" s="3">
        <v>1869.7105550660001</v>
      </c>
      <c r="G3124" s="3"/>
      <c r="H3124" s="37">
        <v>44.791896000000001</v>
      </c>
      <c r="I3124" s="3">
        <v>20.183958000000001</v>
      </c>
      <c r="J3124" s="3">
        <v>24.607938000000001</v>
      </c>
      <c r="K3124" s="3"/>
      <c r="L3124" s="3"/>
      <c r="M3124" s="3"/>
      <c r="N3124" s="3">
        <v>-8.3500000000003638</v>
      </c>
      <c r="O3124" s="3"/>
    </row>
    <row r="3125" spans="1:15">
      <c r="A3125" s="9">
        <v>41127</v>
      </c>
      <c r="B3125" s="32">
        <v>4898.22</v>
      </c>
      <c r="C3125" s="3">
        <v>2760.9517028987698</v>
      </c>
      <c r="D3125" s="3">
        <v>319.91379699999999</v>
      </c>
      <c r="E3125" s="3">
        <v>10.901414000000001</v>
      </c>
      <c r="F3125" s="3">
        <v>1872.9051032970001</v>
      </c>
      <c r="G3125" s="3"/>
      <c r="H3125" s="37">
        <v>206.46264099999999</v>
      </c>
      <c r="I3125" s="3">
        <v>98.700215</v>
      </c>
      <c r="J3125" s="3">
        <v>107.76242599999999</v>
      </c>
      <c r="K3125" s="3"/>
      <c r="L3125" s="3"/>
      <c r="M3125" s="3"/>
      <c r="N3125" s="3">
        <v>-30.279999999999745</v>
      </c>
      <c r="O3125" s="3"/>
    </row>
    <row r="3126" spans="1:15">
      <c r="A3126" s="9">
        <v>41124</v>
      </c>
      <c r="B3126" s="32">
        <v>4928.5</v>
      </c>
      <c r="C3126" s="3">
        <v>2766.0271242205499</v>
      </c>
      <c r="D3126" s="3">
        <v>353.73437100000001</v>
      </c>
      <c r="E3126" s="3">
        <v>8.5476240000000008</v>
      </c>
      <c r="F3126" s="3">
        <v>1884.4801794140001</v>
      </c>
      <c r="G3126" s="3"/>
      <c r="H3126" s="37">
        <v>244.785349</v>
      </c>
      <c r="I3126" s="3">
        <v>124.975263</v>
      </c>
      <c r="J3126" s="3">
        <v>119.810086</v>
      </c>
      <c r="K3126" s="3"/>
      <c r="L3126" s="3"/>
      <c r="M3126" s="3"/>
      <c r="N3126" s="3">
        <v>-2.9700000000002547</v>
      </c>
      <c r="O3126" s="3"/>
    </row>
    <row r="3127" spans="1:15">
      <c r="A3127" s="9">
        <v>41123</v>
      </c>
      <c r="B3127" s="32">
        <v>4931.47</v>
      </c>
      <c r="C3127" s="3">
        <v>2766.26578897321</v>
      </c>
      <c r="D3127" s="3">
        <v>308.140578</v>
      </c>
      <c r="E3127" s="3">
        <v>11.514198</v>
      </c>
      <c r="F3127" s="3">
        <v>1885.6174757839999</v>
      </c>
      <c r="G3127" s="3"/>
      <c r="H3127" s="37">
        <v>107.884919</v>
      </c>
      <c r="I3127" s="3">
        <v>2.4897610000000001</v>
      </c>
      <c r="J3127" s="3">
        <v>105.395158</v>
      </c>
      <c r="K3127" s="3"/>
      <c r="L3127" s="3"/>
      <c r="M3127" s="3"/>
      <c r="N3127" s="3">
        <v>-28.579999999999927</v>
      </c>
      <c r="O3127" s="3"/>
    </row>
    <row r="3128" spans="1:15">
      <c r="A3128" s="9">
        <v>41121</v>
      </c>
      <c r="B3128" s="32">
        <v>4960.05</v>
      </c>
      <c r="C3128" s="3">
        <v>2791.6833305507998</v>
      </c>
      <c r="D3128" s="3">
        <v>754.46795799999995</v>
      </c>
      <c r="E3128" s="3">
        <v>26.373995000000001</v>
      </c>
      <c r="F3128" s="3">
        <v>1896.546277698</v>
      </c>
      <c r="G3128" s="3"/>
      <c r="H3128" s="37">
        <v>357.36438600000002</v>
      </c>
      <c r="I3128" s="3">
        <v>254.834022</v>
      </c>
      <c r="J3128" s="3">
        <v>102.53036400000002</v>
      </c>
      <c r="K3128" s="3"/>
      <c r="L3128" s="3"/>
      <c r="M3128" s="3"/>
      <c r="N3128" s="3">
        <v>15.190000000000509</v>
      </c>
      <c r="O3128" s="3"/>
    </row>
    <row r="3129" spans="1:15">
      <c r="A3129" s="9">
        <v>41120</v>
      </c>
      <c r="B3129" s="41">
        <v>4944.8599999999997</v>
      </c>
      <c r="C3129" s="3">
        <v>2785.7266567884099</v>
      </c>
      <c r="D3129" s="3">
        <v>1942.781436</v>
      </c>
      <c r="E3129" s="3">
        <v>77.945899999999995</v>
      </c>
      <c r="F3129" s="3">
        <v>1889.7128705329999</v>
      </c>
      <c r="G3129" s="3"/>
      <c r="H3129" s="37">
        <v>1768.9866219999999</v>
      </c>
      <c r="I3129" s="3">
        <v>238.703518</v>
      </c>
      <c r="J3129" s="3">
        <v>1530.2831039999999</v>
      </c>
      <c r="K3129" s="3"/>
      <c r="L3129" s="3"/>
      <c r="M3129" s="3"/>
      <c r="N3129" s="3">
        <v>9.3499999999994543</v>
      </c>
      <c r="O3129" s="3"/>
    </row>
    <row r="3130" spans="1:15">
      <c r="A3130" s="9">
        <v>41117</v>
      </c>
      <c r="B3130" s="32">
        <v>4935.51</v>
      </c>
      <c r="C3130" s="3">
        <v>2776.7375952447201</v>
      </c>
      <c r="D3130" s="3">
        <v>288.21141599999999</v>
      </c>
      <c r="E3130" s="3">
        <v>27.960701</v>
      </c>
      <c r="F3130" s="3">
        <v>1885.9399684479999</v>
      </c>
      <c r="G3130" s="3"/>
      <c r="H3130" s="37">
        <v>42.843035999999998</v>
      </c>
      <c r="I3130" s="3">
        <v>41.667507999999998</v>
      </c>
      <c r="J3130" s="3">
        <v>1.1755279999999999</v>
      </c>
      <c r="K3130" s="3"/>
      <c r="L3130" s="3"/>
      <c r="M3130" s="3"/>
      <c r="N3130" s="3">
        <v>2.4200000000000728</v>
      </c>
      <c r="O3130" s="3">
        <v>8657</v>
      </c>
    </row>
    <row r="3131" spans="1:15">
      <c r="A3131" s="9">
        <v>41116</v>
      </c>
      <c r="B3131" s="10">
        <v>4933.09</v>
      </c>
      <c r="C3131" s="3">
        <v>2782.5</v>
      </c>
      <c r="D3131" s="3">
        <v>425.68984999999998</v>
      </c>
      <c r="E3131" s="3">
        <v>26.683004</v>
      </c>
      <c r="F3131" s="3">
        <v>1885.013970595</v>
      </c>
      <c r="G3131" s="3"/>
      <c r="H3131" s="37">
        <v>105.06131499999999</v>
      </c>
      <c r="I3131" s="3">
        <v>34.633837999999997</v>
      </c>
      <c r="J3131" s="3">
        <v>70.427476999999996</v>
      </c>
      <c r="K3131" s="3"/>
      <c r="L3131" s="3"/>
      <c r="M3131" s="3"/>
      <c r="N3131" s="3">
        <v>56.900000000000546</v>
      </c>
      <c r="O3131" s="3"/>
    </row>
    <row r="3132" spans="1:15">
      <c r="A3132" s="9">
        <v>41115</v>
      </c>
      <c r="B3132" s="10">
        <v>4876.1899999999996</v>
      </c>
      <c r="C3132" s="3">
        <v>2755.5858992518001</v>
      </c>
      <c r="D3132" s="3">
        <v>266.591655</v>
      </c>
      <c r="E3132" s="3">
        <v>25.945136999999999</v>
      </c>
      <c r="F3132" s="3">
        <v>1863.2736119579999</v>
      </c>
      <c r="G3132" s="3"/>
      <c r="H3132" s="37">
        <v>22.04241</v>
      </c>
      <c r="I3132" s="3">
        <v>18.154734999999999</v>
      </c>
      <c r="J3132" s="3">
        <v>3.8876750000000015</v>
      </c>
      <c r="K3132" s="3"/>
      <c r="L3132" s="3"/>
      <c r="M3132" s="3"/>
      <c r="N3132" s="3">
        <v>-7.6900000000005093</v>
      </c>
      <c r="O3132" s="3"/>
    </row>
    <row r="3133" spans="1:15">
      <c r="A3133" s="9">
        <v>41114</v>
      </c>
      <c r="B3133" s="10">
        <v>4883.88</v>
      </c>
      <c r="C3133" s="3">
        <v>2761.9865585184698</v>
      </c>
      <c r="D3133" s="3">
        <v>275.72090400000002</v>
      </c>
      <c r="E3133" s="3">
        <v>20.538694</v>
      </c>
      <c r="F3133" s="3">
        <v>1866.212994403</v>
      </c>
      <c r="G3133" s="3"/>
      <c r="H3133" s="37">
        <v>42.373009000000003</v>
      </c>
      <c r="I3133" s="3">
        <v>19.994176</v>
      </c>
      <c r="J3133" s="3">
        <v>22.378833000000004</v>
      </c>
      <c r="K3133" s="3"/>
      <c r="L3133" s="3"/>
      <c r="M3133" s="3"/>
      <c r="N3133" s="3">
        <v>9.5200000000004366</v>
      </c>
      <c r="O3133" s="3"/>
    </row>
    <row r="3134" spans="1:15">
      <c r="A3134" s="9">
        <v>41113</v>
      </c>
      <c r="B3134" s="32">
        <v>4874.3599999999997</v>
      </c>
      <c r="C3134" s="3">
        <v>2760.92441798247</v>
      </c>
      <c r="D3134" s="3">
        <v>519.86839199999997</v>
      </c>
      <c r="E3134" s="3">
        <v>16.961285</v>
      </c>
      <c r="F3134" s="3">
        <v>1862.5736645930001</v>
      </c>
      <c r="G3134" s="3"/>
      <c r="H3134" s="37">
        <v>323.40862399999997</v>
      </c>
      <c r="I3134" s="3">
        <v>71.965041999999997</v>
      </c>
      <c r="J3134" s="3">
        <v>251.44358199999999</v>
      </c>
      <c r="K3134" s="3"/>
      <c r="L3134" s="3"/>
      <c r="M3134" s="3"/>
      <c r="N3134" s="3">
        <v>-7.410000000000764</v>
      </c>
      <c r="O3134" s="3"/>
    </row>
    <row r="3135" spans="1:15">
      <c r="A3135" s="9">
        <v>41110</v>
      </c>
      <c r="B3135" s="32">
        <v>4881.7700000000004</v>
      </c>
      <c r="C3135" s="3">
        <v>2761.8986253799599</v>
      </c>
      <c r="D3135" s="3">
        <v>321.81103100000001</v>
      </c>
      <c r="E3135" s="3">
        <v>10.488956999999999</v>
      </c>
      <c r="F3135" s="3">
        <v>1865.4061473679999</v>
      </c>
      <c r="G3135" s="3"/>
      <c r="H3135" s="37">
        <v>196.804934</v>
      </c>
      <c r="I3135" s="3">
        <v>18.943909999999999</v>
      </c>
      <c r="J3135" s="3">
        <v>177.86102400000001</v>
      </c>
      <c r="K3135" s="3"/>
      <c r="L3135" s="3"/>
      <c r="M3135" s="3"/>
      <c r="N3135" s="3">
        <v>-6.4499999999998181</v>
      </c>
      <c r="O3135" s="3"/>
    </row>
    <row r="3136" spans="1:15">
      <c r="A3136" s="9">
        <v>41109</v>
      </c>
      <c r="B3136" s="32">
        <v>4888.22</v>
      </c>
      <c r="C3136" s="3">
        <v>2768.4378384912302</v>
      </c>
      <c r="D3136" s="3">
        <v>284.20749499999999</v>
      </c>
      <c r="E3136" s="3">
        <v>28.380026999999998</v>
      </c>
      <c r="F3136" s="3">
        <v>1867.869881349</v>
      </c>
      <c r="G3136" s="3"/>
      <c r="H3136" s="37">
        <v>46.949561000000003</v>
      </c>
      <c r="I3136" s="3">
        <v>37.306876000000003</v>
      </c>
      <c r="J3136" s="3">
        <v>9.6426850000000002</v>
      </c>
      <c r="K3136" s="3"/>
      <c r="L3136" s="3"/>
      <c r="M3136" s="3"/>
      <c r="N3136" s="3">
        <v>-2.8899999999994179</v>
      </c>
      <c r="O3136" s="3"/>
    </row>
    <row r="3137" spans="1:15">
      <c r="A3137" s="9">
        <v>41108</v>
      </c>
      <c r="B3137" s="32">
        <v>4891.1099999999997</v>
      </c>
      <c r="C3137" s="3">
        <v>2760.1787210162302</v>
      </c>
      <c r="D3137" s="3">
        <v>666.32103700000005</v>
      </c>
      <c r="E3137" s="3">
        <v>54.683183999999997</v>
      </c>
      <c r="F3137" s="3">
        <v>1868.9411945229999</v>
      </c>
      <c r="G3137" s="3"/>
      <c r="H3137" s="37">
        <v>79.450193999999996</v>
      </c>
      <c r="I3137" s="3">
        <v>295.52787899999998</v>
      </c>
      <c r="J3137" s="3">
        <v>-216.07768499999997</v>
      </c>
      <c r="K3137" s="3"/>
      <c r="L3137" s="3"/>
      <c r="M3137" s="3"/>
      <c r="N3137" s="3">
        <v>68.469999999999345</v>
      </c>
      <c r="O3137" s="3"/>
    </row>
    <row r="3138" spans="1:15">
      <c r="A3138" s="9">
        <v>41107</v>
      </c>
      <c r="B3138" s="32">
        <v>4822.6400000000003</v>
      </c>
      <c r="C3138" s="3">
        <v>2742.74721533307</v>
      </c>
      <c r="D3138" s="3">
        <v>383.412735</v>
      </c>
      <c r="E3138" s="3">
        <v>15.210084999999999</v>
      </c>
      <c r="F3138" s="3">
        <v>1842.777560584</v>
      </c>
      <c r="G3138" s="3"/>
      <c r="H3138" s="37">
        <v>63.581015000000001</v>
      </c>
      <c r="I3138" s="3">
        <v>172.55935199999999</v>
      </c>
      <c r="J3138" s="3">
        <v>-108.97833699999998</v>
      </c>
      <c r="K3138" s="3"/>
      <c r="L3138" s="3"/>
      <c r="M3138" s="3"/>
      <c r="N3138" s="3">
        <v>-30.389999999999418</v>
      </c>
      <c r="O3138" s="3"/>
    </row>
    <row r="3139" spans="1:15">
      <c r="A3139" s="9">
        <v>41106</v>
      </c>
      <c r="B3139" s="10">
        <v>4853.03</v>
      </c>
      <c r="C3139" s="3">
        <v>2755.7738376320199</v>
      </c>
      <c r="D3139" s="3">
        <v>225.08349899999999</v>
      </c>
      <c r="E3139" s="3">
        <v>11.927390000000001</v>
      </c>
      <c r="F3139" s="3">
        <v>1854.389024353</v>
      </c>
      <c r="G3139" s="3"/>
      <c r="H3139" s="37">
        <v>32.690387999999999</v>
      </c>
      <c r="I3139" s="3">
        <v>42.409610999999998</v>
      </c>
      <c r="J3139" s="3">
        <v>-9.7192229999999995</v>
      </c>
      <c r="K3139" s="3"/>
      <c r="L3139" s="3"/>
      <c r="M3139" s="3"/>
      <c r="N3139" s="3">
        <v>-27.070000000000618</v>
      </c>
      <c r="O3139" s="3"/>
    </row>
    <row r="3140" spans="1:15">
      <c r="A3140" s="9">
        <v>41103</v>
      </c>
      <c r="B3140" s="32">
        <v>4880.1000000000004</v>
      </c>
      <c r="C3140" s="3">
        <v>2775.0888124210501</v>
      </c>
      <c r="D3140" s="3">
        <v>196.96771899999999</v>
      </c>
      <c r="E3140" s="3">
        <v>15.775347999999999</v>
      </c>
      <c r="F3140" s="3">
        <v>1864.730651326</v>
      </c>
      <c r="G3140" s="3"/>
      <c r="H3140" s="37">
        <v>47.329453999999998</v>
      </c>
      <c r="I3140" s="3">
        <v>12.029254999999999</v>
      </c>
      <c r="J3140" s="3">
        <v>35.300198999999999</v>
      </c>
      <c r="K3140" s="3"/>
      <c r="L3140" s="3"/>
      <c r="M3140" s="3"/>
      <c r="N3140" s="3">
        <v>12.579999999999927</v>
      </c>
      <c r="O3140" s="3"/>
    </row>
    <row r="3141" spans="1:15">
      <c r="A3141" s="9">
        <v>41102</v>
      </c>
      <c r="B3141" s="10">
        <v>4867.5200000000004</v>
      </c>
      <c r="C3141" s="3">
        <v>2772.8636125262201</v>
      </c>
      <c r="D3141" s="3">
        <v>299.10148500000003</v>
      </c>
      <c r="E3141" s="3">
        <v>18.430854</v>
      </c>
      <c r="F3141" s="3">
        <v>1859.9241142870001</v>
      </c>
      <c r="G3141" s="3"/>
      <c r="H3141" s="37">
        <v>95.184160000000006</v>
      </c>
      <c r="I3141" s="3">
        <v>14.024486</v>
      </c>
      <c r="J3141" s="3">
        <v>81.15967400000001</v>
      </c>
      <c r="K3141" s="3"/>
      <c r="L3141" s="3"/>
      <c r="M3141" s="3"/>
      <c r="N3141" s="3">
        <v>-4.5399999999999636</v>
      </c>
      <c r="O3141" s="3"/>
    </row>
    <row r="3142" spans="1:15">
      <c r="A3142" s="9">
        <v>41101</v>
      </c>
      <c r="B3142" s="41">
        <v>4872.0600000000004</v>
      </c>
      <c r="C3142" s="3">
        <v>2780.3436999999999</v>
      </c>
      <c r="D3142" s="3">
        <v>336.69888200000003</v>
      </c>
      <c r="E3142" s="3">
        <v>14.338001</v>
      </c>
      <c r="F3142" s="3">
        <v>1861.660695583</v>
      </c>
      <c r="G3142" s="3"/>
      <c r="H3142" s="37">
        <v>147.70111600000001</v>
      </c>
      <c r="I3142" s="3">
        <v>160.39664099999999</v>
      </c>
      <c r="J3142" s="3">
        <v>-12.695524999999975</v>
      </c>
      <c r="K3142" s="3"/>
      <c r="L3142" s="3"/>
      <c r="M3142" s="3"/>
      <c r="N3142" s="3">
        <v>3.6700000000000728</v>
      </c>
      <c r="O3142" s="3"/>
    </row>
    <row r="3143" spans="1:15">
      <c r="A3143" s="9">
        <v>41100</v>
      </c>
      <c r="B3143" s="32">
        <v>4868.3900000000003</v>
      </c>
      <c r="C3143" s="3">
        <v>2775.5538704297901</v>
      </c>
      <c r="D3143" s="3">
        <v>269.02362199999999</v>
      </c>
      <c r="E3143" s="3">
        <v>21.551881000000002</v>
      </c>
      <c r="F3143" s="3">
        <v>1860.25530119</v>
      </c>
      <c r="G3143" s="3"/>
      <c r="H3143" s="37">
        <v>16.577912000000001</v>
      </c>
      <c r="I3143" s="3">
        <v>10.232462</v>
      </c>
      <c r="J3143" s="3">
        <v>6.3454500000000014</v>
      </c>
      <c r="K3143" s="3"/>
      <c r="L3143" s="3"/>
      <c r="M3143" s="22"/>
      <c r="N3143" s="3">
        <v>-37.210000000000036</v>
      </c>
      <c r="O3143" s="3">
        <v>6719</v>
      </c>
    </row>
    <row r="3144" spans="1:15">
      <c r="A3144" s="9">
        <v>41099</v>
      </c>
      <c r="B3144" s="32">
        <v>4905.6000000000004</v>
      </c>
      <c r="C3144" s="3">
        <v>2793.5631608492999</v>
      </c>
      <c r="D3144" s="3">
        <v>914.16432799999995</v>
      </c>
      <c r="E3144" s="3">
        <v>23.131235</v>
      </c>
      <c r="F3144" s="3">
        <v>1874.473940652</v>
      </c>
      <c r="G3144" s="3"/>
      <c r="H3144" s="37">
        <v>266.950446</v>
      </c>
      <c r="I3144" s="3">
        <v>10.940834000000001</v>
      </c>
      <c r="J3144" s="3">
        <v>256.009612</v>
      </c>
      <c r="K3144" s="3"/>
      <c r="L3144" s="3"/>
      <c r="M3144" s="3"/>
      <c r="N3144" s="3">
        <v>-19.460000000000036</v>
      </c>
      <c r="O3144" s="3"/>
    </row>
    <row r="3145" spans="1:15">
      <c r="A3145" s="9">
        <v>41096</v>
      </c>
      <c r="B3145" s="32">
        <v>4925.0600000000004</v>
      </c>
      <c r="C3145" s="3">
        <v>2796.46270003362</v>
      </c>
      <c r="D3145" s="3">
        <v>125.11962</v>
      </c>
      <c r="E3145" s="3">
        <v>7.548654</v>
      </c>
      <c r="F3145" s="3">
        <v>1881.9115451790001</v>
      </c>
      <c r="G3145" s="3"/>
      <c r="H3145" s="37">
        <v>10.842580999999999</v>
      </c>
      <c r="I3145" s="3">
        <v>19.304455999999998</v>
      </c>
      <c r="J3145" s="3">
        <v>-8.4618749999999991</v>
      </c>
      <c r="K3145" s="3"/>
      <c r="L3145" s="3"/>
      <c r="M3145" s="3"/>
      <c r="N3145" s="3">
        <v>-3.5799999999999272</v>
      </c>
      <c r="O3145" s="3"/>
    </row>
    <row r="3146" spans="1:15">
      <c r="A3146" s="9">
        <v>41095</v>
      </c>
      <c r="B3146" s="32">
        <v>4928.6400000000003</v>
      </c>
      <c r="C3146" s="3">
        <v>2796.5053242082499</v>
      </c>
      <c r="D3146" s="3">
        <v>368.13822199999998</v>
      </c>
      <c r="E3146" s="3">
        <v>23.020786000000001</v>
      </c>
      <c r="F3146" s="3">
        <v>1883.27362806</v>
      </c>
      <c r="G3146" s="3"/>
      <c r="H3146" s="37">
        <v>117.65181</v>
      </c>
      <c r="I3146" s="3">
        <v>32.497883000000002</v>
      </c>
      <c r="J3146" s="3">
        <v>85.153926999999996</v>
      </c>
      <c r="K3146" s="3"/>
      <c r="L3146" s="3"/>
      <c r="M3146" s="3"/>
      <c r="N3146" s="3">
        <v>4.0300000000006548</v>
      </c>
      <c r="O3146" s="3"/>
    </row>
    <row r="3147" spans="1:15">
      <c r="A3147" s="9">
        <v>41094</v>
      </c>
      <c r="B3147" s="30">
        <v>4924.6099999999997</v>
      </c>
      <c r="C3147" s="3">
        <v>2797.38771564844</v>
      </c>
      <c r="D3147" s="3">
        <v>332.70747899999998</v>
      </c>
      <c r="E3147" s="3">
        <v>25.663522</v>
      </c>
      <c r="F3147" s="3">
        <v>1881.731569798</v>
      </c>
      <c r="G3147" s="3"/>
      <c r="H3147" s="10">
        <v>183.84621200000001</v>
      </c>
      <c r="I3147" s="32">
        <v>104.42992599999999</v>
      </c>
      <c r="J3147" s="3">
        <v>79.416286000000014</v>
      </c>
      <c r="K3147" s="3"/>
      <c r="L3147" s="3"/>
      <c r="M3147" s="3"/>
      <c r="N3147" s="3">
        <v>-21.970000000000255</v>
      </c>
      <c r="O3147" s="3"/>
    </row>
    <row r="3148" spans="1:15">
      <c r="A3148" s="9">
        <v>41092</v>
      </c>
      <c r="B3148" s="32">
        <v>4946.58</v>
      </c>
      <c r="C3148" s="3">
        <v>2809.3108642160701</v>
      </c>
      <c r="D3148" s="3">
        <v>377.94347399999998</v>
      </c>
      <c r="E3148" s="3">
        <v>14.278229</v>
      </c>
      <c r="F3148" s="3">
        <v>1890.126928055</v>
      </c>
      <c r="G3148" s="3"/>
      <c r="H3148" s="37">
        <v>279.24540400000001</v>
      </c>
      <c r="I3148" s="3">
        <v>115.17772100000001</v>
      </c>
      <c r="J3148" s="3">
        <v>164.06768299999999</v>
      </c>
      <c r="K3148" s="3"/>
      <c r="L3148" s="3"/>
      <c r="M3148" s="3"/>
      <c r="N3148" s="3">
        <v>-6.3500000000003638</v>
      </c>
      <c r="O3148" s="3"/>
    </row>
    <row r="3149" spans="1:15">
      <c r="A3149" s="9">
        <v>41089</v>
      </c>
      <c r="B3149" s="32">
        <v>4952.93</v>
      </c>
      <c r="C3149" s="3">
        <v>2810.37</v>
      </c>
      <c r="D3149" s="3">
        <v>91.635801000000001</v>
      </c>
      <c r="E3149" s="3">
        <v>7.818263</v>
      </c>
      <c r="F3149" s="3">
        <v>1890.1530905950001</v>
      </c>
      <c r="G3149" s="3"/>
      <c r="H3149" s="37">
        <v>35.517819000000003</v>
      </c>
      <c r="I3149" s="3">
        <v>4.4840080000000002</v>
      </c>
      <c r="J3149" s="3">
        <v>31.033811000000004</v>
      </c>
      <c r="K3149" s="3"/>
      <c r="L3149" s="3"/>
      <c r="M3149" s="3"/>
      <c r="N3149" s="3">
        <v>-12.840000000000146</v>
      </c>
      <c r="O3149" s="3"/>
    </row>
    <row r="3150" spans="1:15">
      <c r="A3150" s="9">
        <v>41088</v>
      </c>
      <c r="B3150" s="30">
        <v>4965.7700000000004</v>
      </c>
      <c r="C3150" s="3">
        <v>2817.35</v>
      </c>
      <c r="D3150" s="3">
        <v>218.675884</v>
      </c>
      <c r="E3150" s="3">
        <v>17.121231999999999</v>
      </c>
      <c r="F3150" s="3">
        <v>1894.2193953359999</v>
      </c>
      <c r="G3150" s="3"/>
      <c r="H3150" s="10">
        <v>30.242629000000001</v>
      </c>
      <c r="I3150" s="32">
        <v>23.090240999999999</v>
      </c>
      <c r="J3150" s="3">
        <v>7.152388000000002</v>
      </c>
      <c r="K3150" s="3"/>
      <c r="L3150" s="3"/>
      <c r="M3150" s="3"/>
      <c r="N3150" s="3">
        <v>9.8600000000005821</v>
      </c>
      <c r="O3150" s="3"/>
    </row>
    <row r="3151" spans="1:15">
      <c r="A3151" s="9">
        <v>41087</v>
      </c>
      <c r="B3151" s="32">
        <v>4955.91</v>
      </c>
      <c r="C3151" s="3">
        <v>2811.52</v>
      </c>
      <c r="D3151" s="3">
        <v>797.23960399999999</v>
      </c>
      <c r="E3151" s="3">
        <v>32.975163000000002</v>
      </c>
      <c r="F3151" s="3">
        <v>1890.4554626520001</v>
      </c>
      <c r="G3151" s="3"/>
      <c r="H3151" s="37">
        <v>14.717078000000001</v>
      </c>
      <c r="I3151" s="3">
        <v>214.34810400000001</v>
      </c>
      <c r="J3151" s="3">
        <v>-199.63102600000002</v>
      </c>
      <c r="K3151" s="3"/>
      <c r="L3151" s="3"/>
      <c r="M3151" s="3"/>
      <c r="N3151" s="3">
        <v>-39.779999999999745</v>
      </c>
      <c r="O3151" s="3"/>
    </row>
    <row r="3152" spans="1:15">
      <c r="A3152" s="9">
        <v>41086</v>
      </c>
      <c r="B3152" s="40">
        <v>4995.6899999999996</v>
      </c>
      <c r="C3152" s="3">
        <v>2845.23</v>
      </c>
      <c r="D3152" s="3">
        <v>972.54840100000001</v>
      </c>
      <c r="E3152" s="3">
        <v>25.884474000000001</v>
      </c>
      <c r="F3152" s="3">
        <v>1903.111841959</v>
      </c>
      <c r="G3152" s="3"/>
      <c r="H3152" s="37">
        <v>86.253679000000005</v>
      </c>
      <c r="I3152" s="3">
        <v>77.647578999999993</v>
      </c>
      <c r="J3152" s="3">
        <v>8.6061000000000121</v>
      </c>
      <c r="K3152" s="3"/>
      <c r="L3152" s="3"/>
      <c r="M3152" s="3"/>
      <c r="N3152" s="3">
        <v>5.6999999999998181</v>
      </c>
      <c r="O3152" s="3">
        <v>18929</v>
      </c>
    </row>
    <row r="3153" spans="1:15">
      <c r="A3153" s="9">
        <v>41085</v>
      </c>
      <c r="B3153" s="32">
        <v>4989.99</v>
      </c>
      <c r="C3153" s="3">
        <v>2851.7835795390001</v>
      </c>
      <c r="D3153" s="3">
        <v>8083.1417970000002</v>
      </c>
      <c r="E3153" s="3">
        <v>91.126158000000004</v>
      </c>
      <c r="F3153" s="3">
        <v>1900.938801171</v>
      </c>
      <c r="G3153" s="3"/>
      <c r="H3153" s="37">
        <v>722.34268899999995</v>
      </c>
      <c r="I3153" s="3">
        <v>36.428386000000003</v>
      </c>
      <c r="J3153" s="3">
        <v>685.9143029999999</v>
      </c>
      <c r="K3153" s="3"/>
      <c r="L3153" s="3"/>
      <c r="M3153" s="3"/>
      <c r="N3153" s="3">
        <v>-0.44000000000050932</v>
      </c>
      <c r="O3153" s="3"/>
    </row>
    <row r="3154" spans="1:15">
      <c r="A3154" s="9">
        <v>41082</v>
      </c>
      <c r="B3154" s="30">
        <v>4990.43</v>
      </c>
      <c r="C3154" s="3">
        <v>2844.7986261425499</v>
      </c>
      <c r="D3154" s="3">
        <v>1519.6007050000001</v>
      </c>
      <c r="E3154" s="3">
        <v>105.998068</v>
      </c>
      <c r="F3154" s="3">
        <v>1901.1084575770001</v>
      </c>
      <c r="G3154" s="3"/>
      <c r="H3154" s="10">
        <v>33.613883000000001</v>
      </c>
      <c r="I3154" s="32">
        <v>91.461213000000001</v>
      </c>
      <c r="J3154" s="3">
        <v>-57.847329999999999</v>
      </c>
      <c r="K3154" s="3"/>
      <c r="L3154" s="3"/>
      <c r="M3154" s="3"/>
      <c r="N3154" s="3">
        <v>-48.719999999999345</v>
      </c>
      <c r="O3154" s="3"/>
    </row>
    <row r="3155" spans="1:15">
      <c r="A3155" s="9">
        <v>41081</v>
      </c>
      <c r="B3155" s="10">
        <v>5039.1499999999996</v>
      </c>
      <c r="C3155" s="3">
        <v>2867.7160159452801</v>
      </c>
      <c r="D3155" s="3">
        <v>674.04257800000005</v>
      </c>
      <c r="E3155" s="3">
        <v>29.815176000000001</v>
      </c>
      <c r="F3155" s="3">
        <v>1919.6686614969999</v>
      </c>
      <c r="G3155" s="3"/>
      <c r="H3155" s="37">
        <v>304.52588500000002</v>
      </c>
      <c r="I3155" s="3">
        <v>227.25196700000001</v>
      </c>
      <c r="J3155" s="3">
        <v>77.273918000000009</v>
      </c>
      <c r="K3155" s="3"/>
      <c r="L3155" s="3"/>
      <c r="M3155" s="3"/>
      <c r="N3155" s="3">
        <v>-2.9200000000000728</v>
      </c>
      <c r="O3155" s="3"/>
    </row>
    <row r="3156" spans="1:15">
      <c r="A3156" s="9">
        <v>41080</v>
      </c>
      <c r="B3156" s="30">
        <v>5042.07</v>
      </c>
      <c r="C3156" s="3">
        <v>2859.2265573690402</v>
      </c>
      <c r="D3156" s="3">
        <v>529.51111700000001</v>
      </c>
      <c r="E3156" s="3">
        <v>45.086100999999999</v>
      </c>
      <c r="F3156" s="3">
        <v>1920.7729363989999</v>
      </c>
      <c r="G3156" s="3"/>
      <c r="H3156" s="10">
        <v>122.726603</v>
      </c>
      <c r="I3156" s="32">
        <v>100.758415</v>
      </c>
      <c r="J3156" s="3">
        <v>21.968187999999998</v>
      </c>
      <c r="K3156" s="3"/>
      <c r="L3156" s="3"/>
      <c r="M3156" s="3"/>
      <c r="N3156" s="3">
        <v>-35.990000000000691</v>
      </c>
      <c r="O3156" s="3"/>
    </row>
    <row r="3157" spans="1:15">
      <c r="A3157" s="9">
        <v>41079</v>
      </c>
      <c r="B3157" s="42">
        <v>5078.0600000000004</v>
      </c>
      <c r="C3157" s="34">
        <v>2852.8898090828302</v>
      </c>
      <c r="D3157" s="34">
        <v>616.61676</v>
      </c>
      <c r="E3157" s="34">
        <v>68.656502000000003</v>
      </c>
      <c r="F3157" s="34">
        <v>1934.5036970159999</v>
      </c>
      <c r="G3157" s="34"/>
      <c r="H3157" s="138">
        <v>28.909092000000001</v>
      </c>
      <c r="I3157" s="34">
        <v>26.788723000000001</v>
      </c>
      <c r="J3157" s="34">
        <v>2.1203690000000002</v>
      </c>
      <c r="K3157" s="34"/>
      <c r="L3157" s="34"/>
      <c r="M3157" s="34"/>
      <c r="N3157" s="3">
        <v>18.770000000000437</v>
      </c>
      <c r="O3157" s="3"/>
    </row>
    <row r="3158" spans="1:15">
      <c r="A3158" s="9">
        <v>41078</v>
      </c>
      <c r="B3158" s="32">
        <v>5059.29</v>
      </c>
      <c r="C3158" s="3">
        <v>2852.8898090828302</v>
      </c>
      <c r="D3158" s="3">
        <v>533.57386099999997</v>
      </c>
      <c r="E3158" s="3">
        <v>39.150556000000002</v>
      </c>
      <c r="F3158" s="3">
        <v>1927.3536038120001</v>
      </c>
      <c r="G3158" s="3"/>
      <c r="H3158" s="37">
        <v>44.073202999999999</v>
      </c>
      <c r="I3158" s="3">
        <v>60.977288999999999</v>
      </c>
      <c r="J3158" s="3">
        <v>-16.904086</v>
      </c>
      <c r="K3158" s="3"/>
      <c r="L3158" s="3"/>
      <c r="M3158" s="3"/>
      <c r="N3158" s="3">
        <v>61.1899999999996</v>
      </c>
      <c r="O3158" s="3"/>
    </row>
    <row r="3159" spans="1:15">
      <c r="A3159" s="9">
        <v>41075</v>
      </c>
      <c r="B3159" s="32">
        <v>4998.1000000000004</v>
      </c>
      <c r="C3159" s="3">
        <v>2836.43417870859</v>
      </c>
      <c r="D3159" s="3">
        <v>295.357437</v>
      </c>
      <c r="E3159" s="3">
        <v>23.614695000000001</v>
      </c>
      <c r="F3159" s="3">
        <v>1904.041671923</v>
      </c>
      <c r="G3159" s="3"/>
      <c r="H3159" s="37">
        <v>111.130701</v>
      </c>
      <c r="I3159" s="3">
        <v>82.971810000000005</v>
      </c>
      <c r="J3159" s="3">
        <v>28.158890999999997</v>
      </c>
      <c r="K3159" s="3"/>
      <c r="L3159" s="3"/>
      <c r="M3159" s="3"/>
      <c r="N3159" s="3">
        <v>6.8900000000003274</v>
      </c>
      <c r="O3159" s="3"/>
    </row>
    <row r="3160" spans="1:15">
      <c r="A3160" s="9">
        <v>41074</v>
      </c>
      <c r="B3160" s="32">
        <v>4991.21</v>
      </c>
      <c r="C3160" s="3">
        <v>2836.43417870859</v>
      </c>
      <c r="D3160" s="3">
        <v>758.38001699999995</v>
      </c>
      <c r="E3160" s="3">
        <v>64.454481000000001</v>
      </c>
      <c r="F3160" s="3">
        <v>1901.21888771</v>
      </c>
      <c r="G3160" s="3"/>
      <c r="H3160" s="37">
        <v>111.130701</v>
      </c>
      <c r="I3160" s="3">
        <v>82.971810000000005</v>
      </c>
      <c r="J3160" s="3">
        <v>28.158890999999997</v>
      </c>
      <c r="K3160" s="3"/>
      <c r="L3160" s="3"/>
      <c r="M3160" s="3"/>
      <c r="N3160" s="3">
        <v>68.1899999999996</v>
      </c>
      <c r="O3160" s="3"/>
    </row>
    <row r="3161" spans="1:15">
      <c r="A3161" s="9">
        <v>41073</v>
      </c>
      <c r="B3161" s="32">
        <v>4923.0200000000004</v>
      </c>
      <c r="C3161" s="3">
        <v>2825.14692408671</v>
      </c>
      <c r="D3161" s="3">
        <v>427.81851599999999</v>
      </c>
      <c r="E3161" s="3">
        <v>41.112231999999999</v>
      </c>
      <c r="F3161" s="3">
        <v>1875.2429997910001</v>
      </c>
      <c r="G3161" s="3"/>
      <c r="H3161" s="37">
        <v>52.672412999999999</v>
      </c>
      <c r="I3161" s="3">
        <v>56.900543999999996</v>
      </c>
      <c r="J3161" s="3">
        <v>-4.2281309999999976</v>
      </c>
      <c r="K3161" s="3"/>
      <c r="L3161" s="3"/>
      <c r="M3161" s="3"/>
      <c r="N3161" s="3">
        <v>78.230000000000473</v>
      </c>
      <c r="O3161" s="3"/>
    </row>
    <row r="3162" spans="1:15">
      <c r="A3162" s="9">
        <v>41072</v>
      </c>
      <c r="B3162" s="32">
        <v>4844.79</v>
      </c>
      <c r="C3162" s="3">
        <v>2795.4116208625901</v>
      </c>
      <c r="D3162" s="3">
        <v>284.81964900000003</v>
      </c>
      <c r="E3162" s="3">
        <v>14.517287</v>
      </c>
      <c r="F3162" s="3">
        <v>1845.444866996</v>
      </c>
      <c r="G3162" s="3"/>
      <c r="H3162" s="37">
        <v>95.263191000000006</v>
      </c>
      <c r="I3162" s="3">
        <v>33.129130000000004</v>
      </c>
      <c r="J3162" s="3">
        <v>62.134061000000003</v>
      </c>
      <c r="K3162" s="3"/>
      <c r="L3162" s="3"/>
      <c r="M3162" s="3"/>
      <c r="N3162" s="3">
        <v>37.239999999999782</v>
      </c>
      <c r="O3162" s="3"/>
    </row>
    <row r="3163" spans="1:15">
      <c r="A3163" s="9">
        <v>41071</v>
      </c>
      <c r="B3163" s="32">
        <v>4807.55</v>
      </c>
      <c r="C3163" s="3">
        <v>2782.1260520674</v>
      </c>
      <c r="D3163" s="3">
        <v>242.41650999999999</v>
      </c>
      <c r="E3163" s="3">
        <v>12.397314</v>
      </c>
      <c r="F3163" s="3">
        <v>1831.2586024950001</v>
      </c>
      <c r="G3163" s="3"/>
      <c r="H3163" s="37">
        <v>95.263191000000006</v>
      </c>
      <c r="I3163" s="3">
        <v>33.129130000000004</v>
      </c>
      <c r="J3163" s="3">
        <v>62.134061000000003</v>
      </c>
      <c r="K3163" s="3"/>
      <c r="L3163" s="3"/>
      <c r="M3163" s="3"/>
      <c r="N3163" s="3">
        <v>-3.8899999999994179</v>
      </c>
      <c r="O3163" s="3"/>
    </row>
    <row r="3164" spans="1:15">
      <c r="A3164" s="9">
        <v>41068</v>
      </c>
      <c r="B3164" s="32">
        <v>4811.4399999999996</v>
      </c>
      <c r="C3164" s="3">
        <v>2789.0681102866802</v>
      </c>
      <c r="D3164" s="3">
        <v>153.42382000000001</v>
      </c>
      <c r="E3164" s="3">
        <v>12.039401</v>
      </c>
      <c r="F3164" s="3">
        <v>1832.7408340689999</v>
      </c>
      <c r="G3164" s="3"/>
      <c r="H3164" s="37">
        <v>12.885349</v>
      </c>
      <c r="I3164" s="3">
        <v>51.680441999999999</v>
      </c>
      <c r="J3164" s="3">
        <v>-38.795093000000001</v>
      </c>
      <c r="K3164" s="3"/>
      <c r="L3164" s="3"/>
      <c r="M3164" s="3"/>
      <c r="N3164" s="3">
        <v>-111.58000000000084</v>
      </c>
      <c r="O3164" s="3"/>
    </row>
    <row r="3165" spans="1:15">
      <c r="A3165" s="9">
        <v>41067</v>
      </c>
      <c r="B3165" s="10">
        <v>4923.0200000000004</v>
      </c>
      <c r="C3165" s="3">
        <v>2777.3654887371699</v>
      </c>
      <c r="D3165" s="3">
        <v>427.81851599999999</v>
      </c>
      <c r="E3165" s="3">
        <v>41.112231999999999</v>
      </c>
      <c r="F3165" s="3">
        <v>1875.2429997910001</v>
      </c>
      <c r="G3165" s="3"/>
      <c r="H3165" s="37">
        <v>190.578363</v>
      </c>
      <c r="I3165" s="3">
        <v>211.201503</v>
      </c>
      <c r="J3165" s="3">
        <v>-20.623140000000006</v>
      </c>
      <c r="K3165" s="3"/>
      <c r="L3165" s="3"/>
      <c r="M3165" s="3"/>
      <c r="N3165" s="3">
        <v>165.04000000000087</v>
      </c>
      <c r="O3165" s="3"/>
    </row>
    <row r="3166" spans="1:15">
      <c r="A3166" s="9">
        <v>41066</v>
      </c>
      <c r="B3166" s="10">
        <v>4757.9799999999996</v>
      </c>
      <c r="C3166" s="3">
        <v>2752.6561316868701</v>
      </c>
      <c r="D3166" s="3">
        <v>499.46296699999999</v>
      </c>
      <c r="E3166" s="3">
        <v>21.180112000000001</v>
      </c>
      <c r="F3166" s="3">
        <v>1812.3760936189999</v>
      </c>
      <c r="G3166" s="3"/>
      <c r="H3166" s="37">
        <v>190.578363</v>
      </c>
      <c r="I3166" s="3">
        <v>211.201503</v>
      </c>
      <c r="J3166" s="3">
        <v>-20.623140000000006</v>
      </c>
      <c r="K3166" s="3"/>
      <c r="L3166" s="3"/>
      <c r="M3166" s="3"/>
      <c r="N3166" s="3">
        <v>20.229999999999563</v>
      </c>
      <c r="O3166" s="3"/>
    </row>
    <row r="3167" spans="1:15">
      <c r="A3167" s="9">
        <v>41065</v>
      </c>
      <c r="B3167" s="32">
        <v>4737.75</v>
      </c>
      <c r="C3167" s="3">
        <v>2763.6433600836099</v>
      </c>
      <c r="D3167" s="3">
        <v>246.36831900000001</v>
      </c>
      <c r="E3167" s="3">
        <v>19.147162000000002</v>
      </c>
      <c r="F3167" s="3">
        <v>1803.0474384470001</v>
      </c>
      <c r="G3167" s="3"/>
      <c r="H3167" s="37">
        <v>60.919908999999997</v>
      </c>
      <c r="I3167" s="3">
        <v>12.081011</v>
      </c>
      <c r="J3167" s="3">
        <v>48.838898</v>
      </c>
      <c r="K3167" s="3"/>
      <c r="L3167" s="3"/>
      <c r="M3167" s="3"/>
      <c r="N3167" s="3">
        <v>-10.850000000000364</v>
      </c>
      <c r="O3167" s="3"/>
    </row>
    <row r="3168" spans="1:15">
      <c r="A3168" s="9">
        <v>41061</v>
      </c>
      <c r="B3168" s="32">
        <v>4748.6000000000004</v>
      </c>
      <c r="C3168" s="3">
        <v>2766.2065831391901</v>
      </c>
      <c r="D3168" s="3">
        <v>286.562164</v>
      </c>
      <c r="E3168" s="3">
        <v>21.693677999999998</v>
      </c>
      <c r="F3168" s="3">
        <v>1807.1694427360001</v>
      </c>
      <c r="G3168" s="3"/>
      <c r="H3168" s="156">
        <v>53.988914999999999</v>
      </c>
      <c r="I3168" s="3">
        <v>96.991223000000005</v>
      </c>
      <c r="J3168" s="3">
        <v>-43.002308000000006</v>
      </c>
      <c r="K3168" s="3"/>
      <c r="L3168" s="3"/>
      <c r="M3168" s="3"/>
      <c r="N3168" s="3">
        <v>-136.57999999999993</v>
      </c>
      <c r="O3168" s="3"/>
    </row>
    <row r="3169" spans="1:15">
      <c r="A3169" s="9">
        <v>41060</v>
      </c>
      <c r="B3169" s="32">
        <v>4885.18</v>
      </c>
      <c r="C3169" s="3">
        <v>2831.98142714712</v>
      </c>
      <c r="D3169" s="3">
        <v>313.124368</v>
      </c>
      <c r="E3169" s="3">
        <v>27.291145</v>
      </c>
      <c r="F3169" s="3">
        <v>1827.257973643</v>
      </c>
      <c r="G3169" s="3"/>
      <c r="H3169" s="37">
        <v>137.802582</v>
      </c>
      <c r="I3169" s="3">
        <v>43.371532000000002</v>
      </c>
      <c r="J3169" s="3">
        <v>94.431049999999999</v>
      </c>
      <c r="K3169" s="3"/>
      <c r="L3169" s="3"/>
      <c r="M3169" s="3"/>
      <c r="N3169" s="3">
        <v>53.030000000000655</v>
      </c>
      <c r="O3169" s="3"/>
    </row>
    <row r="3170" spans="1:15">
      <c r="A3170" s="9">
        <v>41059</v>
      </c>
      <c r="B3170" s="10">
        <v>4832.1499999999996</v>
      </c>
      <c r="C3170" s="3">
        <v>2811.6798764131699</v>
      </c>
      <c r="D3170" s="3">
        <v>348.84055799999999</v>
      </c>
      <c r="E3170" s="3">
        <v>19.466325000000001</v>
      </c>
      <c r="F3170" s="3">
        <v>1807.424739738</v>
      </c>
      <c r="G3170" s="3"/>
      <c r="H3170" s="37">
        <v>89.606669999999994</v>
      </c>
      <c r="I3170" s="3">
        <v>46.001398000000002</v>
      </c>
      <c r="J3170" s="3">
        <v>43.605271999999992</v>
      </c>
      <c r="K3170" s="3"/>
      <c r="L3170" s="3"/>
      <c r="M3170" s="3"/>
      <c r="N3170" s="3">
        <v>-32.970000000000255</v>
      </c>
      <c r="O3170" s="3">
        <v>23156</v>
      </c>
    </row>
    <row r="3171" spans="1:15">
      <c r="A3171" s="9">
        <v>41058</v>
      </c>
      <c r="B3171" s="32">
        <v>4865.12</v>
      </c>
      <c r="C3171" s="3">
        <v>2821.32602094186</v>
      </c>
      <c r="D3171" s="3">
        <v>673.70126900000002</v>
      </c>
      <c r="E3171" s="3">
        <v>24.30716</v>
      </c>
      <c r="F3171" s="3">
        <v>1816.6076334510001</v>
      </c>
      <c r="G3171" s="3"/>
      <c r="H3171" s="37">
        <v>272.18757900000003</v>
      </c>
      <c r="I3171" s="3">
        <v>382.59821799999997</v>
      </c>
      <c r="J3171" s="3">
        <v>-110.41063899999995</v>
      </c>
      <c r="K3171" s="3"/>
      <c r="L3171" s="3"/>
      <c r="M3171" s="3"/>
      <c r="N3171" s="3">
        <v>51.859999999999673</v>
      </c>
      <c r="O3171" s="3"/>
    </row>
    <row r="3172" spans="1:15">
      <c r="A3172" s="9">
        <v>41057</v>
      </c>
      <c r="B3172" s="32">
        <v>4813.26</v>
      </c>
      <c r="C3172" s="3">
        <v>2823.5110475704801</v>
      </c>
      <c r="D3172" s="3">
        <v>534.09993199999997</v>
      </c>
      <c r="E3172" s="3">
        <v>38.847983999999997</v>
      </c>
      <c r="F3172" s="3">
        <v>1797.2439275429999</v>
      </c>
      <c r="G3172" s="3"/>
      <c r="H3172" s="37">
        <v>228.445516</v>
      </c>
      <c r="I3172" s="3">
        <v>15.652737999999999</v>
      </c>
      <c r="J3172" s="3">
        <v>212.792778</v>
      </c>
      <c r="K3172" s="3"/>
      <c r="L3172" s="3"/>
      <c r="M3172" s="3"/>
      <c r="N3172" s="3">
        <v>-121.75</v>
      </c>
      <c r="O3172" s="3">
        <v>9946</v>
      </c>
    </row>
    <row r="3173" spans="1:15">
      <c r="A3173" s="9">
        <v>41054</v>
      </c>
      <c r="B3173" s="32">
        <v>4935.01</v>
      </c>
      <c r="C3173" s="3">
        <v>2870.3221512075702</v>
      </c>
      <c r="D3173" s="3">
        <v>395.73048999999997</v>
      </c>
      <c r="E3173" s="3">
        <v>19.698326999999999</v>
      </c>
      <c r="F3173" s="3">
        <v>1842.7062106179999</v>
      </c>
      <c r="G3173" s="3"/>
      <c r="H3173" s="37">
        <v>165.432086</v>
      </c>
      <c r="I3173" s="3">
        <v>99.742858999999996</v>
      </c>
      <c r="J3173" s="3">
        <v>65.689227000000002</v>
      </c>
      <c r="K3173" s="3"/>
      <c r="L3173" s="3"/>
      <c r="M3173" s="3"/>
      <c r="N3173" s="3">
        <v>-74.659999999999854</v>
      </c>
      <c r="O3173" s="3"/>
    </row>
    <row r="3174" spans="1:15">
      <c r="A3174" s="9">
        <v>41053</v>
      </c>
      <c r="B3174" s="30">
        <v>5009.67</v>
      </c>
      <c r="C3174" s="3">
        <v>2908.7077170391099</v>
      </c>
      <c r="D3174" s="3">
        <v>185.01824400000001</v>
      </c>
      <c r="E3174" s="3">
        <v>12.23194</v>
      </c>
      <c r="F3174" s="3">
        <v>1870.3333742550001</v>
      </c>
      <c r="G3174" s="3"/>
      <c r="H3174" s="10">
        <v>61.378770000000003</v>
      </c>
      <c r="I3174" s="32">
        <v>23.106065999999998</v>
      </c>
      <c r="J3174" s="3">
        <v>38.272704000000004</v>
      </c>
      <c r="K3174" s="3"/>
      <c r="L3174" s="3"/>
      <c r="M3174" s="3"/>
      <c r="N3174" s="3">
        <v>-9.4499999999998181</v>
      </c>
      <c r="O3174" s="3"/>
    </row>
    <row r="3175" spans="1:15">
      <c r="A3175" s="9">
        <v>41052</v>
      </c>
      <c r="B3175" s="32">
        <v>5019.12</v>
      </c>
      <c r="C3175" s="3">
        <v>2911.3890208052098</v>
      </c>
      <c r="D3175" s="3">
        <v>296.44832300000002</v>
      </c>
      <c r="E3175" s="3">
        <v>31.465980999999999</v>
      </c>
      <c r="F3175" s="3">
        <v>1873.862152506</v>
      </c>
      <c r="G3175" s="3"/>
      <c r="H3175" s="37">
        <v>145.979612</v>
      </c>
      <c r="I3175" s="3">
        <v>121.81874500000001</v>
      </c>
      <c r="J3175" s="3">
        <v>24.160866999999996</v>
      </c>
      <c r="K3175" s="3"/>
      <c r="L3175" s="3"/>
      <c r="M3175" s="22"/>
      <c r="N3175" s="3">
        <v>-28.989999999999782</v>
      </c>
      <c r="O3175" s="3"/>
    </row>
    <row r="3176" spans="1:15">
      <c r="A3176" s="9">
        <v>41051</v>
      </c>
      <c r="B3176" s="10">
        <v>5048.1099999999997</v>
      </c>
      <c r="C3176" s="3">
        <v>2925.1872644483701</v>
      </c>
      <c r="D3176" s="3">
        <v>817.85449200000005</v>
      </c>
      <c r="E3176" s="3">
        <v>25.423522999999999</v>
      </c>
      <c r="F3176" s="3">
        <v>1884.68413872</v>
      </c>
      <c r="G3176" s="3"/>
      <c r="H3176" s="37">
        <v>529.76150099999995</v>
      </c>
      <c r="I3176" s="3">
        <v>398.494666</v>
      </c>
      <c r="J3176" s="3">
        <v>131.26683499999996</v>
      </c>
      <c r="K3176" s="3"/>
      <c r="L3176" s="3"/>
      <c r="M3176" s="3"/>
      <c r="N3176" s="3">
        <v>-107.5</v>
      </c>
      <c r="O3176" s="3"/>
    </row>
    <row r="3177" spans="1:15">
      <c r="A3177" s="9">
        <v>41050</v>
      </c>
      <c r="B3177" s="32">
        <v>5155.6099999999997</v>
      </c>
      <c r="C3177" s="3">
        <v>2973.9215280363901</v>
      </c>
      <c r="D3177" s="3">
        <v>296.276205</v>
      </c>
      <c r="E3177" s="3">
        <v>17.777473000000001</v>
      </c>
      <c r="F3177" s="3">
        <v>1924.7576547809999</v>
      </c>
      <c r="G3177" s="3"/>
      <c r="H3177" s="37">
        <v>119.48105</v>
      </c>
      <c r="I3177" s="3">
        <v>13.027749999999999</v>
      </c>
      <c r="J3177" s="3">
        <v>106.4533</v>
      </c>
      <c r="K3177" s="3"/>
      <c r="L3177" s="3"/>
      <c r="M3177" s="3"/>
      <c r="N3177" s="3">
        <v>-52.110000000000582</v>
      </c>
      <c r="O3177" s="3">
        <v>5802</v>
      </c>
    </row>
    <row r="3178" spans="1:15">
      <c r="A3178" s="9">
        <v>41047</v>
      </c>
      <c r="B3178" s="10">
        <v>5207.72</v>
      </c>
      <c r="C3178" s="3">
        <v>2986.2894563445898</v>
      </c>
      <c r="D3178" s="3">
        <v>191.997083</v>
      </c>
      <c r="E3178" s="3">
        <v>9.4739140000000006</v>
      </c>
      <c r="F3178" s="3">
        <v>1944.094056443</v>
      </c>
      <c r="G3178" s="3"/>
      <c r="H3178" s="37">
        <v>68.390675999999999</v>
      </c>
      <c r="I3178" s="3">
        <v>20.725957999999999</v>
      </c>
      <c r="J3178" s="3">
        <v>47.664718000000001</v>
      </c>
      <c r="K3178" s="3"/>
      <c r="L3178" s="3"/>
      <c r="M3178" s="3"/>
      <c r="N3178" s="3">
        <v>-14.369999999999891</v>
      </c>
      <c r="O3178" s="3"/>
    </row>
    <row r="3179" spans="1:15">
      <c r="A3179" s="9">
        <v>41046</v>
      </c>
      <c r="B3179" s="30">
        <v>5222.09</v>
      </c>
      <c r="C3179" s="3">
        <v>2989.4464238667902</v>
      </c>
      <c r="D3179" s="3">
        <v>157.70381</v>
      </c>
      <c r="E3179" s="3">
        <v>15.640203</v>
      </c>
      <c r="F3179" s="3">
        <v>1949.4592372449999</v>
      </c>
      <c r="G3179" s="3"/>
      <c r="H3179" s="10">
        <v>28.097111999999999</v>
      </c>
      <c r="I3179" s="32">
        <v>21.426815999999999</v>
      </c>
      <c r="J3179" s="3">
        <v>6.6702960000000004</v>
      </c>
      <c r="K3179" s="3"/>
      <c r="L3179" s="3"/>
      <c r="M3179" s="3"/>
      <c r="N3179" s="3">
        <v>0.56000000000040018</v>
      </c>
      <c r="O3179" s="3"/>
    </row>
    <row r="3180" spans="1:15">
      <c r="A3180" s="9">
        <v>41045</v>
      </c>
      <c r="B3180" s="32">
        <v>5221.53</v>
      </c>
      <c r="C3180" s="3">
        <v>2991.9969211636399</v>
      </c>
      <c r="D3180" s="3">
        <v>168.403389</v>
      </c>
      <c r="E3180" s="3">
        <v>22.419623000000001</v>
      </c>
      <c r="F3180" s="3">
        <v>1948.8691297099999</v>
      </c>
      <c r="G3180" s="3"/>
      <c r="H3180" s="37">
        <v>17.223319</v>
      </c>
      <c r="I3180" s="3">
        <v>13.344628</v>
      </c>
      <c r="J3180" s="3">
        <v>3.8786909999999999</v>
      </c>
      <c r="K3180" s="3"/>
      <c r="L3180" s="3"/>
      <c r="M3180" s="3"/>
      <c r="N3180" s="3">
        <v>7.8499999999994543</v>
      </c>
      <c r="O3180" s="3"/>
    </row>
    <row r="3181" spans="1:15">
      <c r="A3181" s="9">
        <v>41044</v>
      </c>
      <c r="B3181" s="10">
        <v>5213.68</v>
      </c>
      <c r="C3181" s="3">
        <v>2977.7852635839399</v>
      </c>
      <c r="D3181" s="3">
        <v>542.47348599999998</v>
      </c>
      <c r="E3181" s="3">
        <v>46.866664999999998</v>
      </c>
      <c r="F3181" s="3">
        <v>1941.3612125929999</v>
      </c>
      <c r="G3181" s="3"/>
      <c r="H3181" s="37">
        <v>97.762074999999996</v>
      </c>
      <c r="I3181" s="3">
        <v>31.381509999999999</v>
      </c>
      <c r="J3181" s="3">
        <v>66.38056499999999</v>
      </c>
      <c r="K3181" s="3"/>
      <c r="L3181" s="3"/>
      <c r="M3181" s="3"/>
      <c r="N3181" s="3">
        <v>87.820000000000618</v>
      </c>
      <c r="O3181" s="3"/>
    </row>
    <row r="3182" spans="1:15">
      <c r="A3182" s="9">
        <v>41043</v>
      </c>
      <c r="B3182" s="32">
        <v>5125.8599999999997</v>
      </c>
      <c r="C3182" s="3">
        <v>2954.9020912402302</v>
      </c>
      <c r="D3182" s="3">
        <v>402.12758500000001</v>
      </c>
      <c r="E3182" s="3">
        <v>30.911318999999999</v>
      </c>
      <c r="F3182" s="3">
        <v>1908.511035536</v>
      </c>
      <c r="G3182" s="3"/>
      <c r="H3182" s="37">
        <v>146.21373299999999</v>
      </c>
      <c r="I3182" s="3">
        <v>151.70319599999999</v>
      </c>
      <c r="J3182" s="3">
        <v>-5.4894630000000006</v>
      </c>
      <c r="K3182" s="3"/>
      <c r="L3182" s="3"/>
      <c r="M3182" s="3"/>
      <c r="N3182" s="3">
        <v>9.5499999999992724</v>
      </c>
      <c r="O3182" s="3">
        <v>8327</v>
      </c>
    </row>
    <row r="3183" spans="1:15">
      <c r="A3183" s="9">
        <v>41040</v>
      </c>
      <c r="B3183" s="32">
        <v>5116.3100000000004</v>
      </c>
      <c r="C3183" s="3">
        <v>2947.9764087312101</v>
      </c>
      <c r="D3183" s="3">
        <v>286.43531000000002</v>
      </c>
      <c r="E3183" s="3">
        <v>18.474827000000001</v>
      </c>
      <c r="F3183" s="3">
        <v>1904.311677918</v>
      </c>
      <c r="G3183" s="3"/>
      <c r="H3183" s="37">
        <v>97.000313000000006</v>
      </c>
      <c r="I3183" s="3">
        <v>68.426758000000007</v>
      </c>
      <c r="J3183" s="3">
        <v>28.573554999999999</v>
      </c>
      <c r="K3183" s="3"/>
      <c r="L3183" s="3"/>
      <c r="M3183" s="3"/>
      <c r="N3183" s="3">
        <v>7.75</v>
      </c>
      <c r="O3183" s="3"/>
    </row>
    <row r="3184" spans="1:15">
      <c r="A3184" s="9">
        <v>41039</v>
      </c>
      <c r="B3184" s="32">
        <v>5108.5600000000004</v>
      </c>
      <c r="C3184" s="3">
        <v>2946.4791971853201</v>
      </c>
      <c r="D3184" s="3">
        <v>346.387992</v>
      </c>
      <c r="E3184" s="3">
        <v>26.169989000000001</v>
      </c>
      <c r="F3184" s="3">
        <v>1901.423321905</v>
      </c>
      <c r="G3184" s="3"/>
      <c r="H3184" s="37">
        <v>116.238148</v>
      </c>
      <c r="I3184" s="3">
        <v>58.258349000000003</v>
      </c>
      <c r="J3184" s="3">
        <v>57.979798999999993</v>
      </c>
      <c r="K3184" s="3"/>
      <c r="L3184" s="3"/>
      <c r="M3184" s="3"/>
      <c r="N3184" s="3">
        <v>-55.3799999999992</v>
      </c>
      <c r="O3184" s="3"/>
    </row>
    <row r="3185" spans="1:15">
      <c r="A3185" s="9">
        <v>41038</v>
      </c>
      <c r="B3185" s="32">
        <v>5163.9399999999996</v>
      </c>
      <c r="C3185" s="3">
        <v>2964.4021290282299</v>
      </c>
      <c r="D3185" s="3">
        <v>403.134952</v>
      </c>
      <c r="E3185" s="3">
        <v>22.184604</v>
      </c>
      <c r="F3185" s="3">
        <v>1922.007416892</v>
      </c>
      <c r="G3185" s="3"/>
      <c r="H3185" s="37">
        <v>162.856347</v>
      </c>
      <c r="I3185" s="3">
        <v>52.337726000000004</v>
      </c>
      <c r="J3185" s="3">
        <v>110.518621</v>
      </c>
      <c r="K3185" s="3"/>
      <c r="L3185" s="3"/>
      <c r="M3185" s="3"/>
      <c r="N3185" s="3">
        <v>-92.850000000000364</v>
      </c>
      <c r="O3185" s="3"/>
    </row>
    <row r="3186" spans="1:15">
      <c r="A3186" s="9">
        <v>41037</v>
      </c>
      <c r="B3186" s="30">
        <v>5256.79</v>
      </c>
      <c r="C3186" s="3">
        <v>3012.94766919727</v>
      </c>
      <c r="D3186" s="3">
        <v>543.98824100000002</v>
      </c>
      <c r="E3186" s="3">
        <v>34.000708000000003</v>
      </c>
      <c r="F3186" s="3">
        <v>1956.567950465</v>
      </c>
      <c r="G3186" s="3"/>
      <c r="H3186" s="10">
        <v>294.05328800000001</v>
      </c>
      <c r="I3186" s="32">
        <v>15.197544000000001</v>
      </c>
      <c r="J3186" s="3">
        <v>278.85574400000002</v>
      </c>
      <c r="K3186" s="3"/>
      <c r="L3186" s="3"/>
      <c r="M3186" s="3"/>
      <c r="N3186" s="3">
        <v>-38.8100000000004</v>
      </c>
      <c r="O3186" s="3">
        <v>13828</v>
      </c>
    </row>
    <row r="3187" spans="1:15">
      <c r="A3187" s="9">
        <v>41033</v>
      </c>
      <c r="B3187" s="32">
        <v>5295.6</v>
      </c>
      <c r="C3187" s="3">
        <v>3007.0023585215099</v>
      </c>
      <c r="D3187" s="3">
        <v>429.82804399999998</v>
      </c>
      <c r="E3187" s="3">
        <v>26.193763000000001</v>
      </c>
      <c r="F3187" s="3">
        <v>1971.01114803</v>
      </c>
      <c r="G3187" s="3"/>
      <c r="H3187" s="37">
        <v>91.850070000000002</v>
      </c>
      <c r="I3187" s="3">
        <v>29.770136000000001</v>
      </c>
      <c r="J3187" s="3">
        <v>62.079934000000002</v>
      </c>
      <c r="K3187" s="3"/>
      <c r="L3187" s="3"/>
      <c r="M3187" s="3"/>
      <c r="N3187" s="3">
        <v>-79.839999999999236</v>
      </c>
      <c r="O3187" s="3"/>
    </row>
    <row r="3188" spans="1:15">
      <c r="A3188" s="9">
        <v>41032</v>
      </c>
      <c r="B3188" s="10">
        <v>5375.44</v>
      </c>
      <c r="C3188" s="3">
        <v>3037.2405136811399</v>
      </c>
      <c r="D3188" s="3">
        <v>453.73085800000001</v>
      </c>
      <c r="E3188" s="3">
        <v>25.118556000000002</v>
      </c>
      <c r="F3188" s="3">
        <v>2000.686989798</v>
      </c>
      <c r="G3188" s="3"/>
      <c r="H3188" s="10">
        <v>109.12150200000001</v>
      </c>
      <c r="I3188" s="32">
        <v>66.332222000000002</v>
      </c>
      <c r="J3188" s="3">
        <v>42.789280000000005</v>
      </c>
      <c r="K3188" s="3"/>
      <c r="L3188" s="3"/>
      <c r="M3188" s="3"/>
      <c r="N3188" s="3">
        <v>-14.030000000000655</v>
      </c>
      <c r="O3188" s="3"/>
    </row>
    <row r="3189" spans="1:15">
      <c r="A3189" s="9">
        <v>41031</v>
      </c>
      <c r="B3189" s="32">
        <v>5389.47</v>
      </c>
      <c r="C3189" s="3">
        <v>3033.1288474288299</v>
      </c>
      <c r="D3189" s="3">
        <v>470.20995799999997</v>
      </c>
      <c r="E3189" s="3">
        <v>20.765837999999999</v>
      </c>
      <c r="F3189" s="3">
        <v>2005.910577505</v>
      </c>
      <c r="G3189" s="3"/>
      <c r="H3189" s="37">
        <v>161.712851</v>
      </c>
      <c r="I3189" s="3">
        <v>57.761488</v>
      </c>
      <c r="J3189" s="3">
        <v>103.951363</v>
      </c>
      <c r="K3189" s="3"/>
      <c r="L3189" s="3"/>
      <c r="M3189" s="3"/>
      <c r="N3189" s="3">
        <v>-27.699999999999818</v>
      </c>
      <c r="O3189" s="3"/>
    </row>
    <row r="3190" spans="1:15">
      <c r="A3190" s="9">
        <v>41029</v>
      </c>
      <c r="B3190" s="32">
        <v>5417.17</v>
      </c>
      <c r="C3190" s="3">
        <v>3039.9116207105499</v>
      </c>
      <c r="D3190" s="3">
        <v>429.51633399999997</v>
      </c>
      <c r="E3190" s="3">
        <v>36.699418999999999</v>
      </c>
      <c r="F3190" s="3">
        <v>2016.1865231960001</v>
      </c>
      <c r="G3190" s="3"/>
      <c r="H3190" s="37">
        <v>128.07922400000001</v>
      </c>
      <c r="I3190" s="3">
        <v>103.613846</v>
      </c>
      <c r="J3190" s="3">
        <v>24.465378000000015</v>
      </c>
      <c r="K3190" s="3"/>
      <c r="L3190" s="3"/>
      <c r="M3190" s="3"/>
      <c r="N3190" s="3">
        <v>-2.0299999999997453</v>
      </c>
      <c r="O3190" s="3"/>
    </row>
    <row r="3191" spans="1:15">
      <c r="A3191" s="9">
        <v>41026</v>
      </c>
      <c r="B3191" s="32">
        <v>5419.2</v>
      </c>
      <c r="C3191" s="3">
        <v>3043.2596761500999</v>
      </c>
      <c r="D3191" s="3">
        <v>631.08326299999999</v>
      </c>
      <c r="E3191" s="3">
        <v>60.409145000000002</v>
      </c>
      <c r="F3191" s="3">
        <v>2016.910380321</v>
      </c>
      <c r="G3191" s="3"/>
      <c r="H3191" s="37">
        <v>153.56401600000001</v>
      </c>
      <c r="I3191" s="3">
        <v>225.33397099999999</v>
      </c>
      <c r="J3191" s="3">
        <v>-71.769954999999982</v>
      </c>
      <c r="K3191" s="3"/>
      <c r="L3191" s="3"/>
      <c r="M3191" s="3"/>
      <c r="N3191" s="3">
        <v>-21.320000000000618</v>
      </c>
      <c r="O3191" s="3"/>
    </row>
    <row r="3192" spans="1:15">
      <c r="A3192" s="9">
        <v>41025</v>
      </c>
      <c r="B3192" s="10">
        <v>5440.52</v>
      </c>
      <c r="C3192" s="3">
        <v>3051.3534532537801</v>
      </c>
      <c r="D3192" s="3">
        <v>778.91149199999995</v>
      </c>
      <c r="E3192" s="3">
        <v>34.254739999999998</v>
      </c>
      <c r="F3192" s="3">
        <v>2024.8354644680001</v>
      </c>
      <c r="G3192" s="3"/>
      <c r="H3192" s="37">
        <v>34.874963000000001</v>
      </c>
      <c r="I3192" s="3">
        <v>79.644765000000007</v>
      </c>
      <c r="J3192" s="3">
        <v>-44.769802000000006</v>
      </c>
      <c r="K3192" s="3"/>
      <c r="L3192" s="3"/>
      <c r="M3192" s="3"/>
      <c r="N3192" s="3">
        <v>-4.4899999999997817</v>
      </c>
      <c r="O3192" s="3"/>
    </row>
    <row r="3193" spans="1:15">
      <c r="A3193" s="9">
        <v>41024</v>
      </c>
      <c r="B3193" s="30">
        <v>5445.01</v>
      </c>
      <c r="C3193" s="3">
        <v>3051.1471508796999</v>
      </c>
      <c r="D3193" s="3">
        <v>391.40831700000001</v>
      </c>
      <c r="E3193" s="3">
        <v>20.783894</v>
      </c>
      <c r="F3193" s="3">
        <v>2026.5087136320001</v>
      </c>
      <c r="G3193" s="3"/>
      <c r="H3193" s="10">
        <v>73.635645999999994</v>
      </c>
      <c r="I3193" s="32">
        <v>57.983029999999999</v>
      </c>
      <c r="J3193" s="3">
        <v>15.652615999999995</v>
      </c>
      <c r="K3193" s="3"/>
      <c r="L3193" s="3"/>
      <c r="M3193" s="3"/>
      <c r="N3193" s="3">
        <v>5</v>
      </c>
      <c r="O3193" s="3">
        <v>6729</v>
      </c>
    </row>
    <row r="3194" spans="1:15">
      <c r="A3194" s="9">
        <v>41023</v>
      </c>
      <c r="B3194" s="32">
        <v>5440.01</v>
      </c>
      <c r="C3194" s="3">
        <v>3055.6725341927099</v>
      </c>
      <c r="D3194" s="3">
        <v>312.68771500000003</v>
      </c>
      <c r="E3194" s="3">
        <v>21.930720999999998</v>
      </c>
      <c r="F3194" s="3">
        <v>2024.6409004459999</v>
      </c>
      <c r="G3194" s="3"/>
      <c r="H3194" s="37">
        <v>39.382648000000003</v>
      </c>
      <c r="I3194" s="3">
        <v>59.228104999999999</v>
      </c>
      <c r="J3194" s="3">
        <v>-19.845456999999996</v>
      </c>
      <c r="K3194" s="3"/>
      <c r="L3194" s="3"/>
      <c r="M3194" s="3"/>
      <c r="N3194" s="3">
        <v>-1.5199999999995271</v>
      </c>
      <c r="O3194" s="3"/>
    </row>
    <row r="3195" spans="1:15">
      <c r="A3195" s="9">
        <v>41022</v>
      </c>
      <c r="B3195" s="32">
        <v>5441.53</v>
      </c>
      <c r="C3195" s="3">
        <v>3053.7830115402098</v>
      </c>
      <c r="D3195" s="3">
        <v>288.58034700000002</v>
      </c>
      <c r="E3195" s="3">
        <v>16.490112</v>
      </c>
      <c r="F3195" s="3">
        <v>2023.8084415180001</v>
      </c>
      <c r="G3195" s="3"/>
      <c r="H3195" s="37">
        <v>99.483998999999997</v>
      </c>
      <c r="I3195" s="3">
        <v>47.143059999999998</v>
      </c>
      <c r="J3195" s="3">
        <v>52.340938999999999</v>
      </c>
      <c r="K3195" s="3"/>
      <c r="L3195" s="3"/>
      <c r="M3195" s="3"/>
      <c r="N3195" s="3">
        <v>-13.530000000000655</v>
      </c>
      <c r="O3195" s="3"/>
    </row>
    <row r="3196" spans="1:15">
      <c r="A3196" s="9">
        <v>41019</v>
      </c>
      <c r="B3196" s="10">
        <v>5455.06</v>
      </c>
      <c r="C3196" s="3">
        <v>3071.4457957023901</v>
      </c>
      <c r="D3196" s="3">
        <v>246.93153599999999</v>
      </c>
      <c r="E3196" s="3">
        <v>25.793889</v>
      </c>
      <c r="F3196" s="3">
        <v>2028.8420754599999</v>
      </c>
      <c r="G3196" s="3"/>
      <c r="H3196" s="37">
        <v>59.221539</v>
      </c>
      <c r="I3196" s="3">
        <v>19.539415000000002</v>
      </c>
      <c r="J3196" s="3">
        <v>39.682124000000002</v>
      </c>
      <c r="K3196" s="3"/>
      <c r="L3196" s="3"/>
      <c r="M3196" s="3"/>
      <c r="N3196" s="3">
        <v>-2.069999999999709</v>
      </c>
      <c r="O3196" s="3">
        <v>9582</v>
      </c>
    </row>
    <row r="3197" spans="1:15">
      <c r="A3197" s="9">
        <v>41018</v>
      </c>
      <c r="B3197" s="32">
        <v>5457.13</v>
      </c>
      <c r="C3197" s="3">
        <v>3046.0389454245401</v>
      </c>
      <c r="D3197" s="3">
        <v>621.95172600000001</v>
      </c>
      <c r="E3197" s="3">
        <v>46.177436</v>
      </c>
      <c r="F3197" s="3">
        <v>2029.610239228</v>
      </c>
      <c r="G3197" s="3"/>
      <c r="H3197" s="37">
        <v>233.884083</v>
      </c>
      <c r="I3197" s="3">
        <v>181.88360599999999</v>
      </c>
      <c r="J3197" s="3">
        <v>52.000477000000018</v>
      </c>
      <c r="K3197" s="3"/>
      <c r="L3197" s="3"/>
      <c r="M3197" s="3"/>
      <c r="N3197" s="3">
        <v>-61.590000000000146</v>
      </c>
      <c r="O3197" s="3"/>
    </row>
    <row r="3198" spans="1:15">
      <c r="A3198" s="9">
        <v>41017</v>
      </c>
      <c r="B3198" s="32">
        <v>5518.72</v>
      </c>
      <c r="C3198" s="3">
        <v>3100.87675555132</v>
      </c>
      <c r="D3198" s="3">
        <v>359.34004800000002</v>
      </c>
      <c r="E3198" s="3">
        <v>23.558527000000002</v>
      </c>
      <c r="F3198" s="3">
        <v>2052.5167743540001</v>
      </c>
      <c r="G3198" s="3"/>
      <c r="H3198" s="37">
        <v>132.39109199999999</v>
      </c>
      <c r="I3198" s="3">
        <v>83.195505999999995</v>
      </c>
      <c r="J3198" s="3">
        <v>49.195585999999992</v>
      </c>
      <c r="K3198" s="3"/>
      <c r="L3198" s="3"/>
      <c r="M3198" s="3"/>
      <c r="N3198" s="3">
        <v>111.25</v>
      </c>
      <c r="O3198" s="3"/>
    </row>
    <row r="3199" spans="1:15">
      <c r="A3199" s="9">
        <v>41016</v>
      </c>
      <c r="B3199" s="10">
        <v>5407.47</v>
      </c>
      <c r="C3199" s="3">
        <v>3021.9349038084101</v>
      </c>
      <c r="D3199" s="3">
        <v>249.90564699999999</v>
      </c>
      <c r="E3199" s="3">
        <v>56.254449000000001</v>
      </c>
      <c r="F3199" s="3">
        <v>2011.1396666979999</v>
      </c>
      <c r="G3199" s="3"/>
      <c r="H3199" s="37">
        <v>88.216199000000003</v>
      </c>
      <c r="I3199" s="3">
        <v>54.753129000000001</v>
      </c>
      <c r="J3199" s="3">
        <v>33.463070000000002</v>
      </c>
      <c r="K3199" s="3"/>
      <c r="L3199" s="3"/>
      <c r="M3199" s="3"/>
      <c r="N3199" s="3">
        <v>-4.9699999999993452</v>
      </c>
      <c r="O3199" s="3"/>
    </row>
    <row r="3200" spans="1:15">
      <c r="A3200" s="9">
        <v>41015</v>
      </c>
      <c r="B3200" s="10">
        <v>5412.44</v>
      </c>
      <c r="C3200" s="3">
        <v>3022.7569949160902</v>
      </c>
      <c r="D3200" s="3">
        <v>442.04513700000001</v>
      </c>
      <c r="E3200" s="3">
        <v>11.864423</v>
      </c>
      <c r="F3200" s="3">
        <v>2012.9282846569999</v>
      </c>
      <c r="G3200" s="3"/>
      <c r="H3200" s="37">
        <v>237.11272600000001</v>
      </c>
      <c r="I3200" s="3">
        <v>195.77699799999999</v>
      </c>
      <c r="J3200" s="3">
        <v>41.335728000000017</v>
      </c>
      <c r="K3200" s="3"/>
      <c r="L3200" s="3"/>
      <c r="M3200" s="3"/>
      <c r="N3200" s="3">
        <v>-22.360000000000582</v>
      </c>
      <c r="O3200" s="3"/>
    </row>
    <row r="3201" spans="1:15">
      <c r="A3201" s="9">
        <v>41010</v>
      </c>
      <c r="B3201" s="10">
        <v>5434.8</v>
      </c>
      <c r="C3201" s="3">
        <v>3034.6441240990898</v>
      </c>
      <c r="D3201" s="3">
        <v>206.14343199999999</v>
      </c>
      <c r="E3201" s="3">
        <v>8.1080310000000004</v>
      </c>
      <c r="F3201" s="3">
        <v>2021.242105367</v>
      </c>
      <c r="G3201" s="3"/>
      <c r="H3201" s="37">
        <v>58.661648</v>
      </c>
      <c r="I3201" s="3">
        <v>91.827734000000007</v>
      </c>
      <c r="J3201" s="3">
        <v>-33.166086000000007</v>
      </c>
      <c r="K3201" s="3"/>
      <c r="L3201" s="3"/>
      <c r="M3201" s="3"/>
      <c r="N3201" s="3">
        <v>9.0700000000006185</v>
      </c>
      <c r="O3201" s="3"/>
    </row>
    <row r="3202" spans="1:15">
      <c r="A3202" s="9">
        <v>41009</v>
      </c>
      <c r="B3202" s="32">
        <v>5425.73</v>
      </c>
      <c r="C3202" s="3">
        <v>3021.79506522052</v>
      </c>
      <c r="D3202" s="3">
        <v>154.94224500000001</v>
      </c>
      <c r="E3202" s="3">
        <v>12.901553</v>
      </c>
      <c r="F3202" s="3">
        <v>2017.8702698709999</v>
      </c>
      <c r="G3202" s="3"/>
      <c r="H3202" s="37">
        <v>18.719624</v>
      </c>
      <c r="I3202" s="3">
        <v>12.418115</v>
      </c>
      <c r="J3202" s="3">
        <v>6.3015089999999994</v>
      </c>
      <c r="K3202" s="3"/>
      <c r="L3202" s="3"/>
      <c r="M3202" s="22"/>
      <c r="N3202" s="3">
        <v>33.389999999999418</v>
      </c>
      <c r="O3202" s="3"/>
    </row>
    <row r="3203" spans="1:15">
      <c r="A3203" s="9">
        <v>41008</v>
      </c>
      <c r="B3203" s="32">
        <v>5392.34</v>
      </c>
      <c r="C3203" s="3">
        <v>3019.5031701926</v>
      </c>
      <c r="D3203" s="3">
        <v>202.78712300000001</v>
      </c>
      <c r="E3203" s="3">
        <v>13.048386000000001</v>
      </c>
      <c r="F3203" s="3">
        <v>2004.5366744580001</v>
      </c>
      <c r="G3203" s="3"/>
      <c r="H3203" s="37">
        <v>29.151529</v>
      </c>
      <c r="I3203" s="3">
        <v>31.989543999999999</v>
      </c>
      <c r="J3203" s="3">
        <v>-2.8380149999999986</v>
      </c>
      <c r="K3203" s="3"/>
      <c r="L3203" s="3"/>
      <c r="M3203" s="3"/>
      <c r="N3203" s="3">
        <v>-20.779999999999745</v>
      </c>
      <c r="O3203" s="3"/>
    </row>
    <row r="3204" spans="1:15">
      <c r="A3204" s="9">
        <v>41004</v>
      </c>
      <c r="B3204" s="32">
        <v>5413.12</v>
      </c>
      <c r="C3204" s="3">
        <v>3041.5648739506901</v>
      </c>
      <c r="D3204" s="3">
        <v>131.90421599999999</v>
      </c>
      <c r="E3204" s="3">
        <v>9.2809249999999999</v>
      </c>
      <c r="F3204" s="3">
        <v>2012.2609696899999</v>
      </c>
      <c r="G3204" s="3"/>
      <c r="H3204" s="37">
        <v>35.36504</v>
      </c>
      <c r="I3204" s="3">
        <v>11.506288</v>
      </c>
      <c r="J3204" s="3">
        <v>23.858752000000003</v>
      </c>
      <c r="K3204" s="3"/>
      <c r="L3204" s="3"/>
      <c r="M3204" s="3"/>
      <c r="N3204" s="3">
        <v>-10.130000000000109</v>
      </c>
      <c r="O3204" s="3"/>
    </row>
    <row r="3205" spans="1:15">
      <c r="A3205" s="9">
        <v>41003</v>
      </c>
      <c r="B3205" s="10">
        <v>5423.25</v>
      </c>
      <c r="C3205" s="3">
        <v>3028.24277968555</v>
      </c>
      <c r="D3205" s="3">
        <v>634.93261900000005</v>
      </c>
      <c r="E3205" s="3">
        <v>24.856148999999998</v>
      </c>
      <c r="F3205" s="3">
        <v>2016.0278468819999</v>
      </c>
      <c r="G3205" s="3"/>
      <c r="H3205" s="37">
        <v>165.17482000000001</v>
      </c>
      <c r="I3205" s="3">
        <v>27.469242000000001</v>
      </c>
      <c r="J3205" s="3">
        <v>137.705578</v>
      </c>
      <c r="K3205" s="3"/>
      <c r="L3205" s="3"/>
      <c r="M3205" s="3"/>
      <c r="N3205" s="3">
        <v>22.340000000000146</v>
      </c>
      <c r="O3205" s="3"/>
    </row>
    <row r="3206" spans="1:15">
      <c r="A3206" s="9">
        <v>41002</v>
      </c>
      <c r="B3206" s="32">
        <v>5400.91</v>
      </c>
      <c r="C3206" s="3">
        <v>3009.5932556125099</v>
      </c>
      <c r="D3206" s="3">
        <v>1134.01089</v>
      </c>
      <c r="E3206" s="3">
        <v>38.167701999999998</v>
      </c>
      <c r="F3206" s="3">
        <v>2007.621712159</v>
      </c>
      <c r="G3206" s="3"/>
      <c r="H3206" s="37">
        <v>395.83939700000002</v>
      </c>
      <c r="I3206" s="3">
        <v>154.45110600000001</v>
      </c>
      <c r="J3206" s="3">
        <v>241.38829100000001</v>
      </c>
      <c r="K3206" s="3"/>
      <c r="L3206" s="3"/>
      <c r="M3206" s="3"/>
      <c r="N3206" s="3">
        <v>-15.739999999999782</v>
      </c>
      <c r="O3206" s="3"/>
    </row>
    <row r="3207" spans="1:15">
      <c r="A3207" s="9">
        <v>41001</v>
      </c>
      <c r="B3207" s="32">
        <v>5416.65</v>
      </c>
      <c r="C3207" s="3">
        <v>3006.8226324454499</v>
      </c>
      <c r="D3207" s="3">
        <v>1525.9013540000001</v>
      </c>
      <c r="E3207" s="3">
        <v>38.739192000000003</v>
      </c>
      <c r="F3207" s="3">
        <v>2013.475605505</v>
      </c>
      <c r="G3207" s="3"/>
      <c r="H3207" s="37">
        <v>506.38748900000002</v>
      </c>
      <c r="I3207" s="3">
        <v>132.36173600000001</v>
      </c>
      <c r="J3207" s="3">
        <v>374.02575300000001</v>
      </c>
      <c r="K3207" s="3"/>
      <c r="L3207" s="3"/>
      <c r="M3207" s="3"/>
      <c r="N3207" s="3">
        <v>17.949999999999818</v>
      </c>
      <c r="O3207" s="3"/>
    </row>
    <row r="3208" spans="1:15">
      <c r="A3208" s="9">
        <v>40998</v>
      </c>
      <c r="B3208" s="32">
        <v>5398.7</v>
      </c>
      <c r="C3208" s="3">
        <v>2990.70517342323</v>
      </c>
      <c r="D3208" s="3">
        <v>694.63748699999996</v>
      </c>
      <c r="E3208" s="3">
        <v>67.173862999999997</v>
      </c>
      <c r="F3208" s="3">
        <v>2004.8872920440001</v>
      </c>
      <c r="G3208" s="3"/>
      <c r="H3208" s="37">
        <v>99.663579999999996</v>
      </c>
      <c r="I3208" s="3">
        <v>65.233840000000001</v>
      </c>
      <c r="J3208" s="3">
        <v>34.429739999999995</v>
      </c>
      <c r="K3208" s="3"/>
      <c r="L3208" s="3"/>
      <c r="M3208" s="3"/>
      <c r="N3208" s="3">
        <v>-21.5</v>
      </c>
      <c r="O3208" s="3">
        <v>19395</v>
      </c>
    </row>
    <row r="3209" spans="1:15">
      <c r="A3209" s="9">
        <v>40997</v>
      </c>
      <c r="B3209" s="10">
        <v>5420.2</v>
      </c>
      <c r="C3209" s="3">
        <v>2985.54180686981</v>
      </c>
      <c r="D3209" s="3">
        <v>789.15591300000006</v>
      </c>
      <c r="E3209" s="3">
        <v>34.772737999999997</v>
      </c>
      <c r="F3209" s="3">
        <v>2012.873661932</v>
      </c>
      <c r="G3209" s="3"/>
      <c r="H3209" s="37">
        <v>224.94561100000001</v>
      </c>
      <c r="I3209" s="3">
        <v>34.425502999999999</v>
      </c>
      <c r="J3209" s="3">
        <v>190.52010800000002</v>
      </c>
      <c r="K3209" s="3"/>
      <c r="L3209" s="3"/>
      <c r="M3209" s="3"/>
      <c r="N3209" s="3">
        <v>8.1599999999998545</v>
      </c>
      <c r="O3209" s="3"/>
    </row>
    <row r="3210" spans="1:15">
      <c r="A3210" s="9">
        <v>40996</v>
      </c>
      <c r="B3210" s="10">
        <v>5412.04</v>
      </c>
      <c r="C3210" s="3">
        <v>2980.6291940719402</v>
      </c>
      <c r="D3210" s="3">
        <v>1195.3</v>
      </c>
      <c r="E3210" s="3">
        <v>60</v>
      </c>
      <c r="F3210" s="3">
        <v>2009.8</v>
      </c>
      <c r="G3210" s="3"/>
      <c r="H3210" s="10">
        <v>74.794860999999997</v>
      </c>
      <c r="I3210" s="32">
        <v>116.761853</v>
      </c>
      <c r="J3210" s="3">
        <v>-41.966992000000005</v>
      </c>
      <c r="K3210" s="3"/>
      <c r="L3210" s="3"/>
      <c r="M3210" s="3"/>
      <c r="N3210" s="3">
        <v>-4.5299999999997453</v>
      </c>
      <c r="O3210" s="3"/>
    </row>
    <row r="3211" spans="1:15">
      <c r="A3211" s="9">
        <v>40995</v>
      </c>
      <c r="B3211" s="10">
        <v>5416.57</v>
      </c>
      <c r="C3211" s="3">
        <v>2989.0664484735098</v>
      </c>
      <c r="D3211" s="3">
        <v>627.24195899999995</v>
      </c>
      <c r="E3211" s="3">
        <v>16.617289</v>
      </c>
      <c r="F3211" s="3">
        <v>2011.4890254530001</v>
      </c>
      <c r="G3211" s="3"/>
      <c r="H3211" s="37">
        <v>181.66955300000001</v>
      </c>
      <c r="I3211" s="3">
        <v>142.42037400000001</v>
      </c>
      <c r="J3211" s="3">
        <v>39.249178999999998</v>
      </c>
      <c r="K3211" s="3"/>
      <c r="L3211" s="3"/>
      <c r="M3211" s="3"/>
      <c r="N3211" s="3">
        <v>-8.430000000000291</v>
      </c>
      <c r="O3211" s="3"/>
    </row>
    <row r="3212" spans="1:15">
      <c r="A3212" s="9">
        <v>40994</v>
      </c>
      <c r="B3212" s="10">
        <v>5425</v>
      </c>
      <c r="C3212" s="3">
        <v>2978.01977537429</v>
      </c>
      <c r="D3212" s="3">
        <v>578.610636</v>
      </c>
      <c r="E3212" s="3">
        <v>30.703585</v>
      </c>
      <c r="F3212" s="3">
        <v>2014.303350103</v>
      </c>
      <c r="G3212" s="3"/>
      <c r="H3212" s="37">
        <v>81.772948999999997</v>
      </c>
      <c r="I3212" s="3">
        <v>56.333342000000002</v>
      </c>
      <c r="J3212" s="3">
        <v>25.439606999999995</v>
      </c>
      <c r="K3212" s="3"/>
      <c r="L3212" s="3"/>
      <c r="M3212" s="3"/>
      <c r="N3212" s="3">
        <v>-5.9600000000000364</v>
      </c>
      <c r="O3212" s="3"/>
    </row>
    <row r="3213" spans="1:15">
      <c r="A3213" s="9">
        <v>40991</v>
      </c>
      <c r="B3213" s="10">
        <v>5430.96</v>
      </c>
      <c r="C3213" s="3">
        <v>2973.3538935720499</v>
      </c>
      <c r="D3213" s="3">
        <v>1103.190732</v>
      </c>
      <c r="E3213" s="3">
        <v>29.717480999999999</v>
      </c>
      <c r="F3213" s="3">
        <v>1991.5012830589999</v>
      </c>
      <c r="G3213" s="3"/>
      <c r="H3213" s="10">
        <v>498.74282199999999</v>
      </c>
      <c r="I3213" s="32">
        <v>501.56728099999998</v>
      </c>
      <c r="J3213" s="3">
        <v>-2.8244589999999903</v>
      </c>
      <c r="K3213" s="3"/>
      <c r="L3213" s="3"/>
      <c r="M3213" s="3"/>
      <c r="N3213" s="3">
        <v>8.6300000000001091</v>
      </c>
      <c r="O3213" s="3">
        <v>16125</v>
      </c>
    </row>
    <row r="3214" spans="1:15">
      <c r="A3214" s="9">
        <v>40990</v>
      </c>
      <c r="B3214" s="32">
        <v>5422.33</v>
      </c>
      <c r="C3214" s="3">
        <v>2976.46324940556</v>
      </c>
      <c r="D3214" s="3">
        <v>926.89518899999996</v>
      </c>
      <c r="E3214" s="3">
        <v>39.722431999999998</v>
      </c>
      <c r="F3214" s="3">
        <v>1988.3009102829999</v>
      </c>
      <c r="G3214" s="3"/>
      <c r="H3214" s="37">
        <v>355.23940299999998</v>
      </c>
      <c r="I3214" s="3">
        <v>364.568466</v>
      </c>
      <c r="J3214" s="3">
        <v>-9.3290630000000192</v>
      </c>
      <c r="K3214" s="3"/>
      <c r="L3214" s="3"/>
      <c r="M3214" s="3"/>
      <c r="N3214" s="3">
        <v>72.630000000000109</v>
      </c>
      <c r="O3214" s="3"/>
    </row>
    <row r="3215" spans="1:15">
      <c r="A3215" s="9">
        <v>40989</v>
      </c>
      <c r="B3215" s="32">
        <v>5349.7</v>
      </c>
      <c r="C3215" s="3">
        <v>2957.9556803300002</v>
      </c>
      <c r="D3215" s="3">
        <v>354.06106899999997</v>
      </c>
      <c r="E3215" s="3">
        <v>15.003907999999999</v>
      </c>
      <c r="F3215" s="3">
        <v>1961.670418532</v>
      </c>
      <c r="G3215" s="3"/>
      <c r="H3215" s="37">
        <v>30.935410999999998</v>
      </c>
      <c r="I3215" s="3">
        <v>41.355369000000003</v>
      </c>
      <c r="J3215" s="3">
        <v>-10.419958000000005</v>
      </c>
      <c r="K3215" s="3"/>
      <c r="L3215" s="3"/>
      <c r="M3215" s="3"/>
      <c r="N3215" s="3">
        <v>-34.400000000000546</v>
      </c>
      <c r="O3215" s="3"/>
    </row>
    <row r="3216" spans="1:15">
      <c r="A3216" s="9">
        <v>40988</v>
      </c>
      <c r="B3216" s="10">
        <v>5384.1</v>
      </c>
      <c r="C3216" s="3">
        <v>2966.96915947548</v>
      </c>
      <c r="D3216" s="3">
        <v>376.15059100000002</v>
      </c>
      <c r="E3216" s="3">
        <v>18.091588999999999</v>
      </c>
      <c r="F3216" s="3">
        <v>1974.283180653</v>
      </c>
      <c r="G3216" s="3"/>
      <c r="H3216" s="37">
        <v>20.618213000000001</v>
      </c>
      <c r="I3216" s="3">
        <v>114.27916999999999</v>
      </c>
      <c r="J3216" s="3">
        <v>-93.660956999999996</v>
      </c>
      <c r="K3216" s="3"/>
      <c r="L3216" s="3"/>
      <c r="M3216" s="3"/>
      <c r="N3216" s="3">
        <v>-29.920000000000073</v>
      </c>
      <c r="O3216" s="3"/>
    </row>
    <row r="3217" spans="1:15">
      <c r="A3217" s="9">
        <v>40987</v>
      </c>
      <c r="B3217" s="10">
        <v>5414.02</v>
      </c>
      <c r="C3217" s="3">
        <v>2986.6971647175601</v>
      </c>
      <c r="D3217" s="3">
        <v>627.415209</v>
      </c>
      <c r="E3217" s="3">
        <v>27.109245999999999</v>
      </c>
      <c r="F3217" s="3">
        <v>1985.1427271110001</v>
      </c>
      <c r="G3217" s="3"/>
      <c r="H3217" s="37">
        <v>174.87067200000001</v>
      </c>
      <c r="I3217" s="3">
        <v>200.54165900000001</v>
      </c>
      <c r="J3217" s="3">
        <v>-25.670986999999997</v>
      </c>
      <c r="K3217" s="3"/>
      <c r="L3217" s="3"/>
      <c r="M3217" s="3"/>
      <c r="N3217" s="3">
        <v>-35.4399999999996</v>
      </c>
      <c r="O3217" s="3"/>
    </row>
    <row r="3218" spans="1:15">
      <c r="A3218" s="9">
        <v>40984</v>
      </c>
      <c r="B3218" s="32">
        <v>5449.46</v>
      </c>
      <c r="C3218" s="3">
        <v>2981.6143663574699</v>
      </c>
      <c r="D3218" s="3">
        <v>3131.1099140000001</v>
      </c>
      <c r="E3218" s="3">
        <v>38.779668999999998</v>
      </c>
      <c r="F3218" s="3">
        <v>1998.137333918</v>
      </c>
      <c r="G3218" s="3"/>
      <c r="H3218" s="37">
        <v>2749.064621</v>
      </c>
      <c r="I3218" s="3">
        <v>216.56495100000001</v>
      </c>
      <c r="J3218" s="3">
        <v>2532.4996700000002</v>
      </c>
      <c r="K3218" s="3"/>
      <c r="L3218" s="3"/>
      <c r="M3218" s="3"/>
      <c r="N3218" s="3">
        <v>0.40999999999985448</v>
      </c>
      <c r="O3218" s="3"/>
    </row>
    <row r="3219" spans="1:15">
      <c r="A3219" s="9">
        <v>40983</v>
      </c>
      <c r="B3219" s="43">
        <v>5449.05</v>
      </c>
      <c r="C3219" s="3">
        <v>2978.05502917063</v>
      </c>
      <c r="D3219" s="3">
        <v>15687.361167999999</v>
      </c>
      <c r="E3219" s="3">
        <v>113.450655</v>
      </c>
      <c r="F3219" s="3">
        <v>1997.9888578370001</v>
      </c>
      <c r="G3219" s="3"/>
      <c r="H3219" s="37">
        <v>14659.344815</v>
      </c>
      <c r="I3219" s="3">
        <v>179.98746600000001</v>
      </c>
      <c r="J3219" s="3">
        <v>14479.357349</v>
      </c>
      <c r="K3219" s="3">
        <v>8721.8949840000005</v>
      </c>
      <c r="L3219" s="3"/>
      <c r="M3219" s="3"/>
      <c r="N3219" s="3">
        <v>51.850000000000364</v>
      </c>
      <c r="O3219" s="3"/>
    </row>
    <row r="3220" spans="1:15">
      <c r="A3220" s="9">
        <v>40982</v>
      </c>
      <c r="B3220" s="10">
        <v>5397.2</v>
      </c>
      <c r="C3220" s="3">
        <v>2965.9999998101498</v>
      </c>
      <c r="D3220" s="3">
        <v>418.91129599999999</v>
      </c>
      <c r="E3220" s="3">
        <v>14.209189</v>
      </c>
      <c r="F3220" s="3">
        <v>1978.9478475410001</v>
      </c>
      <c r="G3220" s="3"/>
      <c r="H3220" s="37">
        <v>118.477536</v>
      </c>
      <c r="I3220" s="3">
        <v>23.689627000000002</v>
      </c>
      <c r="J3220" s="3">
        <v>94.787908999999999</v>
      </c>
      <c r="K3220" s="3"/>
      <c r="L3220" s="3"/>
      <c r="M3220" s="3"/>
      <c r="N3220" s="3">
        <v>-20.869999999999891</v>
      </c>
      <c r="O3220" s="3"/>
    </row>
    <row r="3221" spans="1:15">
      <c r="A3221" s="9">
        <v>40981</v>
      </c>
      <c r="B3221" s="32">
        <v>5418.07</v>
      </c>
      <c r="C3221" s="3">
        <v>2974.1543207765299</v>
      </c>
      <c r="D3221" s="3">
        <v>1210.0614149999999</v>
      </c>
      <c r="E3221" s="3">
        <v>45.392150000000001</v>
      </c>
      <c r="F3221" s="3">
        <v>1986.600307103</v>
      </c>
      <c r="G3221" s="3"/>
      <c r="H3221" s="37">
        <v>99.858508999999998</v>
      </c>
      <c r="I3221" s="3">
        <v>28.852073000000001</v>
      </c>
      <c r="J3221" s="3">
        <v>71.006435999999994</v>
      </c>
      <c r="K3221" s="3"/>
      <c r="L3221" s="3"/>
      <c r="M3221" s="3"/>
      <c r="N3221" s="3">
        <v>-5.1900000000005093</v>
      </c>
      <c r="O3221" s="3"/>
    </row>
    <row r="3222" spans="1:15">
      <c r="A3222" s="9">
        <v>40980</v>
      </c>
      <c r="B3222" s="30">
        <v>5423.26</v>
      </c>
      <c r="C3222" s="3">
        <v>2970.3780731162901</v>
      </c>
      <c r="D3222" s="3">
        <v>522.39204500000005</v>
      </c>
      <c r="E3222" s="3">
        <v>14.835096</v>
      </c>
      <c r="F3222" s="3">
        <v>1988.5034098599999</v>
      </c>
      <c r="G3222" s="3"/>
      <c r="H3222" s="10">
        <v>197.67654200000001</v>
      </c>
      <c r="I3222" s="32">
        <v>33.138153000000003</v>
      </c>
      <c r="J3222" s="3">
        <v>164.538389</v>
      </c>
      <c r="K3222" s="3"/>
      <c r="L3222" s="3"/>
      <c r="M3222" s="3"/>
      <c r="N3222" s="3">
        <v>-1.1999999999998181</v>
      </c>
      <c r="O3222" s="3"/>
    </row>
    <row r="3223" spans="1:15">
      <c r="A3223" s="9">
        <v>40977</v>
      </c>
      <c r="B3223" s="32">
        <v>5424.46</v>
      </c>
      <c r="C3223" s="3">
        <v>2971.4574980028101</v>
      </c>
      <c r="D3223" s="3">
        <v>378.33389699999998</v>
      </c>
      <c r="E3223" s="3">
        <v>18.068498000000002</v>
      </c>
      <c r="F3223" s="3">
        <v>1988.943224995</v>
      </c>
      <c r="G3223" s="3"/>
      <c r="H3223" s="37">
        <v>139.270242</v>
      </c>
      <c r="I3223" s="3">
        <v>17.394753000000001</v>
      </c>
      <c r="J3223" s="3">
        <v>121.87548899999999</v>
      </c>
      <c r="K3223" s="3"/>
      <c r="L3223" s="3"/>
      <c r="M3223" s="3"/>
      <c r="N3223" s="3">
        <v>-31.8100000000004</v>
      </c>
      <c r="O3223" s="3"/>
    </row>
    <row r="3224" spans="1:15">
      <c r="A3224" s="9">
        <v>40976</v>
      </c>
      <c r="B3224" s="10">
        <v>5456.27</v>
      </c>
      <c r="C3224" s="3">
        <v>2976.3663376895302</v>
      </c>
      <c r="D3224" s="3">
        <v>381.33692600000001</v>
      </c>
      <c r="E3224" s="3">
        <v>16.306016</v>
      </c>
      <c r="F3224" s="3">
        <v>2000.606439963</v>
      </c>
      <c r="G3224" s="3"/>
      <c r="H3224" s="37">
        <v>73.168834000000004</v>
      </c>
      <c r="I3224" s="3">
        <v>22.891852</v>
      </c>
      <c r="J3224" s="3">
        <v>50.276982000000004</v>
      </c>
      <c r="K3224" s="3"/>
      <c r="L3224" s="3"/>
      <c r="M3224" s="3"/>
      <c r="N3224" s="3">
        <v>-0.23999999999978172</v>
      </c>
      <c r="O3224" s="3"/>
    </row>
    <row r="3225" spans="1:15">
      <c r="A3225" s="9">
        <v>40974</v>
      </c>
      <c r="B3225" s="10">
        <v>5456.51</v>
      </c>
      <c r="C3225" s="3">
        <v>2975.74178025741</v>
      </c>
      <c r="D3225" s="3">
        <v>366.37332800000001</v>
      </c>
      <c r="E3225" s="3">
        <v>14.074591</v>
      </c>
      <c r="F3225" s="3">
        <v>2000.646216672</v>
      </c>
      <c r="G3225" s="3"/>
      <c r="H3225" s="37">
        <v>36.440041999999998</v>
      </c>
      <c r="I3225" s="3">
        <v>44.559066000000001</v>
      </c>
      <c r="J3225" s="3">
        <v>-8.1190240000000031</v>
      </c>
      <c r="K3225" s="3"/>
      <c r="L3225" s="3"/>
      <c r="M3225" s="3"/>
      <c r="N3225" s="3">
        <v>-21.159999999999854</v>
      </c>
      <c r="O3225" s="3"/>
    </row>
    <row r="3226" spans="1:15">
      <c r="A3226" s="9">
        <v>40973</v>
      </c>
      <c r="B3226" s="32">
        <v>5477.67</v>
      </c>
      <c r="C3226" s="3">
        <v>2995.4279270012398</v>
      </c>
      <c r="D3226" s="3">
        <v>441.43465200000003</v>
      </c>
      <c r="E3226" s="3">
        <v>17.323149000000001</v>
      </c>
      <c r="F3226" s="3">
        <v>2008.4063044</v>
      </c>
      <c r="G3226" s="3"/>
      <c r="H3226" s="37">
        <v>43.083871000000002</v>
      </c>
      <c r="I3226" s="3">
        <v>42.099907999999999</v>
      </c>
      <c r="J3226" s="3">
        <v>0.98396300000000281</v>
      </c>
      <c r="K3226" s="3"/>
      <c r="L3226" s="3"/>
      <c r="M3226" s="3"/>
      <c r="N3226" s="3">
        <v>12.859999999999673</v>
      </c>
      <c r="O3226" s="3"/>
    </row>
    <row r="3227" spans="1:15">
      <c r="A3227" s="9">
        <v>40970</v>
      </c>
      <c r="B3227" s="10">
        <v>5464.81</v>
      </c>
      <c r="C3227" s="3">
        <v>2972.8756323932498</v>
      </c>
      <c r="D3227" s="3">
        <v>1036.0246990000001</v>
      </c>
      <c r="E3227" s="3">
        <v>23.244102000000002</v>
      </c>
      <c r="F3227" s="3">
        <v>2003.6922159600001</v>
      </c>
      <c r="G3227" s="3"/>
      <c r="H3227" s="10">
        <v>501.894679</v>
      </c>
      <c r="I3227" s="32">
        <v>88.217946999999995</v>
      </c>
      <c r="J3227" s="3">
        <v>413.67673200000002</v>
      </c>
      <c r="K3227" s="3"/>
      <c r="L3227" s="3"/>
      <c r="M3227" s="3"/>
      <c r="N3227" s="3">
        <v>4.6200000000008004</v>
      </c>
      <c r="O3227" s="3"/>
    </row>
    <row r="3228" spans="1:15">
      <c r="A3228" s="9">
        <v>40969</v>
      </c>
      <c r="B3228" s="32">
        <v>5460.19</v>
      </c>
      <c r="C3228" s="3">
        <v>2964.9054877747699</v>
      </c>
      <c r="D3228" s="3">
        <v>403.168676</v>
      </c>
      <c r="E3228" s="3">
        <v>15.037578</v>
      </c>
      <c r="F3228" s="3">
        <v>2001.9941458559999</v>
      </c>
      <c r="G3228" s="3"/>
      <c r="H3228" s="37">
        <v>122.961997</v>
      </c>
      <c r="I3228" s="3">
        <v>27.410481999999998</v>
      </c>
      <c r="J3228" s="3">
        <v>95.551514999999995</v>
      </c>
      <c r="K3228" s="3"/>
      <c r="L3228" s="3"/>
      <c r="M3228" s="3"/>
      <c r="N3228" s="3">
        <v>-9.4900000000006912</v>
      </c>
      <c r="O3228" s="3"/>
    </row>
    <row r="3229" spans="1:15">
      <c r="A3229" s="9">
        <v>40968</v>
      </c>
      <c r="B3229" s="32">
        <v>5469.68</v>
      </c>
      <c r="C3229" s="3">
        <v>2963.6432801793499</v>
      </c>
      <c r="D3229" s="3">
        <v>2596.835098</v>
      </c>
      <c r="E3229" s="3">
        <v>27.359442999999999</v>
      </c>
      <c r="F3229" s="3">
        <v>2005.4709141559999</v>
      </c>
      <c r="G3229" s="3"/>
      <c r="H3229" s="37">
        <v>58.348599999999998</v>
      </c>
      <c r="I3229" s="3">
        <v>217.975909</v>
      </c>
      <c r="J3229" s="3">
        <v>-159.627309</v>
      </c>
      <c r="K3229" s="3"/>
      <c r="L3229" s="3"/>
      <c r="M3229" s="3"/>
      <c r="N3229" s="3">
        <v>11.590000000000146</v>
      </c>
      <c r="O3229" s="3"/>
    </row>
    <row r="3230" spans="1:15">
      <c r="A3230" s="9">
        <v>40967</v>
      </c>
      <c r="B3230" s="10">
        <v>5458.09</v>
      </c>
      <c r="C3230" s="3">
        <v>2950.0292163158201</v>
      </c>
      <c r="D3230" s="3">
        <v>1679.4593870000001</v>
      </c>
      <c r="E3230" s="3">
        <v>25.998439000000001</v>
      </c>
      <c r="F3230" s="3">
        <v>2001.1810757430001</v>
      </c>
      <c r="G3230" s="3"/>
      <c r="H3230" s="37">
        <v>346.89644299999998</v>
      </c>
      <c r="I3230" s="3">
        <v>1152.5902189999999</v>
      </c>
      <c r="J3230" s="3">
        <v>-805.69377599999996</v>
      </c>
      <c r="K3230" s="3"/>
      <c r="L3230" s="3"/>
      <c r="M3230" s="3"/>
      <c r="N3230" s="3">
        <v>26.420000000000073</v>
      </c>
      <c r="O3230" s="3"/>
    </row>
    <row r="3231" spans="1:15">
      <c r="A3231" s="9">
        <v>40966</v>
      </c>
      <c r="B3231" s="10">
        <v>5431.67</v>
      </c>
      <c r="C3231" s="3">
        <v>2929.2833937815699</v>
      </c>
      <c r="D3231" s="3">
        <v>5859.1936569999998</v>
      </c>
      <c r="E3231" s="3">
        <v>63.750095999999999</v>
      </c>
      <c r="F3231" s="3">
        <v>1991.4789127480001</v>
      </c>
      <c r="G3231" s="3"/>
      <c r="H3231" s="37">
        <v>73.129470999999995</v>
      </c>
      <c r="I3231" s="3">
        <v>48.299275999999999</v>
      </c>
      <c r="J3231" s="3">
        <v>24.830194999999996</v>
      </c>
      <c r="K3231" s="3"/>
      <c r="L3231" s="3"/>
      <c r="M3231" s="3"/>
      <c r="N3231" s="3">
        <v>-44.920000000000073</v>
      </c>
      <c r="O3231" s="3"/>
    </row>
    <row r="3232" spans="1:15">
      <c r="A3232" s="9">
        <v>40963</v>
      </c>
      <c r="B3232" s="32">
        <v>5476.59</v>
      </c>
      <c r="C3232" s="3">
        <v>2955.57996477918</v>
      </c>
      <c r="D3232" s="3">
        <v>616.06375100000002</v>
      </c>
      <c r="E3232" s="3">
        <v>21.215543</v>
      </c>
      <c r="F3232" s="3">
        <v>2007.945687892</v>
      </c>
      <c r="G3232" s="3"/>
      <c r="H3232" s="37">
        <v>244.40571</v>
      </c>
      <c r="I3232" s="3">
        <v>20.170687999999998</v>
      </c>
      <c r="J3232" s="3">
        <v>224.23502200000001</v>
      </c>
      <c r="K3232" s="3"/>
      <c r="L3232" s="3"/>
      <c r="M3232" s="3"/>
      <c r="N3232" s="3">
        <v>-89.710000000000036</v>
      </c>
      <c r="O3232" s="3"/>
    </row>
    <row r="3233" spans="1:15">
      <c r="A3233" s="9">
        <v>40962</v>
      </c>
      <c r="B3233" s="32">
        <v>5566.3</v>
      </c>
      <c r="C3233" s="3">
        <v>2982.69481656384</v>
      </c>
      <c r="D3233" s="3">
        <v>508.17198200000001</v>
      </c>
      <c r="E3233" s="3">
        <v>20.640703999999999</v>
      </c>
      <c r="F3233" s="3">
        <v>2040.8386301820001</v>
      </c>
      <c r="G3233" s="3"/>
      <c r="H3233" s="37">
        <v>130.661495</v>
      </c>
      <c r="I3233" s="3">
        <v>8.0092309999999998</v>
      </c>
      <c r="J3233" s="3">
        <v>122.652264</v>
      </c>
      <c r="K3233" s="3"/>
      <c r="L3233" s="3"/>
      <c r="M3233" s="3"/>
      <c r="N3233" s="3">
        <v>58.699999999999818</v>
      </c>
      <c r="O3233" s="3"/>
    </row>
    <row r="3234" spans="1:15">
      <c r="A3234" s="9">
        <v>40961</v>
      </c>
      <c r="B3234" s="10">
        <v>5507.6</v>
      </c>
      <c r="C3234" s="3">
        <v>2971.8406898878402</v>
      </c>
      <c r="D3234" s="3">
        <v>3712.7018979999998</v>
      </c>
      <c r="E3234" s="3">
        <v>88.205520000000007</v>
      </c>
      <c r="F3234" s="3">
        <v>2019.315341775</v>
      </c>
      <c r="G3234" s="3"/>
      <c r="H3234" s="37">
        <v>581.47275000000002</v>
      </c>
      <c r="I3234" s="3">
        <v>51.524569999999997</v>
      </c>
      <c r="J3234" s="3">
        <v>529.94817999999998</v>
      </c>
      <c r="K3234" s="3"/>
      <c r="L3234" s="3"/>
      <c r="M3234" s="3"/>
      <c r="N3234" s="3">
        <v>86.630000000000109</v>
      </c>
      <c r="O3234" s="3"/>
    </row>
    <row r="3235" spans="1:15">
      <c r="A3235" s="9">
        <v>40960</v>
      </c>
      <c r="B3235" s="30">
        <v>5420.97</v>
      </c>
      <c r="C3235" s="3">
        <v>2924.16778133568</v>
      </c>
      <c r="D3235" s="3">
        <v>1524.9613959999999</v>
      </c>
      <c r="E3235" s="3">
        <v>83.876430999999997</v>
      </c>
      <c r="F3235" s="3">
        <v>1987.531805391</v>
      </c>
      <c r="G3235" s="3"/>
      <c r="H3235" s="10">
        <v>489.76931400000001</v>
      </c>
      <c r="I3235" s="32">
        <v>40.869934000000001</v>
      </c>
      <c r="J3235" s="3">
        <v>448.89938000000001</v>
      </c>
      <c r="K3235" s="3"/>
      <c r="L3235" s="3"/>
      <c r="M3235" s="3"/>
      <c r="N3235" s="3">
        <v>112.46000000000004</v>
      </c>
      <c r="O3235" s="3">
        <v>16893</v>
      </c>
    </row>
    <row r="3236" spans="1:15">
      <c r="A3236" s="9">
        <v>40956</v>
      </c>
      <c r="B3236" s="32">
        <v>5308.51</v>
      </c>
      <c r="C3236" s="3">
        <v>2883.76280414967</v>
      </c>
      <c r="D3236" s="3">
        <v>1103.4963379999999</v>
      </c>
      <c r="E3236" s="3">
        <v>39.418227000000002</v>
      </c>
      <c r="F3236" s="3">
        <v>1946.3011084479999</v>
      </c>
      <c r="G3236" s="3"/>
      <c r="H3236" s="37">
        <v>137.18120999999999</v>
      </c>
      <c r="I3236" s="3">
        <v>62.040889</v>
      </c>
      <c r="J3236" s="3">
        <v>75.140321</v>
      </c>
      <c r="K3236" s="3"/>
      <c r="L3236" s="3"/>
      <c r="M3236" s="3"/>
      <c r="N3236" s="3">
        <v>23.340000000000146</v>
      </c>
      <c r="O3236" s="3"/>
    </row>
    <row r="3237" spans="1:15">
      <c r="A3237" s="9">
        <v>40955</v>
      </c>
      <c r="B3237" s="32">
        <v>5285.17</v>
      </c>
      <c r="C3237" s="3">
        <v>2868.0022808489298</v>
      </c>
      <c r="D3237" s="3">
        <v>2168.170744</v>
      </c>
      <c r="E3237" s="3">
        <v>95.467692999999997</v>
      </c>
      <c r="F3237" s="3">
        <v>1937.7182147349999</v>
      </c>
      <c r="G3237" s="3"/>
      <c r="H3237" s="37">
        <v>1091.9184600000001</v>
      </c>
      <c r="I3237" s="3">
        <v>490.14938000000001</v>
      </c>
      <c r="J3237" s="3">
        <v>601.76908000000003</v>
      </c>
      <c r="K3237" s="3"/>
      <c r="L3237" s="3"/>
      <c r="M3237" s="3"/>
      <c r="N3237" s="3">
        <v>6.0799999999999272</v>
      </c>
      <c r="O3237" s="3"/>
    </row>
    <row r="3238" spans="1:15">
      <c r="A3238" s="9">
        <v>40954</v>
      </c>
      <c r="B3238" s="30">
        <v>5279.09</v>
      </c>
      <c r="C3238" s="3">
        <v>2844.48037453498</v>
      </c>
      <c r="D3238" s="3">
        <v>1155.475723</v>
      </c>
      <c r="E3238" s="3">
        <v>87.111284999999995</v>
      </c>
      <c r="F3238" s="3">
        <v>1935.4879002089999</v>
      </c>
      <c r="G3238" s="3"/>
      <c r="H3238" s="10">
        <v>168.53675999999999</v>
      </c>
      <c r="I3238" s="32">
        <v>117.525521</v>
      </c>
      <c r="J3238" s="3">
        <v>51.011238999999989</v>
      </c>
      <c r="K3238" s="3"/>
      <c r="L3238" s="3"/>
      <c r="M3238" s="3"/>
      <c r="N3238" s="3">
        <v>255.28999999999996</v>
      </c>
      <c r="O3238" s="3"/>
    </row>
    <row r="3239" spans="1:15">
      <c r="A3239" s="9">
        <v>40953</v>
      </c>
      <c r="B3239" s="10">
        <v>5023.8</v>
      </c>
      <c r="C3239" s="3">
        <v>2774.5831710848702</v>
      </c>
      <c r="D3239" s="3">
        <v>1421.318477</v>
      </c>
      <c r="E3239" s="3">
        <v>71.412980000000005</v>
      </c>
      <c r="F3239" s="3">
        <v>1839.1245441010001</v>
      </c>
      <c r="G3239" s="3"/>
      <c r="H3239" s="37">
        <v>55.964274000000003</v>
      </c>
      <c r="I3239" s="3">
        <v>55.167313999999998</v>
      </c>
      <c r="J3239" s="3">
        <v>0.79696000000000566</v>
      </c>
      <c r="K3239" s="3"/>
      <c r="L3239" s="3"/>
      <c r="M3239" s="3"/>
      <c r="N3239" s="3">
        <v>13.840000000000146</v>
      </c>
      <c r="O3239" s="3">
        <v>17126</v>
      </c>
    </row>
    <row r="3240" spans="1:15">
      <c r="A3240" s="9">
        <v>40952</v>
      </c>
      <c r="B3240" s="10">
        <v>5009.96</v>
      </c>
      <c r="C3240" s="3">
        <v>2775.6364025797802</v>
      </c>
      <c r="D3240" s="3">
        <v>2441.5260029999999</v>
      </c>
      <c r="E3240" s="3">
        <v>85.538753999999997</v>
      </c>
      <c r="F3240" s="3">
        <v>1834.0200271169999</v>
      </c>
      <c r="G3240" s="3"/>
      <c r="H3240" s="37">
        <v>1292.8208099999999</v>
      </c>
      <c r="I3240" s="3">
        <v>825.38071200000002</v>
      </c>
      <c r="J3240" s="3">
        <v>467.44009799999992</v>
      </c>
      <c r="K3240" s="3"/>
      <c r="L3240" s="3"/>
      <c r="M3240" s="3"/>
      <c r="N3240" s="3">
        <v>-190.01999999999953</v>
      </c>
      <c r="O3240" s="3">
        <v>9561</v>
      </c>
    </row>
    <row r="3241" spans="1:15">
      <c r="A3241" s="9">
        <v>40948</v>
      </c>
      <c r="B3241" s="10">
        <v>5199.9799999999996</v>
      </c>
      <c r="C3241" s="3">
        <v>2808.8353558138001</v>
      </c>
      <c r="D3241" s="3">
        <v>1461.6925650000001</v>
      </c>
      <c r="E3241" s="3">
        <v>69.503722999999994</v>
      </c>
      <c r="F3241" s="3">
        <v>1903.5839047070001</v>
      </c>
      <c r="G3241" s="3"/>
      <c r="H3241" s="37">
        <v>167.53563</v>
      </c>
      <c r="I3241" s="3">
        <v>123.20089299999999</v>
      </c>
      <c r="J3241" s="3">
        <v>44.334737000000004</v>
      </c>
      <c r="K3241" s="3"/>
      <c r="L3241" s="3"/>
      <c r="M3241" s="3"/>
      <c r="N3241" s="3">
        <v>-117.01000000000022</v>
      </c>
      <c r="O3241" s="3"/>
    </row>
    <row r="3242" spans="1:15">
      <c r="A3242" s="9">
        <v>40947</v>
      </c>
      <c r="B3242" s="32">
        <v>5316.99</v>
      </c>
      <c r="C3242" s="3">
        <v>2829.0956371078501</v>
      </c>
      <c r="D3242" s="3">
        <v>862.56299100000001</v>
      </c>
      <c r="E3242" s="3">
        <v>38.278343999999997</v>
      </c>
      <c r="F3242" s="3">
        <v>1946.4053968369999</v>
      </c>
      <c r="G3242" s="3"/>
      <c r="H3242" s="37">
        <v>299.72035</v>
      </c>
      <c r="I3242" s="3">
        <v>195.97750099999999</v>
      </c>
      <c r="J3242" s="3">
        <v>103.74284900000001</v>
      </c>
      <c r="K3242" s="3"/>
      <c r="L3242" s="3"/>
      <c r="M3242" s="3"/>
      <c r="N3242" s="3">
        <v>-125.26000000000022</v>
      </c>
      <c r="O3242" s="3"/>
    </row>
    <row r="3243" spans="1:15">
      <c r="A3243" s="9">
        <v>40945</v>
      </c>
      <c r="B3243" s="32">
        <v>5442.25</v>
      </c>
      <c r="C3243" s="3">
        <v>2898.6030679360601</v>
      </c>
      <c r="D3243" s="3">
        <v>868.66645100000005</v>
      </c>
      <c r="E3243" s="3">
        <v>46.494674000000003</v>
      </c>
      <c r="F3243" s="3">
        <v>1992.261250751</v>
      </c>
      <c r="G3243" s="3"/>
      <c r="H3243" s="37">
        <v>359.72678999999999</v>
      </c>
      <c r="I3243" s="3">
        <v>120.273392</v>
      </c>
      <c r="J3243" s="3">
        <v>239.45339799999999</v>
      </c>
      <c r="K3243" s="3"/>
      <c r="L3243" s="3"/>
      <c r="M3243" s="3"/>
      <c r="N3243" s="3">
        <v>-119.18000000000029</v>
      </c>
      <c r="O3243" s="3"/>
    </row>
    <row r="3244" spans="1:15">
      <c r="A3244" s="9">
        <v>40942</v>
      </c>
      <c r="B3244" s="10">
        <v>5561.43</v>
      </c>
      <c r="C3244" s="3">
        <v>2956.0862697421999</v>
      </c>
      <c r="D3244" s="3">
        <v>1345.351856</v>
      </c>
      <c r="E3244" s="3">
        <v>25.299817999999998</v>
      </c>
      <c r="F3244" s="3">
        <v>2035.890444589</v>
      </c>
      <c r="G3244" s="3"/>
      <c r="H3244" s="37">
        <v>259.16113999999999</v>
      </c>
      <c r="I3244" s="3">
        <v>887.91596300000003</v>
      </c>
      <c r="J3244" s="3">
        <v>-628.75482299999999</v>
      </c>
      <c r="K3244" s="3"/>
      <c r="L3244" s="3"/>
      <c r="M3244" s="3"/>
      <c r="N3244" s="3">
        <v>-24.960000000000036</v>
      </c>
      <c r="O3244" s="3"/>
    </row>
    <row r="3245" spans="1:15">
      <c r="A3245" s="9">
        <v>40941</v>
      </c>
      <c r="B3245" s="32">
        <v>5586.39</v>
      </c>
      <c r="C3245" s="3">
        <v>2950.6519163124599</v>
      </c>
      <c r="D3245" s="3">
        <v>419.93361299999998</v>
      </c>
      <c r="E3245" s="3">
        <v>19.589525999999999</v>
      </c>
      <c r="F3245" s="3">
        <v>2045.0258416300001</v>
      </c>
      <c r="G3245" s="3"/>
      <c r="H3245" s="37">
        <v>94.772049999999993</v>
      </c>
      <c r="I3245" s="3">
        <v>23.243652999999998</v>
      </c>
      <c r="J3245" s="3">
        <v>71.528396999999998</v>
      </c>
      <c r="K3245" s="3"/>
      <c r="L3245" s="3"/>
      <c r="M3245" s="3"/>
      <c r="N3245" s="3">
        <v>-19.099999999999454</v>
      </c>
      <c r="O3245" s="3"/>
    </row>
    <row r="3246" spans="1:15">
      <c r="A3246" s="9">
        <v>40940</v>
      </c>
      <c r="B3246" s="10">
        <v>5605.49</v>
      </c>
      <c r="C3246" s="3">
        <v>2964.7945225328999</v>
      </c>
      <c r="D3246" s="3">
        <v>970.11325199999999</v>
      </c>
      <c r="E3246" s="3">
        <v>47.713763</v>
      </c>
      <c r="F3246" s="3">
        <v>2051.8246142799999</v>
      </c>
      <c r="G3246" s="3"/>
      <c r="H3246" s="37">
        <v>161.22174999999999</v>
      </c>
      <c r="I3246" s="3">
        <v>45.075277</v>
      </c>
      <c r="J3246" s="3">
        <v>116.14647299999999</v>
      </c>
      <c r="K3246" s="3"/>
      <c r="L3246" s="3"/>
      <c r="M3246" s="3"/>
      <c r="N3246" s="3">
        <v>-76.840000000000146</v>
      </c>
      <c r="O3246" s="3"/>
    </row>
    <row r="3247" spans="1:15">
      <c r="A3247" s="9">
        <v>40939</v>
      </c>
      <c r="B3247" s="32">
        <v>5682.33</v>
      </c>
      <c r="C3247" s="3">
        <v>2993.76356585234</v>
      </c>
      <c r="D3247" s="3">
        <v>1337.823709</v>
      </c>
      <c r="E3247" s="3">
        <v>48.720066000000003</v>
      </c>
      <c r="F3247" s="3">
        <v>2079.9125554359998</v>
      </c>
      <c r="G3247" s="3"/>
      <c r="H3247" s="37">
        <v>292.940788</v>
      </c>
      <c r="I3247" s="3">
        <v>73.270920000000004</v>
      </c>
      <c r="J3247" s="3">
        <v>219.66986800000001</v>
      </c>
      <c r="K3247" s="3"/>
      <c r="L3247" s="3"/>
      <c r="M3247" s="3"/>
      <c r="N3247" s="3">
        <v>-11.590000000000146</v>
      </c>
      <c r="O3247" s="3"/>
    </row>
    <row r="3248" spans="1:15">
      <c r="A3248" s="9">
        <v>40938</v>
      </c>
      <c r="B3248" s="10">
        <v>5693.92</v>
      </c>
      <c r="C3248" s="3">
        <v>2992.22075652902</v>
      </c>
      <c r="D3248" s="3">
        <v>831.02365299999997</v>
      </c>
      <c r="E3248" s="3">
        <v>34.273085999999999</v>
      </c>
      <c r="F3248" s="3">
        <v>2084.1307791979998</v>
      </c>
      <c r="G3248" s="3"/>
      <c r="H3248" s="37">
        <v>80.397323999999998</v>
      </c>
      <c r="I3248" s="3">
        <v>46.063008000000004</v>
      </c>
      <c r="J3248" s="3">
        <v>34.334315999999994</v>
      </c>
      <c r="K3248" s="3"/>
      <c r="L3248" s="3"/>
      <c r="M3248" s="3"/>
      <c r="N3248" s="3">
        <v>-61.640000000000327</v>
      </c>
      <c r="O3248" s="3"/>
    </row>
    <row r="3249" spans="1:15">
      <c r="A3249" s="9">
        <v>40935</v>
      </c>
      <c r="B3249" s="32">
        <v>5755.56</v>
      </c>
      <c r="C3249" s="3">
        <v>3011.2782731558</v>
      </c>
      <c r="D3249" s="3">
        <v>1408.1098019999999</v>
      </c>
      <c r="E3249" s="3">
        <v>45.992201999999999</v>
      </c>
      <c r="F3249" s="3">
        <v>2106.695901263</v>
      </c>
      <c r="G3249" s="3"/>
      <c r="H3249" s="37">
        <v>101.228718</v>
      </c>
      <c r="I3249" s="3">
        <v>415.19866300000001</v>
      </c>
      <c r="J3249" s="3">
        <v>-313.969945</v>
      </c>
      <c r="K3249" s="3"/>
      <c r="L3249" s="3"/>
      <c r="M3249" s="3"/>
      <c r="N3249" s="3">
        <v>30.1200000000008</v>
      </c>
      <c r="O3249" s="3"/>
    </row>
    <row r="3250" spans="1:15">
      <c r="A3250" s="9">
        <v>40934</v>
      </c>
      <c r="B3250" s="32">
        <v>5725.44</v>
      </c>
      <c r="C3250" s="3">
        <v>2980.11121278269</v>
      </c>
      <c r="D3250" s="3">
        <v>1612.147152</v>
      </c>
      <c r="E3250" s="3">
        <v>59.09984</v>
      </c>
      <c r="F3250" s="3">
        <v>2095.6691889990002</v>
      </c>
      <c r="G3250" s="3"/>
      <c r="H3250" s="37">
        <v>354.41547000000003</v>
      </c>
      <c r="I3250" s="3">
        <v>511.69541800000002</v>
      </c>
      <c r="J3250" s="3">
        <v>-157.27994799999999</v>
      </c>
      <c r="K3250" s="3"/>
      <c r="L3250" s="3"/>
      <c r="M3250" s="3"/>
      <c r="N3250" s="3">
        <v>133.03999999999996</v>
      </c>
      <c r="O3250" s="3"/>
    </row>
    <row r="3251" spans="1:15">
      <c r="A3251" s="9">
        <v>40933</v>
      </c>
      <c r="B3251" s="10">
        <v>5592.4</v>
      </c>
      <c r="C3251" s="3">
        <v>2928.6016942393699</v>
      </c>
      <c r="D3251" s="3">
        <v>2294.331725</v>
      </c>
      <c r="E3251" s="3">
        <v>51.949263000000002</v>
      </c>
      <c r="F3251" s="3">
        <v>2046.9727736709999</v>
      </c>
      <c r="G3251" s="3"/>
      <c r="H3251" s="37">
        <v>1384.14246</v>
      </c>
      <c r="I3251" s="3">
        <v>356.58671700000002</v>
      </c>
      <c r="J3251" s="3">
        <v>1027.5557429999999</v>
      </c>
      <c r="K3251" s="3"/>
      <c r="L3251" s="3"/>
      <c r="M3251" s="3"/>
      <c r="N3251" s="3">
        <v>36.109999999999673</v>
      </c>
      <c r="O3251" s="3"/>
    </row>
    <row r="3252" spans="1:15">
      <c r="A3252" s="9">
        <v>40932</v>
      </c>
      <c r="B3252" s="32">
        <v>5556.29</v>
      </c>
      <c r="C3252" s="3">
        <v>2906.6360298688501</v>
      </c>
      <c r="D3252" s="3">
        <v>628.84301400000004</v>
      </c>
      <c r="E3252" s="3">
        <v>40.832707999999997</v>
      </c>
      <c r="F3252" s="3">
        <v>2033.757782442</v>
      </c>
      <c r="G3252" s="3"/>
      <c r="H3252" s="37">
        <v>94.212987999999996</v>
      </c>
      <c r="I3252" s="3">
        <v>28.309854000000001</v>
      </c>
      <c r="J3252" s="3">
        <v>65.903133999999994</v>
      </c>
      <c r="K3252" s="3"/>
      <c r="L3252" s="3"/>
      <c r="M3252" s="3"/>
      <c r="N3252" s="3">
        <v>20.199999999999818</v>
      </c>
      <c r="O3252" s="3"/>
    </row>
    <row r="3253" spans="1:15">
      <c r="A3253" s="9">
        <v>40931</v>
      </c>
      <c r="B3253" s="10">
        <v>5536.09</v>
      </c>
      <c r="C3253" s="3">
        <v>2871.0031943680501</v>
      </c>
      <c r="D3253" s="3">
        <v>1282.7307880000001</v>
      </c>
      <c r="E3253" s="3">
        <v>76.521298000000002</v>
      </c>
      <c r="F3253" s="3">
        <v>2026.362040923</v>
      </c>
      <c r="G3253" s="3"/>
      <c r="H3253" s="37">
        <v>237.86362399999999</v>
      </c>
      <c r="I3253" s="3">
        <v>58.709645000000002</v>
      </c>
      <c r="J3253" s="3">
        <v>179.15397899999999</v>
      </c>
      <c r="K3253" s="3"/>
      <c r="L3253" s="3"/>
      <c r="M3253" s="3"/>
      <c r="N3253" s="3">
        <v>-127</v>
      </c>
      <c r="O3253" s="3"/>
    </row>
    <row r="3254" spans="1:15">
      <c r="A3254" s="9">
        <v>40928</v>
      </c>
      <c r="B3254" s="32">
        <v>5663.09</v>
      </c>
      <c r="C3254" s="3">
        <v>2938.2131462932698</v>
      </c>
      <c r="D3254" s="3">
        <v>827.22355200000004</v>
      </c>
      <c r="E3254" s="3">
        <v>60.998472</v>
      </c>
      <c r="F3254" s="3">
        <v>2072.847081248</v>
      </c>
      <c r="G3254" s="3"/>
      <c r="H3254" s="37">
        <v>52.7149</v>
      </c>
      <c r="I3254" s="3">
        <v>10.811083999999999</v>
      </c>
      <c r="J3254" s="3">
        <v>41.903815999999999</v>
      </c>
      <c r="K3254" s="3"/>
      <c r="L3254" s="3"/>
      <c r="M3254" s="3"/>
      <c r="N3254" s="3">
        <v>-118.03999999999996</v>
      </c>
      <c r="O3254" s="3"/>
    </row>
    <row r="3255" spans="1:15">
      <c r="A3255" s="9">
        <v>40927</v>
      </c>
      <c r="B3255" s="32">
        <v>5781.13</v>
      </c>
      <c r="C3255" s="3">
        <v>2968.0624948705499</v>
      </c>
      <c r="D3255" s="3">
        <v>741.68204900000001</v>
      </c>
      <c r="E3255" s="3">
        <v>51.348416999999998</v>
      </c>
      <c r="F3255" s="3">
        <v>2116.0487769279998</v>
      </c>
      <c r="G3255" s="3"/>
      <c r="H3255" s="37">
        <v>83.011200000000002</v>
      </c>
      <c r="I3255" s="3">
        <v>130.18732199999999</v>
      </c>
      <c r="J3255" s="3">
        <v>-47.176121999999992</v>
      </c>
      <c r="K3255" s="3"/>
      <c r="L3255" s="3"/>
      <c r="M3255" s="3"/>
      <c r="N3255" s="3">
        <v>-5.4700000000002547</v>
      </c>
      <c r="O3255" s="3"/>
    </row>
    <row r="3256" spans="1:15">
      <c r="A3256" s="9">
        <v>40926</v>
      </c>
      <c r="B3256" s="32">
        <v>5786.6</v>
      </c>
      <c r="C3256" s="3">
        <v>2967.6538050016302</v>
      </c>
      <c r="D3256" s="3">
        <v>952.45097699999997</v>
      </c>
      <c r="E3256" s="3">
        <v>54.517783999999999</v>
      </c>
      <c r="F3256" s="3">
        <v>2118.0508937109998</v>
      </c>
      <c r="G3256" s="3"/>
      <c r="H3256" s="37">
        <v>290.46084000000002</v>
      </c>
      <c r="I3256" s="3">
        <v>282.452384</v>
      </c>
      <c r="J3256" s="3">
        <v>8.0084560000000238</v>
      </c>
      <c r="K3256" s="3"/>
      <c r="L3256" s="3"/>
      <c r="M3256" s="3"/>
      <c r="N3256" s="3">
        <v>-59.809999999999491</v>
      </c>
      <c r="O3256" s="3">
        <v>11771</v>
      </c>
    </row>
    <row r="3257" spans="1:15">
      <c r="A3257" s="9">
        <v>40925</v>
      </c>
      <c r="B3257" s="32">
        <v>5846.41</v>
      </c>
      <c r="C3257" s="3">
        <v>3004.4044686202401</v>
      </c>
      <c r="D3257" s="3">
        <v>1413.689715</v>
      </c>
      <c r="E3257" s="3">
        <v>68.827026000000004</v>
      </c>
      <c r="F3257" s="3">
        <v>2139.940259853</v>
      </c>
      <c r="G3257" s="3"/>
      <c r="H3257" s="37">
        <v>136.77494999999999</v>
      </c>
      <c r="I3257" s="3">
        <v>80.604697000000002</v>
      </c>
      <c r="J3257" s="3">
        <v>56.170252999999988</v>
      </c>
      <c r="K3257" s="3"/>
      <c r="L3257" s="3"/>
      <c r="M3257" s="3"/>
      <c r="N3257" s="3">
        <v>-78.199999999999818</v>
      </c>
      <c r="O3257" s="3"/>
    </row>
    <row r="3258" spans="1:15">
      <c r="A3258" s="9">
        <v>40921</v>
      </c>
      <c r="B3258" s="10">
        <v>5924.61</v>
      </c>
      <c r="C3258" s="3">
        <v>3023.6760581339499</v>
      </c>
      <c r="D3258" s="3">
        <v>1388.916254</v>
      </c>
      <c r="E3258" s="3">
        <v>104.13475699999999</v>
      </c>
      <c r="F3258" s="3">
        <v>2167.5180158769999</v>
      </c>
      <c r="G3258" s="3"/>
      <c r="H3258" s="37">
        <v>146.86066</v>
      </c>
      <c r="I3258" s="3">
        <v>222.41460599999999</v>
      </c>
      <c r="J3258" s="3">
        <v>-75.553945999999996</v>
      </c>
      <c r="K3258" s="3"/>
      <c r="L3258" s="3"/>
      <c r="M3258" s="3"/>
      <c r="N3258" s="3">
        <v>-4.7300000000004729</v>
      </c>
      <c r="O3258" s="3"/>
    </row>
    <row r="3259" spans="1:15">
      <c r="A3259" s="9">
        <v>40920</v>
      </c>
      <c r="B3259" s="32">
        <v>5929.34</v>
      </c>
      <c r="C3259" s="3">
        <v>3027.4262175435601</v>
      </c>
      <c r="D3259" s="3">
        <v>1172.9299679999999</v>
      </c>
      <c r="E3259" s="3">
        <v>85.729237999999995</v>
      </c>
      <c r="F3259" s="3">
        <v>2168.5909946530001</v>
      </c>
      <c r="G3259" s="3"/>
      <c r="H3259" s="37">
        <v>110.68308</v>
      </c>
      <c r="I3259" s="3">
        <v>171.12667999999999</v>
      </c>
      <c r="J3259" s="3">
        <v>-60.443599999999989</v>
      </c>
      <c r="K3259" s="3"/>
      <c r="L3259" s="3"/>
      <c r="M3259" s="3"/>
      <c r="N3259" s="3">
        <v>-13.130000000000109</v>
      </c>
      <c r="O3259" s="3">
        <v>26225</v>
      </c>
    </row>
    <row r="3260" spans="1:15">
      <c r="A3260" s="9">
        <v>40919</v>
      </c>
      <c r="B3260" s="10">
        <v>5942.47</v>
      </c>
      <c r="C3260" s="3">
        <v>3035.9247951208499</v>
      </c>
      <c r="D3260" s="3">
        <v>1063.6589389999999</v>
      </c>
      <c r="E3260" s="3">
        <v>85.156035000000003</v>
      </c>
      <c r="F3260" s="3">
        <v>2173.3932032859998</v>
      </c>
      <c r="G3260" s="3"/>
      <c r="H3260" s="37">
        <v>64.775400000000005</v>
      </c>
      <c r="I3260" s="3">
        <v>88.916124999999994</v>
      </c>
      <c r="J3260" s="3">
        <v>-24.140724999999989</v>
      </c>
      <c r="K3260" s="3"/>
      <c r="L3260" s="3"/>
      <c r="M3260" s="3"/>
      <c r="N3260" s="3">
        <v>77.409999999999854</v>
      </c>
      <c r="O3260" s="3"/>
    </row>
    <row r="3261" spans="1:15">
      <c r="A3261" s="9">
        <v>40918</v>
      </c>
      <c r="B3261" s="32">
        <v>5865.06</v>
      </c>
      <c r="C3261" s="3">
        <v>3024.7132185114301</v>
      </c>
      <c r="D3261" s="3">
        <v>577.682681</v>
      </c>
      <c r="E3261" s="3">
        <v>24.945837999999998</v>
      </c>
      <c r="F3261" s="3">
        <v>2143.6824945200001</v>
      </c>
      <c r="G3261" s="3"/>
      <c r="H3261" s="37">
        <v>87.929389999999998</v>
      </c>
      <c r="I3261" s="3">
        <v>166.012742</v>
      </c>
      <c r="J3261" s="3">
        <v>-78.083352000000005</v>
      </c>
      <c r="K3261" s="3"/>
      <c r="L3261" s="3"/>
      <c r="M3261" s="3"/>
      <c r="N3261" s="3">
        <v>5.3900000000003274</v>
      </c>
      <c r="O3261" s="3"/>
    </row>
    <row r="3262" spans="1:15">
      <c r="A3262" s="9">
        <v>40917</v>
      </c>
      <c r="B3262" s="32">
        <v>5859.67</v>
      </c>
      <c r="C3262" s="3">
        <v>3021.6157516093299</v>
      </c>
      <c r="D3262" s="3">
        <v>534.30281600000001</v>
      </c>
      <c r="E3262" s="3">
        <v>20.57507</v>
      </c>
      <c r="F3262" s="3">
        <v>2141.7109562830001</v>
      </c>
      <c r="G3262" s="3"/>
      <c r="H3262" s="37">
        <v>92.987499999999997</v>
      </c>
      <c r="I3262" s="3">
        <v>79.910815999999997</v>
      </c>
      <c r="J3262" s="3">
        <v>13.076684</v>
      </c>
      <c r="K3262" s="3"/>
      <c r="L3262" s="3"/>
      <c r="M3262" s="3"/>
      <c r="N3262" s="3">
        <v>-13.269999999999527</v>
      </c>
      <c r="O3262" s="3"/>
    </row>
    <row r="3263" spans="1:15">
      <c r="A3263" s="9">
        <v>40914</v>
      </c>
      <c r="B3263" s="32">
        <v>5872.94</v>
      </c>
      <c r="C3263" s="3">
        <v>3029.3533870706801</v>
      </c>
      <c r="D3263" s="3">
        <v>434.5</v>
      </c>
      <c r="E3263" s="3">
        <v>11.5</v>
      </c>
      <c r="F3263" s="3">
        <v>2145.5</v>
      </c>
      <c r="G3263" s="3"/>
      <c r="H3263" s="37">
        <v>118.125</v>
      </c>
      <c r="I3263" s="3">
        <v>161.63917599999999</v>
      </c>
      <c r="J3263" s="3">
        <v>-43.514175999999992</v>
      </c>
      <c r="K3263" s="3"/>
      <c r="L3263" s="3"/>
      <c r="M3263" s="3"/>
      <c r="N3263" s="3">
        <v>-57.580000000000837</v>
      </c>
      <c r="O3263" s="3"/>
    </row>
    <row r="3264" spans="1:15">
      <c r="A3264" s="9">
        <v>40913</v>
      </c>
      <c r="B3264" s="32">
        <v>5930.52</v>
      </c>
      <c r="C3264" s="3">
        <v>3066.3019649501798</v>
      </c>
      <c r="D3264" s="3">
        <v>336.74971199999999</v>
      </c>
      <c r="E3264" s="3">
        <v>17.912298</v>
      </c>
      <c r="F3264" s="3">
        <v>2166.583796419</v>
      </c>
      <c r="G3264" s="3"/>
      <c r="H3264" s="37">
        <v>60.686329999999998</v>
      </c>
      <c r="I3264" s="3">
        <v>111.158743</v>
      </c>
      <c r="J3264" s="3">
        <v>-50.472413000000003</v>
      </c>
      <c r="K3264" s="3"/>
      <c r="L3264" s="3"/>
      <c r="M3264" s="3"/>
      <c r="N3264" s="3">
        <v>-9.2299999999995634</v>
      </c>
      <c r="O3264" s="3"/>
    </row>
    <row r="3265" spans="1:15">
      <c r="A3265" s="9">
        <v>40912</v>
      </c>
      <c r="B3265" s="10">
        <v>5939.75</v>
      </c>
      <c r="C3265" s="3">
        <v>3065.5389472476299</v>
      </c>
      <c r="D3265" s="3">
        <v>341.64071300000001</v>
      </c>
      <c r="E3265" s="3">
        <v>12.154248000000001</v>
      </c>
      <c r="F3265" s="3">
        <v>2169.4579287619999</v>
      </c>
      <c r="G3265" s="3"/>
      <c r="H3265" s="37">
        <v>98.613860000000003</v>
      </c>
      <c r="I3265" s="3">
        <v>76.803408000000005</v>
      </c>
      <c r="J3265" s="3">
        <v>21.810451999999998</v>
      </c>
      <c r="K3265" s="3"/>
      <c r="L3265" s="3"/>
      <c r="M3265" s="3"/>
      <c r="N3265" s="3">
        <v>-33</v>
      </c>
      <c r="O3265" s="3"/>
    </row>
    <row r="3266" spans="1:15">
      <c r="A3266" s="9">
        <v>40911</v>
      </c>
      <c r="B3266" s="32">
        <v>5972.75</v>
      </c>
      <c r="C3266" s="3">
        <v>3069.8639185853199</v>
      </c>
      <c r="D3266" s="3">
        <v>459.65168699999998</v>
      </c>
      <c r="E3266" s="3">
        <v>18.145765999999998</v>
      </c>
      <c r="F3266" s="3">
        <v>2181.504176813</v>
      </c>
      <c r="G3266" s="3"/>
      <c r="H3266" s="37">
        <v>120.7949</v>
      </c>
      <c r="I3266" s="3">
        <v>131.13607200000001</v>
      </c>
      <c r="J3266" s="3">
        <v>-10.341172000000014</v>
      </c>
      <c r="K3266" s="3"/>
      <c r="L3266" s="3"/>
      <c r="M3266" s="3"/>
      <c r="N3266" s="3">
        <v>-62.899999999999636</v>
      </c>
      <c r="O3266" s="3"/>
    </row>
    <row r="3267" spans="1:15">
      <c r="A3267" s="9">
        <v>40910</v>
      </c>
      <c r="B3267" s="30">
        <v>6035.65</v>
      </c>
      <c r="C3267" s="3">
        <v>3102.32642345254</v>
      </c>
      <c r="D3267" s="3">
        <v>380.06713000000002</v>
      </c>
      <c r="E3267" s="3">
        <v>31.802707999999999</v>
      </c>
      <c r="F3267" s="3">
        <v>2204.4771162809998</v>
      </c>
      <c r="G3267" s="3"/>
      <c r="H3267" s="10">
        <v>13.36952</v>
      </c>
      <c r="I3267" s="32">
        <v>70.835279</v>
      </c>
      <c r="J3267" s="3">
        <v>-57.465758999999998</v>
      </c>
      <c r="K3267" s="3"/>
      <c r="L3267" s="3"/>
      <c r="M3267" s="3"/>
      <c r="N3267" s="3">
        <v>-39.220000000000255</v>
      </c>
      <c r="O3267" s="3"/>
    </row>
    <row r="3268" spans="1:15">
      <c r="A3268" s="9">
        <v>40907</v>
      </c>
      <c r="B3268" s="32">
        <v>6074.87</v>
      </c>
      <c r="C3268" s="3">
        <v>3102.3561888153899</v>
      </c>
      <c r="D3268" s="3">
        <v>419.71633500000002</v>
      </c>
      <c r="E3268" s="3">
        <v>13.017704</v>
      </c>
      <c r="F3268" s="3">
        <v>2214.0358303865</v>
      </c>
      <c r="G3268" s="3"/>
      <c r="H3268" s="37">
        <v>15.258956099999999</v>
      </c>
      <c r="I3268" s="3">
        <v>73.214260400000001</v>
      </c>
      <c r="J3268" s="3">
        <v>-57.955304300000002</v>
      </c>
      <c r="K3268" s="3"/>
      <c r="L3268" s="3"/>
      <c r="M3268" s="3"/>
      <c r="N3268" s="3">
        <v>0.4499999999998181</v>
      </c>
      <c r="O3268" s="3"/>
    </row>
    <row r="3269" spans="1:15">
      <c r="A3269" s="9">
        <v>40906</v>
      </c>
      <c r="B3269" s="32">
        <v>6074.42</v>
      </c>
      <c r="C3269" s="3">
        <v>3101.48113125293</v>
      </c>
      <c r="D3269" s="3">
        <v>525.74048100000005</v>
      </c>
      <c r="E3269" s="3">
        <v>41.051915000000001</v>
      </c>
      <c r="F3269" s="3">
        <v>2213.8731036076001</v>
      </c>
      <c r="G3269" s="3"/>
      <c r="H3269" s="37">
        <v>16.101400000000002</v>
      </c>
      <c r="I3269" s="3">
        <v>101.37576799999999</v>
      </c>
      <c r="J3269" s="3">
        <v>-85.274367999999996</v>
      </c>
      <c r="K3269" s="3"/>
      <c r="L3269" s="3"/>
      <c r="M3269" s="3"/>
      <c r="N3269" s="3">
        <v>-14.960000000000036</v>
      </c>
      <c r="O3269" s="3"/>
    </row>
    <row r="3270" spans="1:15">
      <c r="A3270" s="9">
        <v>40905</v>
      </c>
      <c r="B3270" s="32">
        <v>6089.38</v>
      </c>
      <c r="C3270" s="3">
        <v>3115.4983231384899</v>
      </c>
      <c r="D3270" s="3">
        <v>678.07904699999995</v>
      </c>
      <c r="E3270" s="3">
        <v>39.229725000000002</v>
      </c>
      <c r="F3270" s="3">
        <v>2219.3068064280001</v>
      </c>
      <c r="G3270" s="3"/>
      <c r="H3270" s="37">
        <v>18.310790000000001</v>
      </c>
      <c r="I3270" s="3">
        <v>191.748853</v>
      </c>
      <c r="J3270" s="3">
        <v>-173.438063</v>
      </c>
      <c r="K3270" s="3"/>
      <c r="L3270" s="3"/>
      <c r="M3270" s="3"/>
      <c r="N3270" s="3">
        <v>-4.0100000000002183</v>
      </c>
      <c r="O3270" s="3"/>
    </row>
    <row r="3271" spans="1:15">
      <c r="A3271" s="9">
        <v>40904</v>
      </c>
      <c r="B3271" s="10">
        <v>6093.39</v>
      </c>
      <c r="C3271" s="3">
        <v>3119.7360437021198</v>
      </c>
      <c r="D3271" s="3">
        <v>550.44557499999996</v>
      </c>
      <c r="E3271" s="3">
        <v>27.528154000000001</v>
      </c>
      <c r="F3271" s="3">
        <v>2220.7686282137001</v>
      </c>
      <c r="G3271" s="3"/>
      <c r="H3271" s="37">
        <v>37.774520000000003</v>
      </c>
      <c r="I3271" s="3">
        <v>250.6588352</v>
      </c>
      <c r="J3271" s="3">
        <v>-212.8843152</v>
      </c>
      <c r="K3271" s="3"/>
      <c r="L3271" s="3"/>
      <c r="M3271" s="3"/>
      <c r="N3271" s="3">
        <v>78.300000000000182</v>
      </c>
      <c r="O3271" s="3"/>
    </row>
    <row r="3272" spans="1:15">
      <c r="A3272" s="9">
        <v>40900</v>
      </c>
      <c r="B3272" s="32">
        <v>6015.09</v>
      </c>
      <c r="C3272" s="3">
        <v>3076.6336600671998</v>
      </c>
      <c r="D3272" s="3">
        <v>995.851314</v>
      </c>
      <c r="E3272" s="3">
        <v>16.348375999999998</v>
      </c>
      <c r="F3272" s="3">
        <v>2192.2330244259001</v>
      </c>
      <c r="G3272" s="3"/>
      <c r="H3272" s="37">
        <v>20.899930000000001</v>
      </c>
      <c r="I3272" s="3">
        <v>809.0842394</v>
      </c>
      <c r="J3272" s="3">
        <v>-788.18430939999996</v>
      </c>
      <c r="K3272" s="3"/>
      <c r="L3272" s="3"/>
      <c r="M3272" s="3"/>
      <c r="N3272" s="3">
        <v>32.510000000000218</v>
      </c>
      <c r="O3272" s="3"/>
    </row>
    <row r="3273" spans="1:15">
      <c r="A3273" s="9">
        <v>40899</v>
      </c>
      <c r="B3273" s="32">
        <v>5982.58</v>
      </c>
      <c r="C3273" s="3">
        <v>3061.0853450744598</v>
      </c>
      <c r="D3273" s="3">
        <v>1150.5733869999999</v>
      </c>
      <c r="E3273" s="3">
        <v>26.125585999999998</v>
      </c>
      <c r="F3273" s="3">
        <v>2180.3849308433</v>
      </c>
      <c r="G3273" s="3"/>
      <c r="H3273" s="37">
        <v>518.08929000000001</v>
      </c>
      <c r="I3273" s="3">
        <v>286.38334270000001</v>
      </c>
      <c r="J3273" s="3">
        <v>231.70594729999999</v>
      </c>
      <c r="K3273" s="3"/>
      <c r="L3273" s="3"/>
      <c r="M3273" s="3"/>
      <c r="N3273" s="3">
        <v>63.229999999999563</v>
      </c>
      <c r="O3273" s="3"/>
    </row>
    <row r="3274" spans="1:15">
      <c r="A3274" s="9">
        <v>40898</v>
      </c>
      <c r="B3274" s="10">
        <v>5919.35</v>
      </c>
      <c r="C3274" s="3">
        <v>3046.41721387998</v>
      </c>
      <c r="D3274" s="3">
        <v>348.96327600000001</v>
      </c>
      <c r="E3274" s="3">
        <v>15.907457000000001</v>
      </c>
      <c r="F3274" s="3">
        <v>2157.3378180386003</v>
      </c>
      <c r="G3274" s="3"/>
      <c r="H3274" s="10">
        <v>33.895040000000002</v>
      </c>
      <c r="I3274" s="32">
        <v>70.099718999999993</v>
      </c>
      <c r="J3274" s="3">
        <v>-36.204678999999992</v>
      </c>
      <c r="K3274" s="3"/>
      <c r="L3274" s="3"/>
      <c r="M3274" s="3"/>
      <c r="N3274" s="3">
        <v>76.520000000000437</v>
      </c>
      <c r="O3274" s="3"/>
    </row>
    <row r="3275" spans="1:15">
      <c r="A3275" s="9">
        <v>40897</v>
      </c>
      <c r="B3275" s="30">
        <v>5842.83</v>
      </c>
      <c r="C3275" s="3">
        <v>3018.40784990985</v>
      </c>
      <c r="D3275" s="3">
        <v>375.95414499999998</v>
      </c>
      <c r="E3275" s="3">
        <v>13.842320000000001</v>
      </c>
      <c r="F3275" s="3">
        <v>2129.4484867379001</v>
      </c>
      <c r="G3275" s="3"/>
      <c r="H3275" s="10">
        <v>112.95746</v>
      </c>
      <c r="I3275" s="32">
        <v>26.959183500000002</v>
      </c>
      <c r="J3275" s="3">
        <v>85.998276500000003</v>
      </c>
      <c r="K3275" s="3"/>
      <c r="L3275" s="3"/>
      <c r="M3275" s="3"/>
      <c r="N3275" s="3">
        <v>-9.1099999999996726</v>
      </c>
      <c r="O3275" s="3"/>
    </row>
    <row r="3276" spans="1:15">
      <c r="A3276" s="9">
        <v>40896</v>
      </c>
      <c r="B3276" s="30">
        <v>5851.94</v>
      </c>
      <c r="C3276" s="3">
        <v>3010.2378868204801</v>
      </c>
      <c r="D3276" s="3">
        <v>382.09517399999999</v>
      </c>
      <c r="E3276" s="3">
        <v>13.619617999999999</v>
      </c>
      <c r="F3276" s="3">
        <v>2132.7659545124998</v>
      </c>
      <c r="G3276" s="3"/>
      <c r="H3276" s="10">
        <v>56.568669999999997</v>
      </c>
      <c r="I3276" s="32">
        <v>95.993324999999999</v>
      </c>
      <c r="J3276" s="3">
        <v>-39.424655000000001</v>
      </c>
      <c r="K3276" s="3"/>
      <c r="L3276" s="3"/>
      <c r="M3276" s="3"/>
      <c r="N3276" s="3">
        <v>-9.0200000000004366</v>
      </c>
      <c r="O3276" s="3"/>
    </row>
    <row r="3277" spans="1:15">
      <c r="A3277" s="9">
        <v>40893</v>
      </c>
      <c r="B3277" s="32">
        <v>5860.96</v>
      </c>
      <c r="C3277" s="3">
        <v>3018.1090210864299</v>
      </c>
      <c r="D3277" s="3">
        <v>537.64628200000004</v>
      </c>
      <c r="E3277" s="3">
        <v>18.712782000000001</v>
      </c>
      <c r="F3277" s="3">
        <v>2136.0547653598001</v>
      </c>
      <c r="G3277" s="3"/>
      <c r="H3277" s="37">
        <v>185.55901</v>
      </c>
      <c r="I3277" s="3">
        <v>126.00679890000001</v>
      </c>
      <c r="J3277" s="3">
        <v>59.552211099999994</v>
      </c>
      <c r="K3277" s="3"/>
      <c r="L3277" s="3"/>
      <c r="M3277" s="3"/>
      <c r="N3277" s="3">
        <v>-31.729999999999563</v>
      </c>
      <c r="O3277" s="3">
        <v>6753</v>
      </c>
    </row>
    <row r="3278" spans="1:15">
      <c r="A3278" s="9">
        <v>40892</v>
      </c>
      <c r="B3278" s="10">
        <v>5892.69</v>
      </c>
      <c r="C3278" s="3">
        <v>3060.4374096337401</v>
      </c>
      <c r="D3278" s="3">
        <v>462.95058699999998</v>
      </c>
      <c r="E3278" s="3">
        <v>17.068276000000001</v>
      </c>
      <c r="F3278" s="3">
        <v>2147.6162491515001</v>
      </c>
      <c r="G3278" s="3"/>
      <c r="H3278" s="37">
        <v>151.80530999999999</v>
      </c>
      <c r="I3278" s="3">
        <v>173.4301304</v>
      </c>
      <c r="J3278" s="3">
        <v>-21.624820400000004</v>
      </c>
      <c r="K3278" s="3"/>
      <c r="L3278" s="3"/>
      <c r="M3278" s="3"/>
      <c r="N3278" s="3">
        <v>-48.630000000000109</v>
      </c>
      <c r="O3278" s="3"/>
    </row>
    <row r="3279" spans="1:15">
      <c r="A3279" s="9">
        <v>40891</v>
      </c>
      <c r="B3279" s="32">
        <v>5941.32</v>
      </c>
      <c r="C3279" s="3">
        <v>3082.1877952149998</v>
      </c>
      <c r="D3279" s="3">
        <v>468.68099999999998</v>
      </c>
      <c r="E3279" s="3">
        <v>22.439094999999998</v>
      </c>
      <c r="F3279" s="3">
        <v>2165.3420004090999</v>
      </c>
      <c r="G3279" s="3"/>
      <c r="H3279" s="37">
        <v>115.88925</v>
      </c>
      <c r="I3279" s="3">
        <v>21.821134199999999</v>
      </c>
      <c r="J3279" s="3">
        <v>94.068115800000001</v>
      </c>
      <c r="K3279" s="3"/>
      <c r="L3279" s="3"/>
      <c r="M3279" s="3"/>
      <c r="N3279" s="3">
        <v>-9.6700000000000728</v>
      </c>
      <c r="O3279" s="3"/>
    </row>
    <row r="3280" spans="1:15">
      <c r="A3280" s="9">
        <v>40890</v>
      </c>
      <c r="B3280" s="32">
        <v>5950.99</v>
      </c>
      <c r="C3280" s="3">
        <v>3096.2145796638101</v>
      </c>
      <c r="D3280" s="3">
        <v>498.457065</v>
      </c>
      <c r="E3280" s="3">
        <v>26.450153</v>
      </c>
      <c r="F3280" s="3">
        <v>2168.7642540141001</v>
      </c>
      <c r="G3280" s="3"/>
      <c r="H3280" s="37">
        <v>89.364260000000002</v>
      </c>
      <c r="I3280" s="3">
        <v>31.365794999999999</v>
      </c>
      <c r="J3280" s="3">
        <v>57.998465000000003</v>
      </c>
      <c r="K3280" s="3"/>
      <c r="L3280" s="3"/>
      <c r="M3280" s="3"/>
      <c r="N3280" s="3">
        <v>-43.670000000000073</v>
      </c>
      <c r="O3280" s="3"/>
    </row>
    <row r="3281" spans="1:15">
      <c r="A3281" s="9">
        <v>40889</v>
      </c>
      <c r="B3281" s="32">
        <v>5994.66</v>
      </c>
      <c r="C3281" s="3">
        <v>3100.4047554498602</v>
      </c>
      <c r="D3281" s="3">
        <v>461.65973400000001</v>
      </c>
      <c r="E3281" s="3">
        <v>20.904986000000001</v>
      </c>
      <c r="F3281" s="3">
        <v>2184.6787840950001</v>
      </c>
      <c r="G3281" s="3"/>
      <c r="H3281" s="37">
        <v>90.164879999999997</v>
      </c>
      <c r="I3281" s="3">
        <v>95.314970000000002</v>
      </c>
      <c r="J3281" s="3">
        <v>-5.1500900000000058</v>
      </c>
      <c r="K3281" s="3"/>
      <c r="L3281" s="3"/>
      <c r="M3281" s="3"/>
      <c r="N3281" s="3">
        <v>29.659999999999854</v>
      </c>
      <c r="O3281" s="3"/>
    </row>
    <row r="3282" spans="1:15">
      <c r="A3282" s="9">
        <v>40886</v>
      </c>
      <c r="B3282" s="10">
        <v>5965</v>
      </c>
      <c r="C3282" s="3">
        <v>3074.5733942586098</v>
      </c>
      <c r="D3282" s="3">
        <v>664.576866</v>
      </c>
      <c r="E3282" s="3">
        <v>20.68017</v>
      </c>
      <c r="F3282" s="3">
        <v>2173.8721293284998</v>
      </c>
      <c r="G3282" s="3"/>
      <c r="H3282" s="37">
        <v>249.15316999999999</v>
      </c>
      <c r="I3282" s="3">
        <v>244.45110700000001</v>
      </c>
      <c r="J3282" s="3">
        <v>4.7020629999999812</v>
      </c>
      <c r="K3282" s="3"/>
      <c r="L3282" s="3"/>
      <c r="M3282" s="3"/>
      <c r="N3282" s="3">
        <v>-31.4399999999996</v>
      </c>
      <c r="O3282" s="3">
        <v>8538</v>
      </c>
    </row>
    <row r="3283" spans="1:15">
      <c r="A3283" s="9">
        <v>40885</v>
      </c>
      <c r="B3283" s="32">
        <v>5996.44</v>
      </c>
      <c r="C3283" s="3">
        <v>3068.2726880014202</v>
      </c>
      <c r="D3283" s="3">
        <v>464.02991100000003</v>
      </c>
      <c r="E3283" s="3">
        <v>19.188371</v>
      </c>
      <c r="F3283" s="3">
        <v>2185.3166323293999</v>
      </c>
      <c r="G3283" s="3"/>
      <c r="H3283" s="37">
        <v>21.623449999999998</v>
      </c>
      <c r="I3283" s="3">
        <v>148.0917488</v>
      </c>
      <c r="J3283" s="3">
        <v>-126.46829880000001</v>
      </c>
      <c r="K3283" s="3"/>
      <c r="L3283" s="3"/>
      <c r="M3283" s="3"/>
      <c r="N3283" s="3">
        <v>-30.75</v>
      </c>
      <c r="O3283" s="3"/>
    </row>
    <row r="3284" spans="1:15">
      <c r="A3284" s="9">
        <v>40884</v>
      </c>
      <c r="B3284" s="32">
        <v>6027.19</v>
      </c>
      <c r="C3284" s="3">
        <v>3081.0417156069202</v>
      </c>
      <c r="D3284" s="3">
        <v>517.07954199999995</v>
      </c>
      <c r="E3284" s="3">
        <v>17.647089999999999</v>
      </c>
      <c r="F3284" s="3">
        <v>2196.5250793378</v>
      </c>
      <c r="G3284" s="3"/>
      <c r="H3284" s="37">
        <v>90.587670000000003</v>
      </c>
      <c r="I3284" s="3">
        <v>153.61967000000001</v>
      </c>
      <c r="J3284" s="3">
        <v>-63.032000000000011</v>
      </c>
      <c r="K3284" s="3"/>
      <c r="L3284" s="3"/>
      <c r="M3284" s="3"/>
      <c r="N3284" s="3">
        <v>-1.6000000000003638</v>
      </c>
      <c r="O3284" s="3"/>
    </row>
    <row r="3285" spans="1:15">
      <c r="A3285" s="9">
        <v>40883</v>
      </c>
      <c r="B3285" s="32">
        <v>6028.79</v>
      </c>
      <c r="C3285" s="3">
        <v>3079.44634624642</v>
      </c>
      <c r="D3285" s="3">
        <v>831.65766699999995</v>
      </c>
      <c r="E3285" s="3">
        <v>35.470550000000003</v>
      </c>
      <c r="F3285" s="3">
        <v>2197.1063361040001</v>
      </c>
      <c r="G3285" s="3"/>
      <c r="H3285" s="37">
        <v>103.17243999999999</v>
      </c>
      <c r="I3285" s="3">
        <v>174.11752000000001</v>
      </c>
      <c r="J3285" s="3">
        <v>-70.945080000000019</v>
      </c>
      <c r="K3285" s="3"/>
      <c r="L3285" s="3"/>
      <c r="M3285" s="3"/>
      <c r="N3285" s="3">
        <v>40.140000000000327</v>
      </c>
      <c r="O3285" s="3"/>
    </row>
    <row r="3286" spans="1:15">
      <c r="A3286" s="9">
        <v>40882</v>
      </c>
      <c r="B3286" s="32">
        <v>5988.65</v>
      </c>
      <c r="C3286" s="3">
        <v>3046.3101247603399</v>
      </c>
      <c r="D3286" s="3">
        <v>775.90124200000002</v>
      </c>
      <c r="E3286" s="3">
        <v>23.129528000000001</v>
      </c>
      <c r="F3286" s="3">
        <v>2182.4790238572</v>
      </c>
      <c r="G3286" s="3"/>
      <c r="H3286" s="37">
        <v>44.39329</v>
      </c>
      <c r="I3286" s="3">
        <v>78.448499999999996</v>
      </c>
      <c r="J3286" s="3">
        <v>-34.055209999999995</v>
      </c>
      <c r="K3286" s="3"/>
      <c r="L3286" s="3"/>
      <c r="M3286" s="3"/>
      <c r="N3286" s="3">
        <v>-7.2700000000004366</v>
      </c>
      <c r="O3286" s="3">
        <v>9161</v>
      </c>
    </row>
    <row r="3287" spans="1:15">
      <c r="A3287" s="9">
        <v>40879</v>
      </c>
      <c r="B3287" s="10">
        <v>5995.92</v>
      </c>
      <c r="C3287" s="3">
        <v>3048.2804223506901</v>
      </c>
      <c r="D3287" s="3">
        <v>1579.5050000000001</v>
      </c>
      <c r="E3287" s="3">
        <v>35.703000000000003</v>
      </c>
      <c r="F3287" s="3">
        <v>2185.1282873852001</v>
      </c>
      <c r="G3287" s="3"/>
      <c r="H3287" s="37">
        <v>83.986879999999999</v>
      </c>
      <c r="I3287" s="3">
        <v>317.11579699999999</v>
      </c>
      <c r="J3287" s="3">
        <v>-233.128917</v>
      </c>
      <c r="K3287" s="3"/>
      <c r="L3287" s="3"/>
      <c r="M3287" s="3"/>
      <c r="N3287" s="3">
        <v>-91.479999999999563</v>
      </c>
      <c r="O3287" s="3"/>
    </row>
    <row r="3288" spans="1:15">
      <c r="A3288" s="9">
        <v>40878</v>
      </c>
      <c r="B3288" s="10">
        <v>6087.4</v>
      </c>
      <c r="C3288" s="3">
        <v>3093.16367784763</v>
      </c>
      <c r="D3288" s="3">
        <v>1441.355</v>
      </c>
      <c r="E3288" s="3">
        <v>83.66</v>
      </c>
      <c r="F3288" s="3">
        <v>2218.6351374466003</v>
      </c>
      <c r="G3288" s="3"/>
      <c r="H3288" s="37">
        <v>118.57438</v>
      </c>
      <c r="I3288" s="3">
        <v>168.03236999999999</v>
      </c>
      <c r="J3288" s="3">
        <v>-49.457989999999981</v>
      </c>
      <c r="K3288" s="3"/>
      <c r="L3288" s="3"/>
      <c r="M3288" s="3"/>
      <c r="N3288" s="3">
        <v>-57.270000000000437</v>
      </c>
      <c r="O3288" s="3">
        <v>6949</v>
      </c>
    </row>
    <row r="3289" spans="1:15">
      <c r="A3289" s="9">
        <v>40877</v>
      </c>
      <c r="B3289" s="10">
        <v>6144.67</v>
      </c>
      <c r="C3289" s="3">
        <v>3102.2321537692101</v>
      </c>
      <c r="D3289" s="3">
        <v>4204.8424830000004</v>
      </c>
      <c r="E3289" s="3">
        <v>116.84575</v>
      </c>
      <c r="F3289" s="3">
        <v>2239.3364852881</v>
      </c>
      <c r="G3289" s="3"/>
      <c r="H3289" s="37">
        <v>333.34577999999999</v>
      </c>
      <c r="I3289" s="3">
        <v>573.76910110000006</v>
      </c>
      <c r="J3289" s="3">
        <v>-240.42332110000007</v>
      </c>
      <c r="K3289" s="3"/>
      <c r="L3289" s="3"/>
      <c r="M3289" s="3"/>
      <c r="N3289" s="3">
        <v>57.270000000000437</v>
      </c>
      <c r="O3289" s="3"/>
    </row>
    <row r="3290" spans="1:15">
      <c r="A3290" s="9">
        <v>40876</v>
      </c>
      <c r="B3290" s="32">
        <v>6087.4</v>
      </c>
      <c r="C3290" s="3">
        <v>3108.3208938620301</v>
      </c>
      <c r="D3290" s="3">
        <v>2065.0941969999999</v>
      </c>
      <c r="E3290" s="3">
        <v>74.189573999999993</v>
      </c>
      <c r="F3290" s="3">
        <v>2218.4462868197998</v>
      </c>
      <c r="G3290" s="3"/>
      <c r="H3290" s="37">
        <v>466.96873479999999</v>
      </c>
      <c r="I3290" s="3">
        <v>359.69102550000002</v>
      </c>
      <c r="J3290" s="3">
        <v>107.27770929999997</v>
      </c>
      <c r="K3290" s="3"/>
      <c r="L3290" s="3"/>
      <c r="M3290" s="3"/>
      <c r="N3290" s="3">
        <v>67.319999999999709</v>
      </c>
      <c r="O3290" s="3"/>
    </row>
    <row r="3291" spans="1:15">
      <c r="A3291" s="9">
        <v>40875</v>
      </c>
      <c r="B3291" s="32">
        <v>6020.08</v>
      </c>
      <c r="C3291" s="3">
        <v>3112.25340201267</v>
      </c>
      <c r="D3291" s="3">
        <v>1675.346861</v>
      </c>
      <c r="E3291" s="3">
        <v>98.990521000000001</v>
      </c>
      <c r="F3291" s="3">
        <v>2193.9120942958002</v>
      </c>
      <c r="G3291" s="3"/>
      <c r="H3291" s="37">
        <v>98.931228000000004</v>
      </c>
      <c r="I3291" s="3">
        <v>146.22898890000002</v>
      </c>
      <c r="J3291" s="3">
        <v>-47.297760900000014</v>
      </c>
      <c r="K3291" s="3"/>
      <c r="L3291" s="3"/>
      <c r="M3291" s="3"/>
      <c r="N3291" s="3">
        <v>-2.1599999999998545</v>
      </c>
      <c r="O3291" s="3">
        <v>21909</v>
      </c>
    </row>
    <row r="3292" spans="1:15">
      <c r="A3292" s="9">
        <v>40872</v>
      </c>
      <c r="B3292" s="10">
        <v>6022.24</v>
      </c>
      <c r="C3292" s="3">
        <v>3100.2498196831398</v>
      </c>
      <c r="D3292" s="3">
        <v>1234.883</v>
      </c>
      <c r="E3292" s="3">
        <v>79.360583000000005</v>
      </c>
      <c r="F3292" s="3">
        <v>2194.0376602626002</v>
      </c>
      <c r="G3292" s="3"/>
      <c r="H3292" s="37">
        <v>26.572320000000001</v>
      </c>
      <c r="I3292" s="3">
        <v>130.60950199999999</v>
      </c>
      <c r="J3292" s="3">
        <v>-104.03718199999999</v>
      </c>
      <c r="K3292" s="3"/>
      <c r="L3292" s="3"/>
      <c r="M3292" s="3"/>
      <c r="N3292" s="3">
        <v>216.47999999999956</v>
      </c>
      <c r="O3292" s="3"/>
    </row>
    <row r="3293" spans="1:15">
      <c r="A3293" s="9">
        <v>40871</v>
      </c>
      <c r="B3293" s="10">
        <v>5805.76</v>
      </c>
      <c r="C3293" s="3">
        <v>3043.1839377740898</v>
      </c>
      <c r="D3293" s="3">
        <v>1025.279</v>
      </c>
      <c r="E3293" s="3">
        <v>106.318</v>
      </c>
      <c r="F3293" s="3">
        <v>2115.1705697141001</v>
      </c>
      <c r="G3293" s="3"/>
      <c r="H3293" s="37">
        <v>61.454459999999997</v>
      </c>
      <c r="I3293" s="3">
        <v>43.228489200000006</v>
      </c>
      <c r="J3293" s="3">
        <v>18.225970799999992</v>
      </c>
      <c r="K3293" s="3"/>
      <c r="L3293" s="3"/>
      <c r="M3293" s="3"/>
      <c r="N3293" s="3">
        <v>-60.989999999999782</v>
      </c>
      <c r="O3293" s="3">
        <v>23099</v>
      </c>
    </row>
    <row r="3294" spans="1:15">
      <c r="A3294" s="9">
        <v>40870</v>
      </c>
      <c r="B3294" s="41">
        <v>5866.75</v>
      </c>
      <c r="C3294" s="3">
        <v>3074.1718827443801</v>
      </c>
      <c r="D3294" s="3">
        <v>1624.0229730000001</v>
      </c>
      <c r="E3294" s="3">
        <v>87.373086000000001</v>
      </c>
      <c r="F3294" s="3">
        <v>2137.3419350561003</v>
      </c>
      <c r="G3294" s="3"/>
      <c r="H3294" s="37">
        <v>37.410980000000002</v>
      </c>
      <c r="I3294" s="3">
        <v>101.79799800000001</v>
      </c>
      <c r="J3294" s="3">
        <v>-64.387018000000012</v>
      </c>
      <c r="K3294" s="3"/>
      <c r="L3294" s="3"/>
      <c r="M3294" s="3"/>
      <c r="N3294" s="3">
        <v>-168.60999999999967</v>
      </c>
      <c r="O3294" s="3"/>
    </row>
    <row r="3295" spans="1:15">
      <c r="A3295" s="9">
        <v>40869</v>
      </c>
      <c r="B3295" s="32">
        <v>6035.36</v>
      </c>
      <c r="C3295" s="3">
        <v>3132.0109597949099</v>
      </c>
      <c r="D3295" s="3">
        <v>610.92200000000003</v>
      </c>
      <c r="E3295" s="3">
        <v>38.700000000000003</v>
      </c>
      <c r="F3295" s="3">
        <v>2170.6863974062999</v>
      </c>
      <c r="G3295" s="3"/>
      <c r="H3295" s="37">
        <v>24.374635000000001</v>
      </c>
      <c r="I3295" s="3">
        <v>100.88617170000001</v>
      </c>
      <c r="J3295" s="3">
        <v>-76.511536700000008</v>
      </c>
      <c r="K3295" s="3"/>
      <c r="L3295" s="3"/>
      <c r="M3295" s="3"/>
      <c r="N3295" s="3">
        <v>-25.590000000000146</v>
      </c>
      <c r="O3295" s="3"/>
    </row>
    <row r="3296" spans="1:15">
      <c r="A3296" s="9">
        <v>40868</v>
      </c>
      <c r="B3296" s="10">
        <v>6060.95</v>
      </c>
      <c r="C3296" s="3">
        <v>3145.5589011869001</v>
      </c>
      <c r="D3296" s="3">
        <v>1189.4839999999999</v>
      </c>
      <c r="E3296" s="3">
        <v>41.8</v>
      </c>
      <c r="F3296" s="3">
        <v>2179.8900917157998</v>
      </c>
      <c r="G3296" s="3"/>
      <c r="H3296" s="37">
        <v>16.872119999999999</v>
      </c>
      <c r="I3296" s="3">
        <v>281.8899677</v>
      </c>
      <c r="J3296" s="3">
        <v>-265.0178477</v>
      </c>
      <c r="K3296" s="3"/>
      <c r="L3296" s="3"/>
      <c r="M3296" s="3"/>
      <c r="N3296" s="3">
        <v>-58.909999999999854</v>
      </c>
      <c r="O3296" s="3"/>
    </row>
    <row r="3297" spans="1:15">
      <c r="A3297" s="9">
        <v>40865</v>
      </c>
      <c r="B3297" s="32">
        <v>6119.86</v>
      </c>
      <c r="C3297" s="3">
        <v>3171.2541193902898</v>
      </c>
      <c r="D3297" s="3">
        <v>870.78800000000001</v>
      </c>
      <c r="E3297" s="3">
        <v>29.298999999999999</v>
      </c>
      <c r="F3297" s="3">
        <v>2201.0809199112996</v>
      </c>
      <c r="G3297" s="3"/>
      <c r="H3297" s="37">
        <v>15.26346</v>
      </c>
      <c r="I3297" s="3">
        <v>66.980393800000002</v>
      </c>
      <c r="J3297" s="3">
        <v>-51.7169338</v>
      </c>
      <c r="K3297" s="3"/>
      <c r="L3297" s="3"/>
      <c r="M3297" s="3"/>
      <c r="N3297" s="3">
        <v>-20.660000000000764</v>
      </c>
      <c r="O3297" s="3"/>
    </row>
    <row r="3298" spans="1:15">
      <c r="A3298" s="9">
        <v>40864</v>
      </c>
      <c r="B3298" s="32">
        <v>6140.52</v>
      </c>
      <c r="C3298" s="3">
        <v>3172.8838384218302</v>
      </c>
      <c r="D3298" s="3">
        <v>1798.847593</v>
      </c>
      <c r="E3298" s="3">
        <v>86.352969000000002</v>
      </c>
      <c r="F3298" s="3">
        <v>2208.5113146552003</v>
      </c>
      <c r="G3298" s="3"/>
      <c r="H3298" s="37">
        <v>57.641869999999997</v>
      </c>
      <c r="I3298" s="3">
        <v>240.54172</v>
      </c>
      <c r="J3298" s="3">
        <v>-182.89985000000001</v>
      </c>
      <c r="K3298" s="3"/>
      <c r="L3298" s="3"/>
      <c r="M3298" s="3"/>
      <c r="N3298" s="3">
        <v>47.960000000000036</v>
      </c>
      <c r="O3298" s="3"/>
    </row>
    <row r="3299" spans="1:15">
      <c r="A3299" s="9">
        <v>40863</v>
      </c>
      <c r="B3299" s="32">
        <v>6092.56</v>
      </c>
      <c r="C3299" s="3">
        <v>3162.8666279910399</v>
      </c>
      <c r="D3299" s="3">
        <v>827.33699999999999</v>
      </c>
      <c r="E3299" s="3">
        <v>57.110999999999997</v>
      </c>
      <c r="F3299" s="3">
        <v>2191.2493665058</v>
      </c>
      <c r="G3299" s="3"/>
      <c r="H3299" s="37">
        <v>30.684699999999999</v>
      </c>
      <c r="I3299" s="3">
        <v>166.1527782</v>
      </c>
      <c r="J3299" s="3">
        <v>-135.46807820000001</v>
      </c>
      <c r="K3299" s="3"/>
      <c r="L3299" s="3"/>
      <c r="M3299" s="3"/>
      <c r="N3299" s="3">
        <v>69.680000000000291</v>
      </c>
      <c r="O3299" s="3">
        <v>6502</v>
      </c>
    </row>
    <row r="3300" spans="1:15">
      <c r="A3300" s="9">
        <v>40862</v>
      </c>
      <c r="B3300" s="32">
        <v>6022.88</v>
      </c>
      <c r="C3300" s="3">
        <v>3131.07561267249</v>
      </c>
      <c r="D3300" s="3">
        <v>590.11106500000005</v>
      </c>
      <c r="E3300" s="3">
        <v>91.181783999999993</v>
      </c>
      <c r="F3300" s="3">
        <v>2166.1871757849999</v>
      </c>
      <c r="G3300" s="3"/>
      <c r="H3300" s="37">
        <v>56.989823000000001</v>
      </c>
      <c r="I3300" s="3">
        <v>40.937740399999996</v>
      </c>
      <c r="J3300" s="3">
        <v>16.052082600000006</v>
      </c>
      <c r="K3300" s="3"/>
      <c r="L3300" s="3"/>
      <c r="M3300" s="3"/>
      <c r="N3300" s="3">
        <v>-69.420000000000073</v>
      </c>
      <c r="O3300" s="3"/>
    </row>
    <row r="3301" spans="1:15">
      <c r="A3301" s="9">
        <v>40861</v>
      </c>
      <c r="B3301" s="30">
        <v>6092.3</v>
      </c>
      <c r="C3301" s="3">
        <v>3174.7897317212601</v>
      </c>
      <c r="D3301" s="3">
        <v>808.78</v>
      </c>
      <c r="E3301" s="3">
        <v>47.73</v>
      </c>
      <c r="F3301" s="3">
        <v>2191.1561905502999</v>
      </c>
      <c r="G3301" s="3"/>
      <c r="H3301" s="10">
        <v>93.197850000000003</v>
      </c>
      <c r="I3301" s="32">
        <v>109.7891175</v>
      </c>
      <c r="J3301" s="3">
        <v>-16.591267500000001</v>
      </c>
      <c r="K3301" s="3"/>
      <c r="L3301" s="3"/>
      <c r="M3301" s="3"/>
      <c r="N3301" s="3">
        <v>-147.22000000000025</v>
      </c>
      <c r="O3301" s="3"/>
    </row>
    <row r="3302" spans="1:15">
      <c r="A3302" s="9">
        <v>40858</v>
      </c>
      <c r="B3302" s="10">
        <v>6239.52</v>
      </c>
      <c r="C3302" s="3">
        <v>3250.82130967892</v>
      </c>
      <c r="D3302" s="3">
        <v>518.76315299999999</v>
      </c>
      <c r="E3302" s="3">
        <v>43.129494000000001</v>
      </c>
      <c r="F3302" s="3">
        <v>2244.1021980497999</v>
      </c>
      <c r="G3302" s="3"/>
      <c r="H3302" s="10">
        <v>21.37227</v>
      </c>
      <c r="I3302" s="32">
        <v>50.764955999999998</v>
      </c>
      <c r="J3302" s="3">
        <v>-29.392685999999998</v>
      </c>
      <c r="K3302" s="3"/>
      <c r="L3302" s="3"/>
      <c r="M3302" s="3"/>
      <c r="N3302" s="3">
        <v>-92.949999999999818</v>
      </c>
      <c r="O3302" s="3"/>
    </row>
    <row r="3303" spans="1:15">
      <c r="A3303" s="9">
        <v>40856</v>
      </c>
      <c r="B3303" s="10">
        <v>6332.47</v>
      </c>
      <c r="C3303" s="3">
        <v>3304.2672815685601</v>
      </c>
      <c r="D3303" s="3">
        <v>393.688422</v>
      </c>
      <c r="E3303" s="3">
        <v>13.588107000000001</v>
      </c>
      <c r="F3303" s="3">
        <v>2277.5333584932</v>
      </c>
      <c r="G3303" s="3"/>
      <c r="H3303" s="37">
        <v>120.88998599999999</v>
      </c>
      <c r="I3303" s="3">
        <v>26.427838100000002</v>
      </c>
      <c r="J3303" s="3">
        <v>94.462147899999991</v>
      </c>
      <c r="K3303" s="3"/>
      <c r="L3303" s="3"/>
      <c r="M3303" s="3"/>
      <c r="N3303" s="3">
        <v>15.600000000000364</v>
      </c>
      <c r="O3303" s="3"/>
    </row>
    <row r="3304" spans="1:15">
      <c r="A3304" s="9">
        <v>40855</v>
      </c>
      <c r="B3304" s="32">
        <v>6316.87</v>
      </c>
      <c r="C3304" s="3">
        <v>3294.9514285999599</v>
      </c>
      <c r="D3304" s="3">
        <v>619.18593299999998</v>
      </c>
      <c r="E3304" s="3">
        <v>22.596226999999999</v>
      </c>
      <c r="F3304" s="3">
        <v>2271.9234946811002</v>
      </c>
      <c r="G3304" s="3"/>
      <c r="H3304" s="37">
        <v>212.42109199999999</v>
      </c>
      <c r="I3304" s="3">
        <v>60.920358999999998</v>
      </c>
      <c r="J3304" s="3">
        <v>151.500733</v>
      </c>
      <c r="K3304" s="3"/>
      <c r="L3304" s="3"/>
      <c r="M3304" s="3"/>
      <c r="N3304" s="3">
        <v>-5.1400000000003274</v>
      </c>
      <c r="O3304" s="3"/>
    </row>
    <row r="3305" spans="1:15">
      <c r="A3305" s="9">
        <v>40851</v>
      </c>
      <c r="B3305" s="32">
        <v>6322.01</v>
      </c>
      <c r="C3305" s="3">
        <v>3292.44528666627</v>
      </c>
      <c r="D3305" s="3">
        <v>707.407916</v>
      </c>
      <c r="E3305" s="3">
        <v>29.796783999999999</v>
      </c>
      <c r="F3305" s="3">
        <v>2273.7648808607</v>
      </c>
      <c r="G3305" s="3"/>
      <c r="H3305" s="37">
        <v>161.53155000000001</v>
      </c>
      <c r="I3305" s="3">
        <v>83.654929699999997</v>
      </c>
      <c r="J3305" s="3">
        <v>77.876620300000013</v>
      </c>
      <c r="K3305" s="3"/>
      <c r="L3305" s="3"/>
      <c r="M3305" s="3"/>
      <c r="N3305" s="3">
        <v>-84.510000000000218</v>
      </c>
      <c r="O3305" s="3"/>
    </row>
    <row r="3306" spans="1:15">
      <c r="A3306" s="9">
        <v>40850</v>
      </c>
      <c r="B3306" s="32">
        <v>6406.52</v>
      </c>
      <c r="C3306" s="3">
        <v>3342.0560379880399</v>
      </c>
      <c r="D3306" s="3">
        <v>430.799284</v>
      </c>
      <c r="E3306" s="3">
        <v>26.925446999999998</v>
      </c>
      <c r="F3306" s="3">
        <v>2304.1597511574</v>
      </c>
      <c r="G3306" s="3"/>
      <c r="H3306" s="37">
        <v>38.681080000000001</v>
      </c>
      <c r="I3306" s="3">
        <v>41.839874999999999</v>
      </c>
      <c r="J3306" s="3">
        <v>-3.1587949999999978</v>
      </c>
      <c r="K3306" s="3"/>
      <c r="L3306" s="3"/>
      <c r="M3306" s="3"/>
      <c r="N3306" s="3">
        <v>9.0800000000008367</v>
      </c>
      <c r="O3306" s="3"/>
    </row>
    <row r="3307" spans="1:15">
      <c r="A3307" s="9">
        <v>40849</v>
      </c>
      <c r="B3307" s="32">
        <v>6397.44</v>
      </c>
      <c r="C3307" s="3">
        <v>3325.6832700540999</v>
      </c>
      <c r="D3307" s="3">
        <v>881.83203500000002</v>
      </c>
      <c r="E3307" s="3">
        <v>48.636859999999999</v>
      </c>
      <c r="F3307" s="3">
        <v>2299.0829120000999</v>
      </c>
      <c r="G3307" s="3"/>
      <c r="H3307" s="37">
        <v>115.456</v>
      </c>
      <c r="I3307" s="3">
        <v>75.023352000000003</v>
      </c>
      <c r="J3307" s="3">
        <v>40.432648</v>
      </c>
      <c r="K3307" s="3"/>
      <c r="L3307" s="3"/>
      <c r="M3307" s="3"/>
      <c r="N3307" s="3">
        <v>-54.840000000000146</v>
      </c>
      <c r="O3307" s="3"/>
    </row>
    <row r="3308" spans="1:15">
      <c r="A3308" s="9">
        <v>40848</v>
      </c>
      <c r="B3308" s="32">
        <v>6452.28</v>
      </c>
      <c r="C3308" s="3">
        <v>3360.26494004395</v>
      </c>
      <c r="D3308" s="3">
        <v>1545.4860169999999</v>
      </c>
      <c r="E3308" s="3">
        <v>122.750231</v>
      </c>
      <c r="F3308" s="3">
        <v>2318.7911165717001</v>
      </c>
      <c r="G3308" s="3"/>
      <c r="H3308" s="156">
        <v>228.60168999999999</v>
      </c>
      <c r="I3308" s="3">
        <v>175.04365999999999</v>
      </c>
      <c r="J3308" s="3">
        <v>53.558030000000002</v>
      </c>
      <c r="K3308" s="3"/>
      <c r="L3308" s="3"/>
      <c r="M3308" s="3"/>
      <c r="N3308" s="3">
        <v>170.42999999999938</v>
      </c>
      <c r="O3308" s="3">
        <v>17355</v>
      </c>
    </row>
    <row r="3309" spans="1:15">
      <c r="A3309" s="9">
        <v>40847</v>
      </c>
      <c r="B3309" s="10">
        <v>6281.85</v>
      </c>
      <c r="C3309" s="3">
        <v>3271.5951844625401</v>
      </c>
      <c r="D3309" s="3">
        <v>1259.21183</v>
      </c>
      <c r="E3309" s="3">
        <v>35.996363000000002</v>
      </c>
      <c r="F3309" s="3">
        <v>2257.5381096044998</v>
      </c>
      <c r="G3309" s="3"/>
      <c r="H3309" s="37">
        <v>59.1845</v>
      </c>
      <c r="I3309" s="3">
        <v>18.697808999999999</v>
      </c>
      <c r="J3309" s="3">
        <v>40.486691</v>
      </c>
      <c r="K3309" s="3"/>
      <c r="L3309" s="3"/>
      <c r="M3309" s="3"/>
      <c r="N3309" s="3">
        <v>-37.399999999999636</v>
      </c>
      <c r="O3309" s="3"/>
    </row>
    <row r="3310" spans="1:15">
      <c r="A3310" s="9">
        <v>40844</v>
      </c>
      <c r="B3310" s="32">
        <v>6319.25</v>
      </c>
      <c r="C3310" s="3">
        <v>3286.6537901790098</v>
      </c>
      <c r="D3310" s="3">
        <v>2387.0743440000001</v>
      </c>
      <c r="E3310" s="3">
        <v>82.134010000000004</v>
      </c>
      <c r="F3310" s="3">
        <v>2270.9781616406003</v>
      </c>
      <c r="G3310" s="3"/>
      <c r="H3310" s="37">
        <v>1562.7098487999999</v>
      </c>
      <c r="I3310" s="3">
        <v>1567.8080022000001</v>
      </c>
      <c r="J3310" s="3">
        <v>-5.0981534000002284</v>
      </c>
      <c r="K3310" s="3"/>
      <c r="L3310" s="3"/>
      <c r="M3310" s="3"/>
      <c r="N3310" s="3">
        <v>-29.1899999999996</v>
      </c>
      <c r="O3310" s="3"/>
    </row>
    <row r="3311" spans="1:15">
      <c r="A3311" s="9">
        <v>40843</v>
      </c>
      <c r="B3311" s="32">
        <v>6348.44</v>
      </c>
      <c r="C3311" s="3">
        <v>3290.6311208747202</v>
      </c>
      <c r="D3311" s="3">
        <v>533.24599999999998</v>
      </c>
      <c r="E3311" s="3">
        <v>28.600449999999999</v>
      </c>
      <c r="F3311" s="3">
        <v>2281.4690498668997</v>
      </c>
      <c r="G3311" s="3"/>
      <c r="H3311" s="37">
        <v>63.784179999999999</v>
      </c>
      <c r="I3311" s="3">
        <v>54.458512899999995</v>
      </c>
      <c r="J3311" s="3">
        <v>9.325667100000004</v>
      </c>
      <c r="K3311" s="3"/>
      <c r="L3311" s="3"/>
      <c r="M3311" s="3"/>
      <c r="N3311" s="3">
        <v>24.849999999999454</v>
      </c>
      <c r="O3311" s="3"/>
    </row>
    <row r="3312" spans="1:15">
      <c r="A3312" s="9">
        <v>40841</v>
      </c>
      <c r="B3312" s="32">
        <v>6323.59</v>
      </c>
      <c r="C3312" s="3">
        <v>3289.00077885371</v>
      </c>
      <c r="D3312" s="3">
        <v>533.84401500000001</v>
      </c>
      <c r="E3312" s="3">
        <v>34.296689000000001</v>
      </c>
      <c r="F3312" s="3">
        <v>2272.5403833702003</v>
      </c>
      <c r="G3312" s="3"/>
      <c r="H3312" s="37">
        <v>140.41079999999999</v>
      </c>
      <c r="I3312" s="3">
        <v>76.232984000000002</v>
      </c>
      <c r="J3312" s="3">
        <v>64.177815999999993</v>
      </c>
      <c r="K3312" s="3"/>
      <c r="L3312" s="3"/>
      <c r="M3312" s="3"/>
      <c r="N3312" s="3">
        <v>-22.460000000000036</v>
      </c>
      <c r="O3312" s="3"/>
    </row>
    <row r="3313" spans="1:15">
      <c r="A3313" s="9">
        <v>40840</v>
      </c>
      <c r="B3313" s="32">
        <v>6346.05</v>
      </c>
      <c r="C3313" s="3">
        <v>3273.1435769863101</v>
      </c>
      <c r="D3313" s="3">
        <v>700.13036599999998</v>
      </c>
      <c r="E3313" s="3">
        <v>35.779440999999998</v>
      </c>
      <c r="F3313" s="3">
        <v>2279.4741203652998</v>
      </c>
      <c r="G3313" s="3"/>
      <c r="H3313" s="37">
        <v>97.640960000000007</v>
      </c>
      <c r="I3313" s="3">
        <v>72.580003000000005</v>
      </c>
      <c r="J3313" s="3">
        <v>25.060957000000002</v>
      </c>
      <c r="K3313" s="3"/>
      <c r="L3313" s="3"/>
      <c r="M3313" s="3"/>
      <c r="N3313" s="3">
        <v>-78.309999999999491</v>
      </c>
      <c r="O3313" s="3"/>
    </row>
    <row r="3314" spans="1:15">
      <c r="A3314" s="9">
        <v>40837</v>
      </c>
      <c r="B3314" s="32">
        <v>6424.36</v>
      </c>
      <c r="C3314" s="3">
        <v>3306.2536642595101</v>
      </c>
      <c r="D3314" s="3">
        <v>949.53420200000005</v>
      </c>
      <c r="E3314" s="3">
        <v>59.642847000000003</v>
      </c>
      <c r="F3314" s="3">
        <v>2307.6038659139999</v>
      </c>
      <c r="G3314" s="3"/>
      <c r="H3314" s="37">
        <v>60.332680000000003</v>
      </c>
      <c r="I3314" s="3">
        <v>70.918992000000003</v>
      </c>
      <c r="J3314" s="3">
        <v>-10.586312</v>
      </c>
      <c r="K3314" s="3"/>
      <c r="L3314" s="3"/>
      <c r="M3314" s="3"/>
      <c r="N3314" s="3">
        <v>67.420000000000073</v>
      </c>
      <c r="O3314" s="3"/>
    </row>
    <row r="3315" spans="1:15">
      <c r="A3315" s="9">
        <v>40836</v>
      </c>
      <c r="B3315" s="32">
        <v>6356.94</v>
      </c>
      <c r="C3315" s="3">
        <v>3302.7727860615801</v>
      </c>
      <c r="D3315" s="3">
        <v>795.16300000000001</v>
      </c>
      <c r="E3315" s="3">
        <v>57.106999999999999</v>
      </c>
      <c r="F3315" s="3">
        <v>2283.3850778859</v>
      </c>
      <c r="G3315" s="3"/>
      <c r="H3315" s="37">
        <v>37.541510000000002</v>
      </c>
      <c r="I3315" s="3">
        <v>43.303055999999998</v>
      </c>
      <c r="J3315" s="3">
        <v>-5.7615459999999956</v>
      </c>
      <c r="K3315" s="3"/>
      <c r="L3315" s="3"/>
      <c r="M3315" s="3"/>
      <c r="N3315" s="3">
        <v>68.9399999999996</v>
      </c>
      <c r="O3315" s="3"/>
    </row>
    <row r="3316" spans="1:15">
      <c r="A3316" s="9">
        <v>40835</v>
      </c>
      <c r="B3316" s="32">
        <v>6288</v>
      </c>
      <c r="C3316" s="3">
        <v>3302.3252496610398</v>
      </c>
      <c r="D3316" s="3">
        <v>689.63722499999994</v>
      </c>
      <c r="E3316" s="3">
        <v>84.655225000000002</v>
      </c>
      <c r="F3316" s="3">
        <v>2256.4668646481</v>
      </c>
      <c r="G3316" s="3"/>
      <c r="H3316" s="37">
        <v>110.89695</v>
      </c>
      <c r="I3316" s="3">
        <v>81.619791500000005</v>
      </c>
      <c r="J3316" s="3">
        <v>29.277158499999999</v>
      </c>
      <c r="K3316" s="3"/>
      <c r="L3316" s="3"/>
      <c r="M3316" s="3"/>
      <c r="N3316" s="3">
        <v>-59.720000000000255</v>
      </c>
      <c r="O3316" s="3"/>
    </row>
    <row r="3317" spans="1:15">
      <c r="A3317" s="9">
        <v>40834</v>
      </c>
      <c r="B3317" s="32">
        <v>6347.72</v>
      </c>
      <c r="C3317" s="3">
        <v>3313.63605136041</v>
      </c>
      <c r="D3317" s="3">
        <v>687.08590000000004</v>
      </c>
      <c r="E3317" s="3">
        <v>70.037090000000006</v>
      </c>
      <c r="F3317" s="3">
        <v>2280.0702256914001</v>
      </c>
      <c r="G3317" s="3"/>
      <c r="H3317" s="37">
        <v>24.907119999999999</v>
      </c>
      <c r="I3317" s="3">
        <v>161.6070742</v>
      </c>
      <c r="J3317" s="3">
        <v>-136.69995420000001</v>
      </c>
      <c r="K3317" s="3"/>
      <c r="L3317" s="3"/>
      <c r="M3317" s="3"/>
      <c r="N3317" s="3">
        <v>-40.800000000000182</v>
      </c>
      <c r="O3317" s="3"/>
    </row>
    <row r="3318" spans="1:15">
      <c r="A3318" s="9">
        <v>40833</v>
      </c>
      <c r="B3318" s="10">
        <v>6388.52</v>
      </c>
      <c r="C3318" s="3">
        <v>3335.2113829945501</v>
      </c>
      <c r="D3318" s="3">
        <v>1257.559</v>
      </c>
      <c r="E3318" s="3">
        <v>73.233000000000004</v>
      </c>
      <c r="F3318" s="3">
        <v>2294.6080654702</v>
      </c>
      <c r="G3318" s="3"/>
      <c r="H3318" s="37">
        <v>128.83292</v>
      </c>
      <c r="I3318" s="3">
        <v>164.36534</v>
      </c>
      <c r="J3318" s="3">
        <v>-35.532420000000002</v>
      </c>
      <c r="K3318" s="3"/>
      <c r="L3318" s="3"/>
      <c r="M3318" s="3"/>
      <c r="N3318" s="3">
        <v>-68.989999999999782</v>
      </c>
      <c r="O3318" s="3">
        <v>20025</v>
      </c>
    </row>
    <row r="3319" spans="1:15">
      <c r="A3319" s="9">
        <v>40830</v>
      </c>
      <c r="B3319" s="32">
        <v>6457.51</v>
      </c>
      <c r="C3319" s="3">
        <v>3357.7107050107702</v>
      </c>
      <c r="D3319" s="3">
        <v>978.20500000000004</v>
      </c>
      <c r="E3319" s="3">
        <v>57.364370999999998</v>
      </c>
      <c r="F3319" s="3">
        <v>2319.3851573227998</v>
      </c>
      <c r="G3319" s="3"/>
      <c r="H3319" s="37">
        <v>123.2643028</v>
      </c>
      <c r="I3319" s="3">
        <v>304.32455089999996</v>
      </c>
      <c r="J3319" s="3">
        <v>-181.06024809999997</v>
      </c>
      <c r="K3319" s="3"/>
      <c r="L3319" s="3"/>
      <c r="M3319" s="3"/>
      <c r="N3319" s="3">
        <v>-92.399999999999636</v>
      </c>
      <c r="O3319" s="3"/>
    </row>
    <row r="3320" spans="1:15">
      <c r="A3320" s="9">
        <v>40829</v>
      </c>
      <c r="B3320" s="32">
        <v>6549.91</v>
      </c>
      <c r="C3320" s="3">
        <v>3380.44412324317</v>
      </c>
      <c r="D3320" s="3">
        <v>992.61215300000003</v>
      </c>
      <c r="E3320" s="3">
        <v>50.697000000000003</v>
      </c>
      <c r="F3320" s="3">
        <v>2352.5728340062001</v>
      </c>
      <c r="G3320" s="3"/>
      <c r="H3320" s="37">
        <v>122.07254</v>
      </c>
      <c r="I3320" s="3">
        <v>157.7774034</v>
      </c>
      <c r="J3320" s="3">
        <v>-35.704863399999994</v>
      </c>
      <c r="K3320" s="3"/>
      <c r="L3320" s="3"/>
      <c r="M3320" s="3"/>
      <c r="N3320" s="3">
        <v>-36.079999999999927</v>
      </c>
      <c r="O3320" s="3"/>
    </row>
    <row r="3321" spans="1:15">
      <c r="A3321" s="9">
        <v>40828</v>
      </c>
      <c r="B3321" s="32">
        <v>6585.99</v>
      </c>
      <c r="C3321" s="3">
        <v>3391.3402516116498</v>
      </c>
      <c r="D3321" s="3">
        <v>1207.48</v>
      </c>
      <c r="E3321" s="3">
        <v>51.133000000000003</v>
      </c>
      <c r="F3321" s="3">
        <v>2365.5320678875</v>
      </c>
      <c r="G3321" s="3"/>
      <c r="H3321" s="37">
        <v>161.178</v>
      </c>
      <c r="I3321" s="3">
        <v>95.099018000000001</v>
      </c>
      <c r="J3321" s="3">
        <v>66.078981999999996</v>
      </c>
      <c r="K3321" s="3"/>
      <c r="L3321" s="3"/>
      <c r="M3321" s="3"/>
      <c r="N3321" s="3">
        <v>-18.239999999999782</v>
      </c>
      <c r="O3321" s="3">
        <v>7883</v>
      </c>
    </row>
    <row r="3322" spans="1:15">
      <c r="A3322" s="9">
        <v>40826</v>
      </c>
      <c r="B3322" s="32">
        <v>6604.23</v>
      </c>
      <c r="C3322" s="3">
        <v>3398.5789639337099</v>
      </c>
      <c r="D3322" s="3">
        <v>1590.0600569999999</v>
      </c>
      <c r="E3322" s="3">
        <v>63.925885000000001</v>
      </c>
      <c r="F3322" s="3">
        <v>2372.0843099498998</v>
      </c>
      <c r="G3322" s="3"/>
      <c r="H3322" s="37">
        <v>453.83644600000002</v>
      </c>
      <c r="I3322" s="3">
        <v>26.730427300000002</v>
      </c>
      <c r="J3322" s="3">
        <v>427.10601870000005</v>
      </c>
      <c r="K3322" s="3"/>
      <c r="L3322" s="3"/>
      <c r="M3322" s="3"/>
      <c r="N3322" s="3">
        <v>-64.8100000000004</v>
      </c>
      <c r="O3322" s="3"/>
    </row>
    <row r="3323" spans="1:15">
      <c r="A3323" s="9">
        <v>40823</v>
      </c>
      <c r="B3323" s="30">
        <v>6669.04</v>
      </c>
      <c r="C3323" s="3">
        <v>3404.3622601172201</v>
      </c>
      <c r="D3323" s="3">
        <v>3027.5229469999999</v>
      </c>
      <c r="E3323" s="3">
        <v>79.779594000000003</v>
      </c>
      <c r="F3323" s="3">
        <v>2394.9090002897997</v>
      </c>
      <c r="G3323" s="3"/>
      <c r="H3323" s="10">
        <v>476.31184200000001</v>
      </c>
      <c r="I3323" s="32">
        <v>341.18912</v>
      </c>
      <c r="J3323" s="3">
        <v>135.12272200000001</v>
      </c>
      <c r="K3323" s="3"/>
      <c r="L3323" s="3"/>
      <c r="M3323" s="3"/>
      <c r="N3323" s="3">
        <v>-29.600000000000364</v>
      </c>
      <c r="O3323" s="3"/>
    </row>
    <row r="3324" spans="1:15">
      <c r="A3324" s="9">
        <v>40822</v>
      </c>
      <c r="B3324" s="36">
        <v>6698.64</v>
      </c>
      <c r="C3324" s="3">
        <v>3404.66637195368</v>
      </c>
      <c r="D3324" s="3">
        <v>2324.752</v>
      </c>
      <c r="E3324" s="3">
        <v>90.26</v>
      </c>
      <c r="F3324" s="3">
        <v>2405.6088455419999</v>
      </c>
      <c r="G3324" s="3"/>
      <c r="H3324" s="37">
        <v>316.40699999999998</v>
      </c>
      <c r="I3324" s="3">
        <v>294.58370170000001</v>
      </c>
      <c r="J3324" s="3">
        <v>21.823298299999976</v>
      </c>
      <c r="K3324" s="3"/>
      <c r="L3324" s="3"/>
      <c r="M3324" s="3"/>
      <c r="N3324" s="3">
        <v>20.800000000000182</v>
      </c>
      <c r="O3324" s="3"/>
    </row>
    <row r="3325" spans="1:15">
      <c r="A3325" s="9">
        <v>40821</v>
      </c>
      <c r="B3325" s="10">
        <v>6677.84</v>
      </c>
      <c r="C3325" s="3">
        <v>3405.7775927164298</v>
      </c>
      <c r="D3325" s="3">
        <v>1197.175</v>
      </c>
      <c r="E3325" s="3">
        <v>73.188000000000002</v>
      </c>
      <c r="F3325" s="3">
        <v>2398.0702178628999</v>
      </c>
      <c r="G3325" s="3"/>
      <c r="H3325" s="37">
        <v>93.810230000000004</v>
      </c>
      <c r="I3325" s="3">
        <v>171.376192</v>
      </c>
      <c r="J3325" s="3">
        <v>-77.565961999999999</v>
      </c>
      <c r="K3325" s="3"/>
      <c r="L3325" s="3"/>
      <c r="M3325" s="3"/>
      <c r="N3325" s="3">
        <v>-28.639999999999418</v>
      </c>
      <c r="O3325" s="3"/>
    </row>
    <row r="3326" spans="1:15">
      <c r="A3326" s="9">
        <v>40820</v>
      </c>
      <c r="B3326" s="32">
        <v>6706.48</v>
      </c>
      <c r="C3326" s="3">
        <v>3416.0561693834202</v>
      </c>
      <c r="D3326" s="3">
        <v>1312.264786</v>
      </c>
      <c r="E3326" s="3">
        <v>87.352065999999994</v>
      </c>
      <c r="F3326" s="3">
        <v>2408.3561254762999</v>
      </c>
      <c r="G3326" s="3"/>
      <c r="H3326" s="37">
        <v>67.808480000000003</v>
      </c>
      <c r="I3326" s="3">
        <v>155.8120438</v>
      </c>
      <c r="J3326" s="3">
        <v>-88.003563799999995</v>
      </c>
      <c r="K3326" s="3"/>
      <c r="L3326" s="3"/>
      <c r="M3326" s="3"/>
      <c r="N3326" s="3">
        <v>-15.0600000000004</v>
      </c>
      <c r="O3326" s="3"/>
    </row>
    <row r="3327" spans="1:15">
      <c r="A3327" s="9">
        <v>40819</v>
      </c>
      <c r="B3327" s="32">
        <v>6721.54</v>
      </c>
      <c r="C3327" s="3">
        <v>3403.6140052516798</v>
      </c>
      <c r="D3327" s="3">
        <v>1961.2811139999999</v>
      </c>
      <c r="E3327" s="3">
        <v>79.059918999999994</v>
      </c>
      <c r="F3327" s="3">
        <v>2413.7637839106001</v>
      </c>
      <c r="G3327" s="3"/>
      <c r="H3327" s="37">
        <v>98.115440000000007</v>
      </c>
      <c r="I3327" s="3">
        <v>166.6642961</v>
      </c>
      <c r="J3327" s="3">
        <v>-68.548856099999995</v>
      </c>
      <c r="K3327" s="3"/>
      <c r="L3327" s="3"/>
      <c r="M3327" s="3"/>
      <c r="N3327" s="3">
        <v>-61.850000000000364</v>
      </c>
      <c r="O3327" s="3"/>
    </row>
    <row r="3328" spans="1:15">
      <c r="A3328" s="9">
        <v>40816</v>
      </c>
      <c r="B3328" s="32">
        <v>6783.39</v>
      </c>
      <c r="C3328" s="3">
        <v>3427.1523645265702</v>
      </c>
      <c r="D3328" s="3">
        <v>2121.3200000000002</v>
      </c>
      <c r="E3328" s="3">
        <v>72.069999999999993</v>
      </c>
      <c r="F3328" s="3">
        <v>2435.4622487880001</v>
      </c>
      <c r="G3328" s="3"/>
      <c r="H3328" s="37">
        <v>170.30624880000002</v>
      </c>
      <c r="I3328" s="3">
        <v>338.50362239999998</v>
      </c>
      <c r="J3328" s="3">
        <v>-168.19737359999996</v>
      </c>
      <c r="K3328" s="3"/>
      <c r="L3328" s="3"/>
      <c r="M3328" s="3"/>
      <c r="N3328" s="3">
        <v>0.22000000000025466</v>
      </c>
      <c r="O3328" s="3"/>
    </row>
    <row r="3329" spans="1:15">
      <c r="A3329" s="9">
        <v>40815</v>
      </c>
      <c r="B3329" s="32">
        <v>6783.17</v>
      </c>
      <c r="C3329" s="3">
        <v>3430.2164477937299</v>
      </c>
      <c r="D3329" s="3">
        <v>2359.2629999999999</v>
      </c>
      <c r="E3329" s="3">
        <v>107.361</v>
      </c>
      <c r="F3329" s="3">
        <v>2435.5038072099001</v>
      </c>
      <c r="G3329" s="3"/>
      <c r="H3329" s="37">
        <v>109.32128</v>
      </c>
      <c r="I3329" s="3">
        <v>118.993967</v>
      </c>
      <c r="J3329" s="3">
        <v>-9.6726869999999963</v>
      </c>
      <c r="K3329" s="3"/>
      <c r="L3329" s="3"/>
      <c r="M3329" s="3"/>
      <c r="N3329" s="3">
        <v>35.260000000000218</v>
      </c>
      <c r="O3329" s="3"/>
    </row>
    <row r="3330" spans="1:15">
      <c r="A3330" s="9">
        <v>40814</v>
      </c>
      <c r="B3330" s="32">
        <v>6747.91</v>
      </c>
      <c r="C3330" s="3">
        <v>3420.0927257841799</v>
      </c>
      <c r="D3330" s="3">
        <v>2814.7755739999998</v>
      </c>
      <c r="E3330" s="3">
        <v>96.571483000000001</v>
      </c>
      <c r="F3330" s="3">
        <v>2422.7059045806</v>
      </c>
      <c r="G3330" s="3"/>
      <c r="H3330" s="37">
        <v>87.382490000000004</v>
      </c>
      <c r="I3330" s="3">
        <v>221.39737</v>
      </c>
      <c r="J3330" s="3">
        <v>-134.01488000000001</v>
      </c>
      <c r="K3330" s="3"/>
      <c r="L3330" s="3"/>
      <c r="M3330" s="3"/>
      <c r="N3330" s="3">
        <v>37.340000000000146</v>
      </c>
      <c r="O3330" s="3"/>
    </row>
    <row r="3331" spans="1:15">
      <c r="A3331" s="9">
        <v>40813</v>
      </c>
      <c r="B3331" s="32">
        <v>6710.57</v>
      </c>
      <c r="C3331" s="3">
        <v>3429.2888437053398</v>
      </c>
      <c r="D3331" s="3">
        <v>1511.3810000000001</v>
      </c>
      <c r="E3331" s="3">
        <v>55.753999999999998</v>
      </c>
      <c r="F3331" s="3">
        <v>2409.3323050522004</v>
      </c>
      <c r="G3331" s="3"/>
      <c r="H3331" s="37">
        <v>85.645578</v>
      </c>
      <c r="I3331" s="3">
        <v>260.95225749999997</v>
      </c>
      <c r="J3331" s="3">
        <v>-175.30667949999997</v>
      </c>
      <c r="K3331" s="3"/>
      <c r="L3331" s="3"/>
      <c r="M3331" s="3"/>
      <c r="N3331" s="3">
        <v>-27.110000000000582</v>
      </c>
      <c r="O3331" s="3"/>
    </row>
    <row r="3332" spans="1:15">
      <c r="A3332" s="9">
        <v>40812</v>
      </c>
      <c r="B3332" s="32">
        <v>6737.68</v>
      </c>
      <c r="C3332" s="3">
        <v>3433.84724211721</v>
      </c>
      <c r="D3332" s="3">
        <v>1387.785543</v>
      </c>
      <c r="E3332" s="3">
        <v>75.930259000000007</v>
      </c>
      <c r="F3332" s="3">
        <v>2419.0305977794001</v>
      </c>
      <c r="G3332" s="3"/>
      <c r="H3332" s="37">
        <v>58.743740000000003</v>
      </c>
      <c r="I3332" s="3">
        <v>98.055996700000009</v>
      </c>
      <c r="J3332" s="3">
        <v>-39.312256700000006</v>
      </c>
      <c r="K3332" s="3"/>
      <c r="L3332" s="3"/>
      <c r="M3332" s="3"/>
      <c r="N3332" s="3">
        <v>1.6599999999998545</v>
      </c>
      <c r="O3332" s="3"/>
    </row>
    <row r="3333" spans="1:15">
      <c r="A3333" s="9">
        <v>40809</v>
      </c>
      <c r="B3333" s="32">
        <v>6736.02</v>
      </c>
      <c r="C3333" s="3">
        <v>3443.0361513056801</v>
      </c>
      <c r="D3333" s="3">
        <v>1425.881351</v>
      </c>
      <c r="E3333" s="3">
        <v>88.800443000000001</v>
      </c>
      <c r="F3333" s="3">
        <v>2418.4341519227996</v>
      </c>
      <c r="G3333" s="3"/>
      <c r="H3333" s="37">
        <v>52.46123</v>
      </c>
      <c r="I3333" s="3">
        <v>96.376597799999999</v>
      </c>
      <c r="J3333" s="3">
        <v>-43.915367799999999</v>
      </c>
      <c r="K3333" s="3"/>
      <c r="L3333" s="3"/>
      <c r="M3333" s="3"/>
      <c r="N3333" s="3">
        <v>1.4200000000000728</v>
      </c>
      <c r="O3333" s="3"/>
    </row>
    <row r="3334" spans="1:15">
      <c r="A3334" s="9">
        <v>40808</v>
      </c>
      <c r="B3334" s="32">
        <v>6734.6</v>
      </c>
      <c r="C3334" s="3">
        <v>3438.3081320465799</v>
      </c>
      <c r="D3334" s="3">
        <v>1137.424</v>
      </c>
      <c r="E3334" s="3">
        <v>46.377000000000002</v>
      </c>
      <c r="F3334" s="3">
        <v>2417.9246617765002</v>
      </c>
      <c r="G3334" s="3"/>
      <c r="H3334" s="37">
        <v>49.174230000000001</v>
      </c>
      <c r="I3334" s="3">
        <v>70.95988659999999</v>
      </c>
      <c r="J3334" s="3">
        <v>-21.785656599999989</v>
      </c>
      <c r="K3334" s="3"/>
      <c r="L3334" s="3"/>
      <c r="M3334" s="3"/>
      <c r="N3334" s="3">
        <v>-27.779999999999745</v>
      </c>
      <c r="O3334" s="3"/>
    </row>
    <row r="3335" spans="1:15">
      <c r="A3335" s="9">
        <v>40807</v>
      </c>
      <c r="B3335" s="10">
        <v>6762.38</v>
      </c>
      <c r="C3335" s="3">
        <v>3457.18148408865</v>
      </c>
      <c r="D3335" s="3">
        <v>1887.189402</v>
      </c>
      <c r="E3335" s="3">
        <v>114.790477</v>
      </c>
      <c r="F3335" s="3">
        <v>2427.8979331334999</v>
      </c>
      <c r="G3335" s="3"/>
      <c r="H3335" s="37">
        <v>89.538749999999993</v>
      </c>
      <c r="I3335" s="3">
        <v>700.13490389999993</v>
      </c>
      <c r="J3335" s="3">
        <v>-610.59615389999999</v>
      </c>
      <c r="K3335" s="3"/>
      <c r="L3335" s="3"/>
      <c r="M3335" s="3"/>
      <c r="N3335" s="3">
        <v>-30.5</v>
      </c>
      <c r="O3335" s="3"/>
    </row>
    <row r="3336" spans="1:15">
      <c r="A3336" s="9">
        <v>40806</v>
      </c>
      <c r="B3336" s="32">
        <v>6792.88</v>
      </c>
      <c r="C3336" s="3">
        <v>3478.1402597966598</v>
      </c>
      <c r="D3336" s="3">
        <v>2008.55</v>
      </c>
      <c r="E3336" s="3">
        <v>115.52</v>
      </c>
      <c r="F3336" s="3">
        <v>2438.8468451832996</v>
      </c>
      <c r="G3336" s="3"/>
      <c r="H3336" s="37">
        <v>127.62906</v>
      </c>
      <c r="I3336" s="3">
        <v>120.6436133</v>
      </c>
      <c r="J3336" s="3">
        <v>6.9854466999999971</v>
      </c>
      <c r="K3336" s="3"/>
      <c r="L3336" s="3"/>
      <c r="M3336" s="3"/>
      <c r="N3336" s="3">
        <v>-35.6899999999996</v>
      </c>
      <c r="O3336" s="3"/>
    </row>
    <row r="3337" spans="1:15">
      <c r="A3337" s="9">
        <v>40802</v>
      </c>
      <c r="B3337" s="32">
        <v>6828.57</v>
      </c>
      <c r="C3337" s="3">
        <v>3497.8985769925398</v>
      </c>
      <c r="D3337" s="3">
        <v>1805.058</v>
      </c>
      <c r="E3337" s="3">
        <v>118.3</v>
      </c>
      <c r="F3337" s="3">
        <v>2450.4539010980002</v>
      </c>
      <c r="G3337" s="3"/>
      <c r="H3337" s="37">
        <v>153.62538000000001</v>
      </c>
      <c r="I3337" s="3">
        <v>193.6607435</v>
      </c>
      <c r="J3337" s="3">
        <v>-40.035363499999988</v>
      </c>
      <c r="K3337" s="3"/>
      <c r="L3337" s="3"/>
      <c r="M3337" s="3"/>
      <c r="N3337" s="3">
        <v>-42.350000000000364</v>
      </c>
      <c r="O3337" s="3">
        <v>8452</v>
      </c>
    </row>
    <row r="3338" spans="1:15">
      <c r="A3338" s="9">
        <v>40801</v>
      </c>
      <c r="B3338" s="32">
        <v>6870.92</v>
      </c>
      <c r="C3338" s="3">
        <v>3521.0093607464601</v>
      </c>
      <c r="D3338" s="3">
        <v>1798.23</v>
      </c>
      <c r="E3338" s="3">
        <v>154.68799999999999</v>
      </c>
      <c r="F3338" s="3">
        <v>2465.6523374835001</v>
      </c>
      <c r="G3338" s="3"/>
      <c r="H3338" s="37">
        <v>81.751096200000006</v>
      </c>
      <c r="I3338" s="3">
        <v>367.00726100000003</v>
      </c>
      <c r="J3338" s="3">
        <v>-285.25616480000002</v>
      </c>
      <c r="K3338" s="3"/>
      <c r="L3338" s="3"/>
      <c r="M3338" s="3"/>
      <c r="N3338" s="3">
        <v>19.989999999999782</v>
      </c>
      <c r="O3338" s="3"/>
    </row>
    <row r="3339" spans="1:15">
      <c r="A3339" s="9">
        <v>40800</v>
      </c>
      <c r="B3339" s="32">
        <v>6850.93</v>
      </c>
      <c r="C3339" s="3">
        <v>3514.90023604108</v>
      </c>
      <c r="D3339" s="3">
        <v>1395.2188269999999</v>
      </c>
      <c r="E3339" s="3">
        <v>87.675224</v>
      </c>
      <c r="F3339" s="3">
        <v>2458.4796635288999</v>
      </c>
      <c r="G3339" s="3"/>
      <c r="H3339" s="37">
        <v>107.7980616</v>
      </c>
      <c r="I3339" s="3">
        <v>154.92077990000001</v>
      </c>
      <c r="J3339" s="3">
        <v>-47.122718300000017</v>
      </c>
      <c r="K3339" s="3"/>
      <c r="L3339" s="3"/>
      <c r="M3339" s="3"/>
      <c r="N3339" s="3">
        <v>-44.679999999999382</v>
      </c>
      <c r="O3339" s="3"/>
    </row>
    <row r="3340" spans="1:15">
      <c r="A3340" s="9">
        <v>40799</v>
      </c>
      <c r="B3340" s="32">
        <v>6895.61</v>
      </c>
      <c r="C3340" s="3">
        <v>3543.7952268732101</v>
      </c>
      <c r="D3340" s="3">
        <v>1637.4949999999999</v>
      </c>
      <c r="E3340" s="3">
        <v>117.71</v>
      </c>
      <c r="F3340" s="3">
        <v>2474.2784699822</v>
      </c>
      <c r="G3340" s="3"/>
      <c r="H3340" s="37">
        <v>62.165640000000003</v>
      </c>
      <c r="I3340" s="3">
        <v>115.39000040000001</v>
      </c>
      <c r="J3340" s="3">
        <v>-53.224360400000002</v>
      </c>
      <c r="K3340" s="3"/>
      <c r="L3340" s="3"/>
      <c r="M3340" s="3"/>
      <c r="N3340" s="3">
        <v>-34.430000000000291</v>
      </c>
      <c r="O3340" s="3">
        <v>7177</v>
      </c>
    </row>
    <row r="3341" spans="1:15">
      <c r="A3341" s="9">
        <v>40798</v>
      </c>
      <c r="B3341" s="32">
        <v>6930.04</v>
      </c>
      <c r="C3341" s="3">
        <v>3553.9654878915298</v>
      </c>
      <c r="D3341" s="3">
        <v>3074.3044359999999</v>
      </c>
      <c r="E3341" s="3">
        <v>297.30420700000002</v>
      </c>
      <c r="F3341" s="3">
        <v>2485.8275049714998</v>
      </c>
      <c r="G3341" s="3"/>
      <c r="H3341" s="37">
        <v>98.282650000000004</v>
      </c>
      <c r="I3341" s="3">
        <v>438.15156300000001</v>
      </c>
      <c r="J3341" s="3">
        <v>-339.86891300000002</v>
      </c>
      <c r="K3341" s="3"/>
      <c r="L3341" s="3"/>
      <c r="M3341" s="3"/>
      <c r="N3341" s="3">
        <v>-37.579999999999927</v>
      </c>
      <c r="O3341" s="3">
        <v>10192</v>
      </c>
    </row>
    <row r="3342" spans="1:15">
      <c r="A3342" s="9">
        <v>40795</v>
      </c>
      <c r="B3342" s="32">
        <v>6967.62</v>
      </c>
      <c r="C3342" s="3">
        <v>3561.5732634649098</v>
      </c>
      <c r="D3342" s="3">
        <v>2303.2730000000001</v>
      </c>
      <c r="E3342" s="3">
        <v>191.8</v>
      </c>
      <c r="F3342" s="3">
        <v>2499.3038657955999</v>
      </c>
      <c r="G3342" s="3"/>
      <c r="H3342" s="37">
        <v>76.38409</v>
      </c>
      <c r="I3342" s="3">
        <v>309.28765560000005</v>
      </c>
      <c r="J3342" s="3">
        <v>-232.90356560000004</v>
      </c>
      <c r="K3342" s="3"/>
      <c r="L3342" s="3"/>
      <c r="M3342" s="3"/>
      <c r="N3342" s="3">
        <v>-21.730000000000473</v>
      </c>
      <c r="O3342" s="3"/>
    </row>
    <row r="3343" spans="1:15">
      <c r="A3343" s="9">
        <v>40794</v>
      </c>
      <c r="B3343" s="32">
        <v>6989.35</v>
      </c>
      <c r="C3343" s="3">
        <v>3571.6958215712698</v>
      </c>
      <c r="D3343" s="3">
        <v>3341.4058140000002</v>
      </c>
      <c r="E3343" s="3">
        <v>173.38499999999999</v>
      </c>
      <c r="F3343" s="3">
        <v>2507.4515467933998</v>
      </c>
      <c r="G3343" s="3"/>
      <c r="H3343" s="37">
        <v>595.08196999999996</v>
      </c>
      <c r="I3343" s="3">
        <v>599.7597482000001</v>
      </c>
      <c r="J3343" s="3">
        <v>-4.677778200000148</v>
      </c>
      <c r="K3343" s="3"/>
      <c r="L3343" s="3"/>
      <c r="M3343" s="3"/>
      <c r="N3343" s="3">
        <v>-2.25</v>
      </c>
      <c r="O3343" s="3"/>
    </row>
    <row r="3344" spans="1:15">
      <c r="A3344" s="9">
        <v>40793</v>
      </c>
      <c r="B3344" s="32">
        <v>6991.6</v>
      </c>
      <c r="C3344" s="3">
        <v>3574.7225948474502</v>
      </c>
      <c r="D3344" s="3">
        <v>2899.9986570000001</v>
      </c>
      <c r="E3344" s="3">
        <v>162.05298999999999</v>
      </c>
      <c r="F3344" s="3">
        <v>2506.8919260539001</v>
      </c>
      <c r="G3344" s="3"/>
      <c r="H3344" s="37">
        <v>138.13782699999999</v>
      </c>
      <c r="I3344" s="3">
        <v>588.1993672000001</v>
      </c>
      <c r="J3344" s="3">
        <v>-450.06154020000008</v>
      </c>
      <c r="K3344" s="3"/>
      <c r="L3344" s="3"/>
      <c r="M3344" s="3"/>
      <c r="N3344" s="3">
        <v>-6.2599999999993088</v>
      </c>
      <c r="O3344" s="3">
        <v>5865</v>
      </c>
    </row>
    <row r="3345" spans="1:15">
      <c r="A3345" s="9">
        <v>40792</v>
      </c>
      <c r="B3345" s="32">
        <v>6997.86</v>
      </c>
      <c r="C3345" s="3">
        <v>3586.2645207814398</v>
      </c>
      <c r="D3345" s="3">
        <v>5809.8613930000001</v>
      </c>
      <c r="E3345" s="3">
        <v>164.088751</v>
      </c>
      <c r="F3345" s="3">
        <v>2509.1263914594001</v>
      </c>
      <c r="G3345" s="3"/>
      <c r="H3345" s="37">
        <v>204.17492999999999</v>
      </c>
      <c r="I3345" s="3">
        <v>3889.9893805000002</v>
      </c>
      <c r="J3345" s="3">
        <v>-3685.8144505</v>
      </c>
      <c r="K3345" s="3"/>
      <c r="L3345" s="3"/>
      <c r="M3345" s="3"/>
      <c r="N3345" s="3">
        <v>41.649999999999636</v>
      </c>
      <c r="O3345" s="3"/>
    </row>
    <row r="3346" spans="1:15">
      <c r="A3346" s="9">
        <v>40791</v>
      </c>
      <c r="B3346" s="32">
        <v>6956.21</v>
      </c>
      <c r="C3346" s="3">
        <v>3574.7846517615999</v>
      </c>
      <c r="D3346" s="3">
        <v>3244.309045</v>
      </c>
      <c r="E3346" s="3">
        <v>374.39350000000002</v>
      </c>
      <c r="F3346" s="3">
        <v>2494.1926353258</v>
      </c>
      <c r="G3346" s="3"/>
      <c r="H3346" s="37">
        <v>141.77807999999999</v>
      </c>
      <c r="I3346" s="3">
        <v>261.12639999999999</v>
      </c>
      <c r="J3346" s="3">
        <v>-119.34832</v>
      </c>
      <c r="K3346" s="3"/>
      <c r="L3346" s="3"/>
      <c r="M3346" s="3"/>
      <c r="N3346" s="3">
        <v>-40.369999999999891</v>
      </c>
      <c r="O3346" s="3"/>
    </row>
    <row r="3347" spans="1:15">
      <c r="A3347" s="9">
        <v>40788</v>
      </c>
      <c r="B3347" s="10">
        <v>6996.58</v>
      </c>
      <c r="C3347" s="3">
        <v>3585.2709638607498</v>
      </c>
      <c r="D3347" s="3">
        <v>4438.9639999999999</v>
      </c>
      <c r="E3347" s="3">
        <v>715.33</v>
      </c>
      <c r="F3347" s="3">
        <v>2509.1842987033997</v>
      </c>
      <c r="G3347" s="3"/>
      <c r="H3347" s="37">
        <v>242.86295999999999</v>
      </c>
      <c r="I3347" s="3">
        <v>424.25500769999996</v>
      </c>
      <c r="J3347" s="3">
        <v>-181.39204769999998</v>
      </c>
      <c r="K3347" s="3"/>
      <c r="L3347" s="3"/>
      <c r="M3347" s="3"/>
      <c r="N3347" s="3">
        <v>45.970000000000255</v>
      </c>
      <c r="O3347" s="3"/>
    </row>
    <row r="3348" spans="1:15">
      <c r="A3348" s="9">
        <v>40787</v>
      </c>
      <c r="B3348" s="32">
        <v>6950.61</v>
      </c>
      <c r="C3348" s="3">
        <v>3569.3458175423002</v>
      </c>
      <c r="D3348" s="3">
        <v>2996.0369900000001</v>
      </c>
      <c r="E3348" s="3">
        <v>302.966182</v>
      </c>
      <c r="F3348" s="3">
        <v>2492.1841069201</v>
      </c>
      <c r="G3348" s="3"/>
      <c r="H3348" s="37">
        <v>132.13122000000001</v>
      </c>
      <c r="I3348" s="3">
        <v>86.196680000000001</v>
      </c>
      <c r="J3348" s="3">
        <v>45.934540000000013</v>
      </c>
      <c r="K3348" s="3"/>
      <c r="L3348" s="3"/>
      <c r="M3348" s="3"/>
      <c r="N3348" s="3">
        <v>-0.17000000000007276</v>
      </c>
      <c r="O3348" s="3"/>
    </row>
    <row r="3349" spans="1:15">
      <c r="A3349" s="9">
        <v>40785</v>
      </c>
      <c r="B3349" s="32">
        <v>6950.78</v>
      </c>
      <c r="C3349" s="3">
        <v>3583.24753824352</v>
      </c>
      <c r="D3349" s="3">
        <v>8775.6634030000005</v>
      </c>
      <c r="E3349" s="3">
        <v>175.125212</v>
      </c>
      <c r="F3349" s="3">
        <v>2492.5036502407002</v>
      </c>
      <c r="G3349" s="3"/>
      <c r="H3349" s="37">
        <v>178.30790999999999</v>
      </c>
      <c r="I3349" s="3">
        <v>243.4496116</v>
      </c>
      <c r="J3349" s="3">
        <v>-65.141701600000005</v>
      </c>
      <c r="K3349" s="3"/>
      <c r="L3349" s="3"/>
      <c r="M3349" s="3"/>
      <c r="N3349" s="3">
        <v>71.489999999999782</v>
      </c>
      <c r="O3349" s="3"/>
    </row>
    <row r="3350" spans="1:15">
      <c r="A3350" s="9">
        <v>40784</v>
      </c>
      <c r="B3350" s="32">
        <v>6879.29</v>
      </c>
      <c r="C3350" s="3">
        <v>3554.6192119859702</v>
      </c>
      <c r="D3350" s="3">
        <v>4929.950409</v>
      </c>
      <c r="E3350" s="3">
        <v>127.847466</v>
      </c>
      <c r="F3350" s="3">
        <v>2466.61255097</v>
      </c>
      <c r="G3350" s="3"/>
      <c r="H3350" s="37">
        <v>110.37016</v>
      </c>
      <c r="I3350" s="3">
        <v>101.59563</v>
      </c>
      <c r="J3350" s="3">
        <v>8.7745299999999986</v>
      </c>
      <c r="K3350" s="3"/>
      <c r="L3350" s="3"/>
      <c r="M3350" s="3"/>
      <c r="N3350" s="3">
        <v>41.9399999999996</v>
      </c>
      <c r="O3350" s="3"/>
    </row>
    <row r="3351" spans="1:15">
      <c r="A3351" s="9">
        <v>40781</v>
      </c>
      <c r="B3351" s="10">
        <v>6837.35</v>
      </c>
      <c r="C3351" s="3">
        <v>3529.01137384089</v>
      </c>
      <c r="D3351" s="3">
        <v>2598.545298</v>
      </c>
      <c r="E3351" s="3">
        <v>83.515050000000002</v>
      </c>
      <c r="F3351" s="3">
        <v>2451.5724824212002</v>
      </c>
      <c r="G3351" s="3"/>
      <c r="H3351" s="37">
        <v>135.62876</v>
      </c>
      <c r="I3351" s="3">
        <v>162.96266399999999</v>
      </c>
      <c r="J3351" s="3">
        <v>-27.33390399999999</v>
      </c>
      <c r="K3351" s="3"/>
      <c r="L3351" s="3"/>
      <c r="M3351" s="3"/>
      <c r="N3351" s="3">
        <v>-15.609999999999673</v>
      </c>
      <c r="O3351" s="3"/>
    </row>
    <row r="3352" spans="1:15">
      <c r="A3352" s="9">
        <v>40780</v>
      </c>
      <c r="B3352" s="32">
        <v>6852.96</v>
      </c>
      <c r="C3352" s="3">
        <v>3534.9729550398101</v>
      </c>
      <c r="D3352" s="3">
        <v>1981.2819999999999</v>
      </c>
      <c r="E3352" s="3">
        <v>62.872</v>
      </c>
      <c r="F3352" s="3">
        <v>2457.1700253365002</v>
      </c>
      <c r="G3352" s="3"/>
      <c r="H3352" s="37">
        <v>73.541370000000001</v>
      </c>
      <c r="I3352" s="3">
        <v>85.311985000000007</v>
      </c>
      <c r="J3352" s="3">
        <v>-11.770615000000006</v>
      </c>
      <c r="K3352" s="3"/>
      <c r="L3352" s="3"/>
      <c r="M3352" s="3"/>
      <c r="N3352" s="3">
        <v>13.760000000000218</v>
      </c>
      <c r="O3352" s="3"/>
    </row>
    <row r="3353" spans="1:15">
      <c r="A3353" s="9">
        <v>40779</v>
      </c>
      <c r="B3353" s="32">
        <v>6839.2</v>
      </c>
      <c r="C3353" s="3">
        <v>3542.1829039629902</v>
      </c>
      <c r="D3353" s="3">
        <v>1622.261246</v>
      </c>
      <c r="E3353" s="3">
        <v>63.894460000000002</v>
      </c>
      <c r="F3353" s="3">
        <v>2452.2375443871001</v>
      </c>
      <c r="G3353" s="3"/>
      <c r="H3353" s="37">
        <v>136.04693</v>
      </c>
      <c r="I3353" s="3">
        <v>73.534419999999997</v>
      </c>
      <c r="J3353" s="3">
        <v>62.512510000000006</v>
      </c>
      <c r="K3353" s="3"/>
      <c r="L3353" s="3"/>
      <c r="M3353" s="3"/>
      <c r="N3353" s="3">
        <v>26.489999999999782</v>
      </c>
      <c r="O3353" s="3"/>
    </row>
    <row r="3354" spans="1:15">
      <c r="A3354" s="9">
        <v>40778</v>
      </c>
      <c r="B3354" s="32">
        <v>6812.71</v>
      </c>
      <c r="C3354" s="3">
        <v>3512.1193395861901</v>
      </c>
      <c r="D3354" s="3">
        <v>1122.1679999999999</v>
      </c>
      <c r="E3354" s="3">
        <v>47.79</v>
      </c>
      <c r="F3354" s="3">
        <v>2442.7311608735999</v>
      </c>
      <c r="G3354" s="3"/>
      <c r="H3354" s="37">
        <v>83.379080000000002</v>
      </c>
      <c r="I3354" s="3">
        <v>138.75175999999999</v>
      </c>
      <c r="J3354" s="3">
        <v>-55.372679999999988</v>
      </c>
      <c r="K3354" s="3"/>
      <c r="L3354" s="3"/>
      <c r="M3354" s="3"/>
      <c r="N3354" s="3">
        <v>-49.019999999999527</v>
      </c>
      <c r="O3354" s="3"/>
    </row>
    <row r="3355" spans="1:15">
      <c r="A3355" s="9">
        <v>40777</v>
      </c>
      <c r="B3355" s="32">
        <v>6861.73</v>
      </c>
      <c r="C3355" s="3">
        <v>3517.9223423434</v>
      </c>
      <c r="D3355" s="3">
        <v>1557.0214960000001</v>
      </c>
      <c r="E3355" s="3">
        <v>79.761412000000007</v>
      </c>
      <c r="F3355" s="3">
        <v>2460.0007456997</v>
      </c>
      <c r="G3355" s="3"/>
      <c r="H3355" s="37">
        <v>68.410799999999995</v>
      </c>
      <c r="I3355" s="3">
        <v>112.80105859999999</v>
      </c>
      <c r="J3355" s="3">
        <v>-44.390258599999996</v>
      </c>
      <c r="K3355" s="3"/>
      <c r="L3355" s="3"/>
      <c r="M3355" s="3"/>
      <c r="N3355" s="3">
        <v>-66.300000000000182</v>
      </c>
      <c r="O3355" s="3"/>
    </row>
    <row r="3356" spans="1:15">
      <c r="A3356" s="9">
        <v>40774</v>
      </c>
      <c r="B3356" s="10">
        <v>6928.03</v>
      </c>
      <c r="C3356" s="3">
        <v>3553.11813345378</v>
      </c>
      <c r="D3356" s="3">
        <v>2374.4675299999999</v>
      </c>
      <c r="E3356" s="3">
        <v>84.235106999999999</v>
      </c>
      <c r="F3356" s="3">
        <v>2483.7703285202001</v>
      </c>
      <c r="G3356" s="3"/>
      <c r="H3356" s="37">
        <v>156.30422999999999</v>
      </c>
      <c r="I3356" s="3">
        <v>112.09539340000001</v>
      </c>
      <c r="J3356" s="3">
        <v>44.208836599999984</v>
      </c>
      <c r="K3356" s="3"/>
      <c r="L3356" s="3"/>
      <c r="M3356" s="3"/>
      <c r="N3356" s="3">
        <v>-23.610000000000582</v>
      </c>
      <c r="O3356" s="3"/>
    </row>
    <row r="3357" spans="1:15">
      <c r="A3357" s="9">
        <v>40773</v>
      </c>
      <c r="B3357" s="32">
        <v>6951.64</v>
      </c>
      <c r="C3357" s="3">
        <v>3554.4588173694401</v>
      </c>
      <c r="D3357" s="3">
        <v>3182.2469999999998</v>
      </c>
      <c r="E3357" s="3">
        <v>138.68100000000001</v>
      </c>
      <c r="F3357" s="3">
        <v>2492.2341680232998</v>
      </c>
      <c r="G3357" s="3"/>
      <c r="H3357" s="37">
        <v>92.649799999999999</v>
      </c>
      <c r="I3357" s="3">
        <v>311.38761539999996</v>
      </c>
      <c r="J3357" s="3">
        <v>-218.73781539999996</v>
      </c>
      <c r="K3357" s="3"/>
      <c r="L3357" s="3"/>
      <c r="M3357" s="3"/>
      <c r="N3357" s="3">
        <v>-79.210000000000036</v>
      </c>
      <c r="O3357" s="3"/>
    </row>
    <row r="3358" spans="1:15">
      <c r="A3358" s="9">
        <v>40772</v>
      </c>
      <c r="B3358" s="30">
        <v>7030.85</v>
      </c>
      <c r="C3358" s="3">
        <v>3595.6844519236001</v>
      </c>
      <c r="D3358" s="3">
        <v>6394.442</v>
      </c>
      <c r="E3358" s="3">
        <v>196.74799999999999</v>
      </c>
      <c r="F3358" s="3">
        <v>2520.6309981142999</v>
      </c>
      <c r="G3358" s="3"/>
      <c r="H3358" s="10">
        <v>151.98701</v>
      </c>
      <c r="I3358" s="32">
        <v>368.65257000000003</v>
      </c>
      <c r="J3358" s="3">
        <v>-216.66556000000003</v>
      </c>
      <c r="K3358" s="3"/>
      <c r="L3358" s="3"/>
      <c r="M3358" s="3"/>
      <c r="N3358" s="3">
        <v>16.740000000000691</v>
      </c>
      <c r="O3358" s="3"/>
    </row>
    <row r="3359" spans="1:15">
      <c r="A3359" s="9">
        <v>40771</v>
      </c>
      <c r="B3359" s="32">
        <v>7014.11</v>
      </c>
      <c r="C3359" s="3">
        <v>3576.2803123941499</v>
      </c>
      <c r="D3359" s="3">
        <v>4558.5802910000002</v>
      </c>
      <c r="E3359" s="3">
        <v>203.48304099999999</v>
      </c>
      <c r="F3359" s="3">
        <v>2513.7968952608999</v>
      </c>
      <c r="G3359" s="3"/>
      <c r="H3359" s="37">
        <v>146.74259000000001</v>
      </c>
      <c r="I3359" s="3">
        <v>205.48037009999999</v>
      </c>
      <c r="J3359" s="3">
        <v>-58.737780099999981</v>
      </c>
      <c r="K3359" s="3"/>
      <c r="L3359" s="3"/>
      <c r="M3359" s="3"/>
      <c r="N3359" s="3">
        <v>-36.630000000000109</v>
      </c>
      <c r="O3359" s="3"/>
    </row>
    <row r="3360" spans="1:15">
      <c r="A3360" s="9">
        <v>40770</v>
      </c>
      <c r="B3360" s="32">
        <v>7050.74</v>
      </c>
      <c r="C3360" s="3">
        <v>3596.7572355017101</v>
      </c>
      <c r="D3360" s="3">
        <v>3767.9511189999998</v>
      </c>
      <c r="E3360" s="3">
        <v>127.521434</v>
      </c>
      <c r="F3360" s="3">
        <v>2526.9250593421002</v>
      </c>
      <c r="G3360" s="3"/>
      <c r="H3360" s="37">
        <v>382.58429000000001</v>
      </c>
      <c r="I3360" s="3">
        <v>244.001655</v>
      </c>
      <c r="J3360" s="3">
        <v>138.58263500000001</v>
      </c>
      <c r="K3360" s="3"/>
      <c r="L3360" s="3"/>
      <c r="M3360" s="3"/>
      <c r="N3360" s="3">
        <v>214.21000000000004</v>
      </c>
      <c r="O3360" s="3"/>
    </row>
    <row r="3361" spans="1:15">
      <c r="A3361" s="9">
        <v>40767</v>
      </c>
      <c r="B3361" s="32">
        <v>6836.53</v>
      </c>
      <c r="C3361" s="3">
        <v>3491.7062701330801</v>
      </c>
      <c r="D3361" s="3">
        <v>1518.98325</v>
      </c>
      <c r="E3361" s="3">
        <v>60.368506000000004</v>
      </c>
      <c r="F3361" s="3">
        <v>2450.1547817196001</v>
      </c>
      <c r="G3361" s="3"/>
      <c r="H3361" s="37">
        <v>64.590029999999999</v>
      </c>
      <c r="I3361" s="3">
        <v>115.3397952</v>
      </c>
      <c r="J3361" s="3">
        <v>-50.749765199999999</v>
      </c>
      <c r="K3361" s="3"/>
      <c r="L3361" s="3"/>
      <c r="M3361" s="3"/>
      <c r="N3361" s="3">
        <v>3.4699999999993452</v>
      </c>
      <c r="O3361" s="3"/>
    </row>
    <row r="3362" spans="1:15">
      <c r="A3362" s="9">
        <v>40766</v>
      </c>
      <c r="B3362" s="10">
        <v>6833.06</v>
      </c>
      <c r="C3362" s="3">
        <v>3482.9564234886202</v>
      </c>
      <c r="D3362" s="3">
        <v>5737.2510000000002</v>
      </c>
      <c r="E3362" s="3">
        <v>124.687</v>
      </c>
      <c r="F3362" s="3">
        <v>2448.9110243055002</v>
      </c>
      <c r="G3362" s="3"/>
      <c r="H3362" s="37">
        <v>176.98467199999999</v>
      </c>
      <c r="I3362" s="3">
        <v>1048.4621142000001</v>
      </c>
      <c r="J3362" s="3">
        <v>-871.47744220000004</v>
      </c>
      <c r="K3362" s="3"/>
      <c r="L3362" s="3"/>
      <c r="M3362" s="3"/>
      <c r="N3362" s="3">
        <v>65.970000000000255</v>
      </c>
      <c r="O3362" s="3"/>
    </row>
    <row r="3363" spans="1:15">
      <c r="A3363" s="9">
        <v>40765</v>
      </c>
      <c r="B3363" s="10">
        <v>6767.09</v>
      </c>
      <c r="C3363" s="3">
        <v>3455.6061366643698</v>
      </c>
      <c r="D3363" s="3">
        <v>2503.203199</v>
      </c>
      <c r="E3363" s="3">
        <v>113.81602700000001</v>
      </c>
      <c r="F3363" s="3">
        <v>2427.0582091521001</v>
      </c>
      <c r="G3363" s="3"/>
      <c r="H3363" s="37">
        <v>141.08317</v>
      </c>
      <c r="I3363" s="3">
        <v>185.55325099999999</v>
      </c>
      <c r="J3363" s="3">
        <v>-44.470080999999993</v>
      </c>
      <c r="K3363" s="3"/>
      <c r="L3363" s="3"/>
      <c r="M3363" s="3"/>
      <c r="N3363" s="3">
        <v>-52.809999999999491</v>
      </c>
      <c r="O3363" s="3">
        <v>12348</v>
      </c>
    </row>
    <row r="3364" spans="1:15">
      <c r="A3364" s="9">
        <v>40764</v>
      </c>
      <c r="B3364" s="32">
        <v>6819.9</v>
      </c>
      <c r="C3364" s="3">
        <v>3476.41794640936</v>
      </c>
      <c r="D3364" s="3">
        <v>2534.473602</v>
      </c>
      <c r="E3364" s="3">
        <v>127.41391900000001</v>
      </c>
      <c r="F3364" s="3">
        <v>2445.9916448655999</v>
      </c>
      <c r="G3364" s="3"/>
      <c r="H3364" s="37">
        <v>133.76387199999999</v>
      </c>
      <c r="I3364" s="3">
        <v>344.10283700000002</v>
      </c>
      <c r="J3364" s="3">
        <v>-210.33896500000003</v>
      </c>
      <c r="K3364" s="3"/>
      <c r="L3364" s="3"/>
      <c r="M3364" s="3"/>
      <c r="N3364" s="3">
        <v>69.710000000000036</v>
      </c>
      <c r="O3364" s="3"/>
    </row>
    <row r="3365" spans="1:15">
      <c r="A3365" s="9">
        <v>40763</v>
      </c>
      <c r="B3365" s="32">
        <v>6750.19</v>
      </c>
      <c r="C3365" s="3">
        <v>3477.2730566924702</v>
      </c>
      <c r="D3365" s="3">
        <v>2470.2750000000001</v>
      </c>
      <c r="E3365" s="3">
        <v>117.150156</v>
      </c>
      <c r="F3365" s="3">
        <v>2420.9904389303997</v>
      </c>
      <c r="G3365" s="3"/>
      <c r="H3365" s="37">
        <v>42.115450000000003</v>
      </c>
      <c r="I3365" s="3">
        <v>159.64243149999999</v>
      </c>
      <c r="J3365" s="3">
        <v>-117.52698149999998</v>
      </c>
      <c r="K3365" s="3"/>
      <c r="L3365" s="3"/>
      <c r="M3365" s="3"/>
      <c r="N3365" s="3">
        <v>-56.780000000000655</v>
      </c>
      <c r="O3365" s="3"/>
    </row>
    <row r="3366" spans="1:15">
      <c r="A3366" s="9">
        <v>40760</v>
      </c>
      <c r="B3366" s="32">
        <v>6806.97</v>
      </c>
      <c r="C3366" s="3">
        <v>3512.7385026604202</v>
      </c>
      <c r="D3366" s="3">
        <v>1779.3589999999999</v>
      </c>
      <c r="E3366" s="3">
        <v>73.372</v>
      </c>
      <c r="F3366" s="3">
        <v>2431.5311216867999</v>
      </c>
      <c r="G3366" s="3"/>
      <c r="H3366" s="37">
        <v>78.990309999999994</v>
      </c>
      <c r="I3366" s="3">
        <v>94.091323000000003</v>
      </c>
      <c r="J3366" s="3">
        <v>-15.101013000000009</v>
      </c>
      <c r="K3366" s="3"/>
      <c r="L3366" s="3"/>
      <c r="M3366" s="3"/>
      <c r="N3366" s="3">
        <v>55.680000000000291</v>
      </c>
      <c r="O3366" s="3"/>
    </row>
    <row r="3367" spans="1:15">
      <c r="A3367" s="9">
        <v>40759</v>
      </c>
      <c r="B3367" s="10">
        <v>6751.29</v>
      </c>
      <c r="C3367" s="3">
        <v>3524.0294206910098</v>
      </c>
      <c r="D3367" s="3">
        <v>1174.1210000000001</v>
      </c>
      <c r="E3367" s="3">
        <v>61.463999999999999</v>
      </c>
      <c r="F3367" s="3">
        <v>2411.6414387372997</v>
      </c>
      <c r="G3367" s="3"/>
      <c r="H3367" s="37">
        <v>76.359880000000004</v>
      </c>
      <c r="I3367" s="3">
        <v>142.315045</v>
      </c>
      <c r="J3367" s="3">
        <v>-65.955164999999994</v>
      </c>
      <c r="K3367" s="3"/>
      <c r="L3367" s="3"/>
      <c r="M3367" s="3"/>
      <c r="N3367" s="3">
        <v>-58.489999999999782</v>
      </c>
      <c r="O3367" s="3"/>
    </row>
    <row r="3368" spans="1:15">
      <c r="A3368" s="9">
        <v>40758</v>
      </c>
      <c r="B3368" s="32">
        <v>6809.78</v>
      </c>
      <c r="C3368" s="3">
        <v>3533.5336254838398</v>
      </c>
      <c r="D3368" s="3">
        <v>1156.05</v>
      </c>
      <c r="E3368" s="3">
        <v>69.53</v>
      </c>
      <c r="F3368" s="3">
        <v>2432.5192061016</v>
      </c>
      <c r="G3368" s="3"/>
      <c r="H3368" s="37">
        <v>31.908729999999998</v>
      </c>
      <c r="I3368" s="3">
        <v>128.02847</v>
      </c>
      <c r="J3368" s="3">
        <v>-96.119740000000007</v>
      </c>
      <c r="K3368" s="3"/>
      <c r="L3368" s="3"/>
      <c r="M3368" s="3"/>
      <c r="N3368" s="3">
        <v>-2.8100000000004002</v>
      </c>
      <c r="O3368" s="3"/>
    </row>
    <row r="3369" spans="1:15">
      <c r="A3369" s="9">
        <v>40757</v>
      </c>
      <c r="B3369" s="36">
        <v>6812.59</v>
      </c>
      <c r="C3369" s="3">
        <v>3538.9325820611598</v>
      </c>
      <c r="D3369" s="3">
        <v>1212.7522759999999</v>
      </c>
      <c r="E3369" s="3">
        <v>72.540094999999994</v>
      </c>
      <c r="F3369" s="3">
        <v>2433.5231153052</v>
      </c>
      <c r="G3369" s="3"/>
      <c r="H3369" s="37">
        <v>56.378909999999998</v>
      </c>
      <c r="I3369" s="3">
        <v>67.095396199999996</v>
      </c>
      <c r="J3369" s="3">
        <v>-10.716486199999999</v>
      </c>
      <c r="K3369" s="3"/>
      <c r="L3369" s="3"/>
      <c r="M3369" s="3"/>
      <c r="N3369" s="3">
        <v>-6.9899999999997817</v>
      </c>
      <c r="O3369" s="3"/>
    </row>
    <row r="3370" spans="1:15">
      <c r="A3370" s="9">
        <v>40756</v>
      </c>
      <c r="B3370" s="10">
        <v>6819.58</v>
      </c>
      <c r="C3370" s="3">
        <v>3555.9897774965498</v>
      </c>
      <c r="D3370" s="3">
        <v>1507.415</v>
      </c>
      <c r="E3370" s="3">
        <v>99.484999999999999</v>
      </c>
      <c r="F3370" s="3">
        <v>2436.0225271383997</v>
      </c>
      <c r="G3370" s="3"/>
      <c r="H3370" s="10">
        <v>184.92497</v>
      </c>
      <c r="I3370" s="32">
        <v>194.41402600000001</v>
      </c>
      <c r="J3370" s="3">
        <v>-9.489056000000005</v>
      </c>
      <c r="K3370" s="3"/>
      <c r="L3370" s="3"/>
      <c r="M3370" s="3"/>
      <c r="N3370" s="3">
        <v>-34.5600000000004</v>
      </c>
      <c r="O3370" s="3"/>
    </row>
    <row r="3371" spans="1:15">
      <c r="A3371" s="9">
        <v>40753</v>
      </c>
      <c r="B3371" s="10">
        <v>6854.14</v>
      </c>
      <c r="C3371" s="3">
        <v>3562.00680868673</v>
      </c>
      <c r="D3371" s="3">
        <v>3567.9816449999998</v>
      </c>
      <c r="E3371" s="3">
        <v>122.57883099999999</v>
      </c>
      <c r="F3371" s="3">
        <v>2448.3647882527998</v>
      </c>
      <c r="G3371" s="3"/>
      <c r="H3371" s="37">
        <v>128.72327999999999</v>
      </c>
      <c r="I3371" s="3">
        <v>492.52024779999999</v>
      </c>
      <c r="J3371" s="3">
        <v>-363.7969678</v>
      </c>
      <c r="K3371" s="3"/>
      <c r="L3371" s="3"/>
      <c r="M3371" s="3"/>
      <c r="N3371" s="3">
        <v>8.7600000000002183</v>
      </c>
      <c r="O3371" s="3">
        <v>15510</v>
      </c>
    </row>
    <row r="3372" spans="1:15">
      <c r="A3372" s="9">
        <v>40752</v>
      </c>
      <c r="B3372" s="32">
        <v>6845.38</v>
      </c>
      <c r="C3372" s="3">
        <v>3554.7997826826299</v>
      </c>
      <c r="D3372" s="3">
        <v>3145.0008309999998</v>
      </c>
      <c r="E3372" s="3">
        <v>55.180546</v>
      </c>
      <c r="F3372" s="3">
        <v>2444.7036689862002</v>
      </c>
      <c r="G3372" s="3"/>
      <c r="H3372" s="37">
        <v>174.50574</v>
      </c>
      <c r="I3372" s="3">
        <v>582.09074699999996</v>
      </c>
      <c r="J3372" s="3">
        <v>-407.58500699999996</v>
      </c>
      <c r="K3372" s="3"/>
      <c r="L3372" s="3"/>
      <c r="M3372" s="3"/>
      <c r="N3372" s="3">
        <v>191.8100000000004</v>
      </c>
      <c r="O3372" s="3"/>
    </row>
    <row r="3373" spans="1:15">
      <c r="A3373" s="9">
        <v>40751</v>
      </c>
      <c r="B3373" s="32">
        <v>6653.57</v>
      </c>
      <c r="C3373" s="3">
        <v>3492.93954743523</v>
      </c>
      <c r="D3373" s="3">
        <v>1491.998102</v>
      </c>
      <c r="E3373" s="3">
        <v>55.180546</v>
      </c>
      <c r="F3373" s="3">
        <v>2376.1947780106002</v>
      </c>
      <c r="G3373" s="3"/>
      <c r="H3373" s="37">
        <v>38.809930000000001</v>
      </c>
      <c r="I3373" s="3">
        <v>170.44765000000001</v>
      </c>
      <c r="J3373" s="3">
        <v>-131.63772</v>
      </c>
      <c r="K3373" s="3"/>
      <c r="L3373" s="3"/>
      <c r="M3373" s="3"/>
      <c r="N3373" s="3">
        <v>148.00999999999931</v>
      </c>
      <c r="O3373" s="3"/>
    </row>
    <row r="3374" spans="1:15">
      <c r="A3374" s="9">
        <v>40750</v>
      </c>
      <c r="B3374" s="10">
        <v>6505.56</v>
      </c>
      <c r="C3374" s="3">
        <v>3434.3137162625899</v>
      </c>
      <c r="D3374" s="3">
        <v>1968.4173430000001</v>
      </c>
      <c r="E3374" s="3">
        <v>191.253647</v>
      </c>
      <c r="F3374" s="3">
        <v>2323.3378182372999</v>
      </c>
      <c r="G3374" s="3"/>
      <c r="H3374" s="37">
        <v>57.025280000000002</v>
      </c>
      <c r="I3374" s="3">
        <v>67.234785000000002</v>
      </c>
      <c r="J3374" s="3">
        <v>-10.209505</v>
      </c>
      <c r="K3374" s="3"/>
      <c r="L3374" s="3"/>
      <c r="M3374" s="3"/>
      <c r="N3374" s="3">
        <v>11.960000000000036</v>
      </c>
      <c r="O3374" s="3">
        <v>17268</v>
      </c>
    </row>
    <row r="3375" spans="1:15">
      <c r="A3375" s="9">
        <v>40749</v>
      </c>
      <c r="B3375" s="36">
        <v>6493.6</v>
      </c>
      <c r="C3375" s="3">
        <v>3432.5316350848202</v>
      </c>
      <c r="D3375" s="3">
        <v>1997.1</v>
      </c>
      <c r="E3375" s="3">
        <v>157.5</v>
      </c>
      <c r="F3375" s="3">
        <v>2314.2765173527</v>
      </c>
      <c r="G3375" s="3"/>
      <c r="H3375" s="37">
        <v>102.78054</v>
      </c>
      <c r="I3375" s="3">
        <v>140.63907269999999</v>
      </c>
      <c r="J3375" s="3">
        <v>-37.858532699999984</v>
      </c>
      <c r="K3375" s="3"/>
      <c r="L3375" s="3"/>
      <c r="M3375" s="3"/>
      <c r="N3375" s="3">
        <v>59.260000000000218</v>
      </c>
      <c r="O3375" s="3"/>
    </row>
    <row r="3376" spans="1:15">
      <c r="A3376" s="9">
        <v>40746</v>
      </c>
      <c r="B3376" s="10">
        <v>6434.34</v>
      </c>
      <c r="C3376" s="3">
        <v>3420.4311144940998</v>
      </c>
      <c r="D3376" s="3">
        <v>1122.71</v>
      </c>
      <c r="E3376" s="3">
        <v>48.109568000000003</v>
      </c>
      <c r="F3376" s="3">
        <v>2283.4021895000001</v>
      </c>
      <c r="G3376" s="3"/>
      <c r="H3376" s="10">
        <v>153.79747</v>
      </c>
      <c r="I3376" s="32">
        <v>98.184319000000002</v>
      </c>
      <c r="J3376" s="3">
        <v>55.613151000000002</v>
      </c>
      <c r="K3376" s="3"/>
      <c r="L3376" s="3"/>
      <c r="M3376" s="3"/>
      <c r="N3376" s="3">
        <v>-102.90999999999985</v>
      </c>
      <c r="O3376" s="3"/>
    </row>
    <row r="3377" spans="1:15">
      <c r="A3377" s="9">
        <v>40745</v>
      </c>
      <c r="B3377" s="10">
        <v>6537.25</v>
      </c>
      <c r="C3377" s="3">
        <v>3467.0626922974602</v>
      </c>
      <c r="D3377" s="3">
        <v>1344.2042489999999</v>
      </c>
      <c r="E3377" s="3">
        <v>76.849999999999994</v>
      </c>
      <c r="F3377" s="3">
        <v>2319.9228069128999</v>
      </c>
      <c r="G3377" s="3"/>
      <c r="H3377" s="37">
        <v>133.14971</v>
      </c>
      <c r="I3377" s="3">
        <v>219.67862219999998</v>
      </c>
      <c r="J3377" s="3">
        <v>-86.528912199999979</v>
      </c>
      <c r="K3377" s="3"/>
      <c r="L3377" s="3"/>
      <c r="M3377" s="3"/>
      <c r="N3377" s="3">
        <v>-61.720000000000255</v>
      </c>
      <c r="O3377" s="3">
        <v>9386</v>
      </c>
    </row>
    <row r="3378" spans="1:15">
      <c r="A3378" s="9">
        <v>40744</v>
      </c>
      <c r="B3378" s="10">
        <v>6598.97</v>
      </c>
      <c r="C3378" s="3">
        <v>3499.3939243831301</v>
      </c>
      <c r="D3378" s="3">
        <v>1094.0841</v>
      </c>
      <c r="E3378" s="3">
        <v>50.479964000000002</v>
      </c>
      <c r="F3378" s="3">
        <v>2341.8234243341003</v>
      </c>
      <c r="G3378" s="3"/>
      <c r="H3378" s="37">
        <v>90.600143500000001</v>
      </c>
      <c r="I3378" s="3">
        <v>170.43161850000001</v>
      </c>
      <c r="J3378" s="3">
        <v>-79.831475000000012</v>
      </c>
      <c r="K3378" s="3"/>
      <c r="L3378" s="3"/>
      <c r="M3378" s="3"/>
      <c r="N3378" s="3">
        <v>-83.489999999999782</v>
      </c>
      <c r="O3378" s="3"/>
    </row>
    <row r="3379" spans="1:15">
      <c r="A3379" s="9">
        <v>40743</v>
      </c>
      <c r="B3379" s="10">
        <v>6682.46</v>
      </c>
      <c r="C3379" s="3">
        <v>3532.9499259651202</v>
      </c>
      <c r="D3379" s="3">
        <v>1381.2655259999999</v>
      </c>
      <c r="E3379" s="3">
        <v>46.247473999999997</v>
      </c>
      <c r="F3379" s="3">
        <v>2371.4517501617997</v>
      </c>
      <c r="G3379" s="3"/>
      <c r="H3379" s="37">
        <v>91.765690000000006</v>
      </c>
      <c r="I3379" s="3">
        <v>361.11165689999996</v>
      </c>
      <c r="J3379" s="3">
        <v>-269.34596689999995</v>
      </c>
      <c r="K3379" s="3"/>
      <c r="L3379" s="3"/>
      <c r="M3379" s="3"/>
      <c r="N3379" s="3">
        <v>6.7600000000002183</v>
      </c>
      <c r="O3379" s="3">
        <v>9046</v>
      </c>
    </row>
    <row r="3380" spans="1:15">
      <c r="A3380" s="9">
        <v>40742</v>
      </c>
      <c r="B3380" s="32">
        <v>6675.7</v>
      </c>
      <c r="C3380" s="3">
        <v>3525.5791859238102</v>
      </c>
      <c r="D3380" s="3">
        <v>1685.5786952000001</v>
      </c>
      <c r="E3380" s="3">
        <v>57.697330999999998</v>
      </c>
      <c r="F3380" s="3">
        <v>2368.8783071256003</v>
      </c>
      <c r="G3380" s="3"/>
      <c r="H3380" s="37">
        <v>270.11628999999999</v>
      </c>
      <c r="I3380" s="3">
        <v>403.06620380000004</v>
      </c>
      <c r="J3380" s="3">
        <v>-132.94991380000005</v>
      </c>
      <c r="K3380" s="3"/>
      <c r="L3380" s="3"/>
      <c r="M3380" s="3"/>
      <c r="N3380" s="3">
        <v>-68.489999999999782</v>
      </c>
      <c r="O3380" s="3"/>
    </row>
    <row r="3381" spans="1:15">
      <c r="A3381" s="9">
        <v>40739</v>
      </c>
      <c r="B3381" s="44">
        <v>6744.19</v>
      </c>
      <c r="C3381" s="3">
        <v>3548.15297896416</v>
      </c>
      <c r="D3381" s="3">
        <v>1251.62048</v>
      </c>
      <c r="E3381" s="3">
        <v>62.112651</v>
      </c>
      <c r="F3381" s="3">
        <v>2393.1662627974001</v>
      </c>
      <c r="G3381" s="3"/>
      <c r="H3381" s="37">
        <v>73.192080200000007</v>
      </c>
      <c r="I3381" s="3">
        <v>75.746065000000002</v>
      </c>
      <c r="J3381" s="3">
        <v>-2.5539847999999949</v>
      </c>
      <c r="K3381" s="3"/>
      <c r="L3381" s="3"/>
      <c r="M3381" s="3"/>
      <c r="N3381" s="3">
        <v>-32.840000000000146</v>
      </c>
      <c r="O3381" s="3">
        <v>6234</v>
      </c>
    </row>
    <row r="3382" spans="1:15">
      <c r="A3382" s="9">
        <v>40737</v>
      </c>
      <c r="B3382" s="10">
        <v>6777.03</v>
      </c>
      <c r="C3382" s="3">
        <v>3589.5106295723099</v>
      </c>
      <c r="D3382" s="3">
        <v>1954.8610000000001</v>
      </c>
      <c r="E3382" s="3">
        <v>85.055000000000007</v>
      </c>
      <c r="F3382" s="3">
        <v>2404.8193286793999</v>
      </c>
      <c r="G3382" s="3"/>
      <c r="H3382" s="37">
        <v>238.75382190000002</v>
      </c>
      <c r="I3382" s="3">
        <v>85.561867100000001</v>
      </c>
      <c r="J3382" s="3">
        <v>153.19195480000002</v>
      </c>
      <c r="K3382" s="3"/>
      <c r="L3382" s="3"/>
      <c r="M3382" s="3"/>
      <c r="N3382" s="3">
        <v>61.359999999999673</v>
      </c>
      <c r="O3382" s="3"/>
    </row>
    <row r="3383" spans="1:15">
      <c r="A3383" s="9">
        <v>40736</v>
      </c>
      <c r="B3383" s="10">
        <v>6715.67</v>
      </c>
      <c r="C3383" s="3">
        <v>3529.52707630753</v>
      </c>
      <c r="D3383" s="3">
        <v>2390.2139999999999</v>
      </c>
      <c r="E3383" s="3">
        <v>113.532</v>
      </c>
      <c r="F3383" s="3">
        <v>2383.0432386822999</v>
      </c>
      <c r="G3383" s="3"/>
      <c r="H3383" s="37">
        <v>131.94920999999999</v>
      </c>
      <c r="I3383" s="3">
        <v>94.541285999999999</v>
      </c>
      <c r="J3383" s="3">
        <v>37.407923999999994</v>
      </c>
      <c r="K3383" s="3"/>
      <c r="L3383" s="3"/>
      <c r="M3383" s="3"/>
      <c r="N3383" s="3">
        <v>52.029999999999745</v>
      </c>
      <c r="O3383" s="3"/>
    </row>
    <row r="3384" spans="1:15">
      <c r="A3384" s="9">
        <v>40735</v>
      </c>
      <c r="B3384" s="32">
        <v>6663.64</v>
      </c>
      <c r="C3384" s="3">
        <v>3534.8650641804402</v>
      </c>
      <c r="D3384" s="3">
        <v>2154.851435</v>
      </c>
      <c r="E3384" s="3">
        <v>100.219928</v>
      </c>
      <c r="F3384" s="3">
        <v>2364.5794820576002</v>
      </c>
      <c r="G3384" s="3"/>
      <c r="H3384" s="37">
        <v>203.63222999999999</v>
      </c>
      <c r="I3384" s="3">
        <v>226.06776400000001</v>
      </c>
      <c r="J3384" s="3">
        <v>-22.435534000000018</v>
      </c>
      <c r="K3384" s="3"/>
      <c r="L3384" s="3"/>
      <c r="M3384" s="3"/>
      <c r="N3384" s="3">
        <v>-103.94999999999982</v>
      </c>
      <c r="O3384" s="3"/>
    </row>
    <row r="3385" spans="1:15">
      <c r="A3385" s="9">
        <v>40732</v>
      </c>
      <c r="B3385" s="30">
        <v>6767.59</v>
      </c>
      <c r="C3385" s="3">
        <v>3569.1646103271801</v>
      </c>
      <c r="D3385" s="3">
        <v>1886.4823040000001</v>
      </c>
      <c r="E3385" s="3">
        <v>89.324397000000005</v>
      </c>
      <c r="F3385" s="3">
        <v>2378.872660517</v>
      </c>
      <c r="G3385" s="3"/>
      <c r="H3385" s="10">
        <v>138.48581999999999</v>
      </c>
      <c r="I3385" s="32">
        <v>141.18304499999999</v>
      </c>
      <c r="J3385" s="3">
        <v>-2.6972250000000031</v>
      </c>
      <c r="K3385" s="3"/>
      <c r="L3385" s="3"/>
      <c r="M3385" s="3"/>
      <c r="N3385" s="3">
        <v>-144.38999999999942</v>
      </c>
      <c r="O3385" s="3"/>
    </row>
    <row r="3386" spans="1:15">
      <c r="A3386" s="9">
        <v>40731</v>
      </c>
      <c r="B3386" s="32">
        <v>6911.98</v>
      </c>
      <c r="C3386" s="3">
        <v>3613.8268321545702</v>
      </c>
      <c r="D3386" s="3">
        <v>2405.714035</v>
      </c>
      <c r="E3386" s="3">
        <v>91.413640000000001</v>
      </c>
      <c r="F3386" s="3">
        <v>2429.6286572709</v>
      </c>
      <c r="G3386" s="3"/>
      <c r="H3386" s="37">
        <v>106.269278</v>
      </c>
      <c r="I3386" s="3">
        <v>136.3843297</v>
      </c>
      <c r="J3386" s="3">
        <v>-30.115051699999995</v>
      </c>
      <c r="K3386" s="3"/>
      <c r="L3386" s="3"/>
      <c r="M3386" s="3"/>
      <c r="N3386" s="3">
        <v>-6.430000000000291</v>
      </c>
      <c r="O3386" s="3"/>
    </row>
    <row r="3387" spans="1:15">
      <c r="A3387" s="9">
        <v>40730</v>
      </c>
      <c r="B3387" s="10">
        <v>6918.41</v>
      </c>
      <c r="C3387" s="3">
        <v>3606.46124675694</v>
      </c>
      <c r="D3387" s="3">
        <v>1504.221</v>
      </c>
      <c r="E3387" s="3">
        <v>75.733999999999995</v>
      </c>
      <c r="F3387" s="3">
        <v>2404.7217839462996</v>
      </c>
      <c r="G3387" s="3"/>
      <c r="H3387" s="37">
        <v>357.36968000000002</v>
      </c>
      <c r="I3387" s="3">
        <v>167.69664259999999</v>
      </c>
      <c r="J3387" s="3">
        <v>189.67303740000003</v>
      </c>
      <c r="K3387" s="3"/>
      <c r="L3387" s="3"/>
      <c r="M3387" s="3"/>
      <c r="N3387" s="3">
        <v>34.349999999999454</v>
      </c>
      <c r="O3387" s="3"/>
    </row>
    <row r="3388" spans="1:15">
      <c r="A3388" s="9">
        <v>40729</v>
      </c>
      <c r="B3388" s="10">
        <v>6884.06</v>
      </c>
      <c r="C3388" s="3">
        <v>3626.1350952253001</v>
      </c>
      <c r="D3388" s="3">
        <v>1023.6</v>
      </c>
      <c r="E3388" s="3">
        <v>53.5</v>
      </c>
      <c r="F3388" s="3">
        <v>2378.7814670637003</v>
      </c>
      <c r="G3388" s="3"/>
      <c r="H3388" s="10">
        <v>196.74386000000001</v>
      </c>
      <c r="I3388" s="32">
        <v>121.1007338</v>
      </c>
      <c r="J3388" s="3">
        <v>75.643126200000012</v>
      </c>
      <c r="K3388" s="3"/>
      <c r="L3388" s="3"/>
      <c r="M3388" s="3"/>
      <c r="N3388" s="3">
        <v>21.340000000000146</v>
      </c>
      <c r="O3388" s="3"/>
    </row>
    <row r="3389" spans="1:15">
      <c r="A3389" s="9">
        <v>40728</v>
      </c>
      <c r="B3389" s="32">
        <v>6862.72</v>
      </c>
      <c r="C3389" s="3">
        <v>3608.6429383643199</v>
      </c>
      <c r="D3389" s="3">
        <v>2513.0764800000002</v>
      </c>
      <c r="E3389" s="3">
        <v>47.392525999999997</v>
      </c>
      <c r="F3389" s="3">
        <v>2371.4319709731003</v>
      </c>
      <c r="G3389" s="3"/>
      <c r="H3389" s="37">
        <v>1577.0117700000001</v>
      </c>
      <c r="I3389" s="3">
        <v>1548.749914</v>
      </c>
      <c r="J3389" s="3">
        <v>28.26185600000008</v>
      </c>
      <c r="K3389" s="3"/>
      <c r="L3389" s="3"/>
      <c r="M3389" s="3"/>
      <c r="N3389" s="3">
        <v>45.980000000000473</v>
      </c>
      <c r="O3389" s="3"/>
    </row>
    <row r="3390" spans="1:15">
      <c r="A3390" s="9">
        <v>40725</v>
      </c>
      <c r="B3390" s="32">
        <v>6816.74</v>
      </c>
      <c r="C3390" s="3">
        <v>3566.1248646153699</v>
      </c>
      <c r="D3390" s="3">
        <v>845.04</v>
      </c>
      <c r="E3390" s="3">
        <v>56.648952999999999</v>
      </c>
      <c r="F3390" s="3">
        <v>2355.5153434038998</v>
      </c>
      <c r="G3390" s="3"/>
      <c r="H3390" s="37">
        <v>83.16583</v>
      </c>
      <c r="I3390" s="3">
        <v>105.1088259</v>
      </c>
      <c r="J3390" s="3">
        <v>-21.9429959</v>
      </c>
      <c r="K3390" s="3"/>
      <c r="L3390" s="3"/>
      <c r="M3390" s="3"/>
      <c r="N3390" s="3">
        <v>-27.970000000000255</v>
      </c>
      <c r="O3390" s="3">
        <v>15320</v>
      </c>
    </row>
    <row r="3391" spans="1:15">
      <c r="A3391" s="9">
        <v>40724</v>
      </c>
      <c r="B3391" s="10">
        <v>6844.71</v>
      </c>
      <c r="C3391" s="3">
        <v>3563.9785470967599</v>
      </c>
      <c r="D3391" s="3">
        <v>1375.2190720000001</v>
      </c>
      <c r="E3391" s="3">
        <v>54.504722000000001</v>
      </c>
      <c r="F3391" s="3">
        <v>2358.8704348702004</v>
      </c>
      <c r="G3391" s="3"/>
      <c r="H3391" s="10">
        <v>91.938950000000006</v>
      </c>
      <c r="I3391" s="32">
        <v>237.58860100000001</v>
      </c>
      <c r="J3391" s="3">
        <v>-145.64965100000001</v>
      </c>
      <c r="K3391" s="3"/>
      <c r="L3391" s="3"/>
      <c r="M3391" s="3"/>
      <c r="N3391" s="3">
        <v>18.770000000000437</v>
      </c>
      <c r="O3391" s="3"/>
    </row>
    <row r="3392" spans="1:15">
      <c r="A3392" s="9">
        <v>40723</v>
      </c>
      <c r="B3392" s="30">
        <v>6825.94</v>
      </c>
      <c r="C3392" s="3">
        <v>3553.6313775521398</v>
      </c>
      <c r="D3392" s="3">
        <v>1886.652771</v>
      </c>
      <c r="E3392" s="3">
        <v>72.013516999999993</v>
      </c>
      <c r="F3392" s="3">
        <v>2351.7544485227004</v>
      </c>
      <c r="G3392" s="3"/>
      <c r="H3392" s="10">
        <v>85.808920000000001</v>
      </c>
      <c r="I3392" s="32">
        <v>319.89699480000002</v>
      </c>
      <c r="J3392" s="3">
        <v>-234.08807480000002</v>
      </c>
      <c r="K3392" s="3"/>
      <c r="L3392" s="3"/>
      <c r="M3392" s="3"/>
      <c r="N3392" s="3">
        <v>-52.220000000000255</v>
      </c>
      <c r="O3392" s="3"/>
    </row>
    <row r="3393" spans="1:15">
      <c r="A3393" s="9">
        <v>40722</v>
      </c>
      <c r="B3393" s="10">
        <v>6878.16</v>
      </c>
      <c r="C3393" s="3">
        <v>3603.1673376766798</v>
      </c>
      <c r="D3393" s="3">
        <v>2899.7655410000002</v>
      </c>
      <c r="E3393" s="3">
        <v>85.031828000000004</v>
      </c>
      <c r="F3393" s="3">
        <v>2369.7404447398999</v>
      </c>
      <c r="G3393" s="3"/>
      <c r="H3393" s="37">
        <v>63.438450000000003</v>
      </c>
      <c r="I3393" s="3">
        <v>410.17869999999999</v>
      </c>
      <c r="J3393" s="3">
        <v>-346.74025</v>
      </c>
      <c r="K3393" s="3"/>
      <c r="L3393" s="3"/>
      <c r="M3393" s="3"/>
      <c r="N3393" s="3">
        <v>15.329999999999927</v>
      </c>
      <c r="O3393" s="3"/>
    </row>
    <row r="3394" spans="1:15">
      <c r="A3394" s="9">
        <v>40721</v>
      </c>
      <c r="B3394" s="36">
        <v>6862.83</v>
      </c>
      <c r="C3394" s="3">
        <v>3613.1430479293299</v>
      </c>
      <c r="D3394" s="3">
        <v>2346.0490239999999</v>
      </c>
      <c r="E3394" s="3">
        <v>84.074920000000006</v>
      </c>
      <c r="F3394" s="3">
        <v>2363.1984372313</v>
      </c>
      <c r="G3394" s="3"/>
      <c r="H3394" s="37">
        <v>51.789650000000002</v>
      </c>
      <c r="I3394" s="3">
        <v>185.8269205</v>
      </c>
      <c r="J3394" s="3">
        <v>-134.03727050000001</v>
      </c>
      <c r="K3394" s="3"/>
      <c r="L3394" s="3"/>
      <c r="M3394" s="3"/>
      <c r="N3394" s="3">
        <v>-31.430000000000291</v>
      </c>
      <c r="O3394" s="3"/>
    </row>
    <row r="3395" spans="1:15">
      <c r="A3395" s="9">
        <v>40718</v>
      </c>
      <c r="B3395" s="32">
        <v>6894.26</v>
      </c>
      <c r="C3395" s="3">
        <v>3639.24491704098</v>
      </c>
      <c r="D3395" s="3">
        <v>1948.124928</v>
      </c>
      <c r="E3395" s="3">
        <v>91.861116999999993</v>
      </c>
      <c r="F3395" s="3">
        <v>2374.0190238675</v>
      </c>
      <c r="G3395" s="3"/>
      <c r="H3395" s="37">
        <v>56.469839999999998</v>
      </c>
      <c r="I3395" s="3">
        <v>206.93829780000002</v>
      </c>
      <c r="J3395" s="3">
        <v>-150.46845780000001</v>
      </c>
      <c r="K3395" s="3"/>
      <c r="L3395" s="3"/>
      <c r="M3395" s="3"/>
      <c r="N3395" s="3">
        <v>1.6999999999998181</v>
      </c>
      <c r="O3395" s="3"/>
    </row>
    <row r="3396" spans="1:15">
      <c r="A3396" s="9">
        <v>40717</v>
      </c>
      <c r="B3396" s="10">
        <v>6892.56</v>
      </c>
      <c r="C3396" s="3">
        <v>3637.0172911085901</v>
      </c>
      <c r="D3396" s="3">
        <v>1890.482816</v>
      </c>
      <c r="E3396" s="3">
        <v>129.80068800000001</v>
      </c>
      <c r="F3396" s="3">
        <v>2373.0818076813998</v>
      </c>
      <c r="G3396" s="3"/>
      <c r="H3396" s="10">
        <v>155.80825999999999</v>
      </c>
      <c r="I3396" s="32">
        <v>292.19658860000004</v>
      </c>
      <c r="J3396" s="3">
        <v>-136.38832860000005</v>
      </c>
      <c r="K3396" s="3"/>
      <c r="L3396" s="3"/>
      <c r="M3396" s="3"/>
      <c r="N3396" s="3">
        <v>20.880000000000109</v>
      </c>
      <c r="O3396" s="3">
        <v>9406</v>
      </c>
    </row>
    <row r="3397" spans="1:15">
      <c r="A3397" s="9">
        <v>40716</v>
      </c>
      <c r="B3397" s="30">
        <v>6871.68</v>
      </c>
      <c r="C3397" s="3">
        <v>3603.92536155574</v>
      </c>
      <c r="D3397" s="3">
        <v>1814.5086719999999</v>
      </c>
      <c r="E3397" s="3">
        <v>115.412555</v>
      </c>
      <c r="F3397" s="3">
        <v>2365.8944780357001</v>
      </c>
      <c r="G3397" s="3"/>
      <c r="H3397" s="10">
        <v>85.230559999999997</v>
      </c>
      <c r="I3397" s="32">
        <v>228.3250395</v>
      </c>
      <c r="J3397" s="3">
        <v>-143.09447950000001</v>
      </c>
      <c r="K3397" s="3"/>
      <c r="L3397" s="3"/>
      <c r="M3397" s="3"/>
      <c r="N3397" s="3">
        <v>-56.059999999999491</v>
      </c>
      <c r="O3397" s="3"/>
    </row>
    <row r="3398" spans="1:15">
      <c r="A3398" s="9">
        <v>40715</v>
      </c>
      <c r="B3398" s="32">
        <v>6927.74</v>
      </c>
      <c r="C3398" s="3">
        <v>3644.0683262398902</v>
      </c>
      <c r="D3398" s="3">
        <v>1798.744608</v>
      </c>
      <c r="E3398" s="3">
        <v>120.91569</v>
      </c>
      <c r="F3398" s="3">
        <v>2384.4353538872001</v>
      </c>
      <c r="G3398" s="3"/>
      <c r="H3398" s="37">
        <v>67.623707999999993</v>
      </c>
      <c r="I3398" s="3">
        <v>68.998019999999997</v>
      </c>
      <c r="J3398" s="3">
        <v>-1.3743120000000033</v>
      </c>
      <c r="K3398" s="3"/>
      <c r="L3398" s="3"/>
      <c r="M3398" s="3"/>
      <c r="N3398" s="3">
        <v>-68.900000000000546</v>
      </c>
      <c r="O3398" s="3"/>
    </row>
    <row r="3399" spans="1:15">
      <c r="A3399" s="9">
        <v>40714</v>
      </c>
      <c r="B3399" s="10">
        <v>6996.64</v>
      </c>
      <c r="C3399" s="3">
        <v>3675.7055542132698</v>
      </c>
      <c r="D3399" s="3">
        <v>1676.9495039999999</v>
      </c>
      <c r="E3399" s="3">
        <v>126.759837</v>
      </c>
      <c r="F3399" s="3">
        <v>2408.1154542547001</v>
      </c>
      <c r="G3399" s="3"/>
      <c r="H3399" s="37">
        <v>80.7654</v>
      </c>
      <c r="I3399" s="3">
        <v>114.6955</v>
      </c>
      <c r="J3399" s="3">
        <v>-33.930099999999996</v>
      </c>
      <c r="K3399" s="3"/>
      <c r="L3399" s="3"/>
      <c r="M3399" s="3"/>
      <c r="N3399" s="3">
        <v>-44.039999999999964</v>
      </c>
      <c r="O3399" s="3"/>
    </row>
    <row r="3400" spans="1:15">
      <c r="A3400" s="9">
        <v>40711</v>
      </c>
      <c r="B3400" s="10">
        <v>7040.68</v>
      </c>
      <c r="C3400" s="3">
        <v>3698.9161505184202</v>
      </c>
      <c r="D3400" s="3">
        <v>1702.776576</v>
      </c>
      <c r="E3400" s="3">
        <v>116.68802700000001</v>
      </c>
      <c r="F3400" s="3">
        <v>2423.2710032827003</v>
      </c>
      <c r="G3400" s="3"/>
      <c r="H3400" s="37">
        <v>112.26463</v>
      </c>
      <c r="I3400" s="3">
        <v>104.7582063</v>
      </c>
      <c r="J3400" s="3">
        <v>7.5064236999999991</v>
      </c>
      <c r="K3400" s="3"/>
      <c r="L3400" s="3"/>
      <c r="M3400" s="3"/>
      <c r="N3400" s="3">
        <v>-9.3499999999994543</v>
      </c>
      <c r="O3400" s="3"/>
    </row>
    <row r="3401" spans="1:15">
      <c r="A3401" s="9">
        <v>40710</v>
      </c>
      <c r="B3401" s="10">
        <v>7050.03</v>
      </c>
      <c r="C3401" s="3">
        <v>3697.5910938863199</v>
      </c>
      <c r="D3401" s="3">
        <v>2541.4737919999998</v>
      </c>
      <c r="E3401" s="3">
        <v>212.562882</v>
      </c>
      <c r="F3401" s="3">
        <v>2426.4908922615</v>
      </c>
      <c r="G3401" s="3"/>
      <c r="H3401" s="10">
        <v>122.75393</v>
      </c>
      <c r="I3401" s="32">
        <v>106.15181250000001</v>
      </c>
      <c r="J3401" s="3">
        <v>16.602117499999991</v>
      </c>
      <c r="K3401" s="3"/>
      <c r="L3401" s="3"/>
      <c r="M3401" s="3"/>
      <c r="N3401" s="3">
        <v>34.319999999999709</v>
      </c>
      <c r="O3401" s="3"/>
    </row>
    <row r="3402" spans="1:15">
      <c r="A3402" s="9">
        <v>40708</v>
      </c>
      <c r="B3402" s="10">
        <v>7015.71</v>
      </c>
      <c r="C3402" s="3">
        <v>3686.10841209113</v>
      </c>
      <c r="D3402" s="3">
        <v>2374.0357119999999</v>
      </c>
      <c r="E3402" s="3">
        <v>186.67944299999999</v>
      </c>
      <c r="F3402" s="3">
        <v>2414.6215670933998</v>
      </c>
      <c r="G3402" s="3"/>
      <c r="H3402" s="37">
        <v>145.17048</v>
      </c>
      <c r="I3402" s="3">
        <v>71.489030999999997</v>
      </c>
      <c r="J3402" s="3">
        <v>73.681449000000001</v>
      </c>
      <c r="K3402" s="3"/>
      <c r="L3402" s="3"/>
      <c r="M3402" s="3"/>
      <c r="N3402" s="3">
        <v>-67.340000000000146</v>
      </c>
      <c r="O3402" s="3"/>
    </row>
    <row r="3403" spans="1:15">
      <c r="A3403" s="9">
        <v>40707</v>
      </c>
      <c r="B3403" s="32">
        <v>7083.05</v>
      </c>
      <c r="C3403" s="3">
        <v>3724.6857452543099</v>
      </c>
      <c r="D3403" s="3">
        <v>4133.606659</v>
      </c>
      <c r="E3403" s="3">
        <v>235.32316900000001</v>
      </c>
      <c r="F3403" s="3">
        <v>2437.7999799950999</v>
      </c>
      <c r="G3403" s="3"/>
      <c r="H3403" s="37">
        <v>747.45202200000006</v>
      </c>
      <c r="I3403" s="3">
        <v>121.878531</v>
      </c>
      <c r="J3403" s="3">
        <v>625.5734910000001</v>
      </c>
      <c r="K3403" s="3"/>
      <c r="L3403" s="3"/>
      <c r="M3403" s="3"/>
      <c r="N3403" s="3">
        <v>-103.80999999999949</v>
      </c>
      <c r="O3403" s="3"/>
    </row>
    <row r="3404" spans="1:15">
      <c r="A3404" s="9">
        <v>40704</v>
      </c>
      <c r="B3404" s="10">
        <v>7186.86</v>
      </c>
      <c r="C3404" s="3">
        <v>3753.7149260843398</v>
      </c>
      <c r="D3404" s="3">
        <v>2484.0811520000002</v>
      </c>
      <c r="E3404" s="3">
        <v>234.34833</v>
      </c>
      <c r="F3404" s="3">
        <v>2473.5097303477996</v>
      </c>
      <c r="G3404" s="3"/>
      <c r="H3404" s="10">
        <v>163.10445999999999</v>
      </c>
      <c r="I3404" s="32">
        <v>117.01963809999999</v>
      </c>
      <c r="J3404" s="3">
        <v>46.084821899999994</v>
      </c>
      <c r="K3404" s="3"/>
      <c r="L3404" s="3"/>
      <c r="M3404" s="3"/>
      <c r="N3404" s="3">
        <v>-45.0600000000004</v>
      </c>
      <c r="O3404" s="3"/>
    </row>
    <row r="3405" spans="1:15">
      <c r="A3405" s="9">
        <v>40703</v>
      </c>
      <c r="B3405" s="10">
        <v>7231.92</v>
      </c>
      <c r="C3405" s="3">
        <v>3778.0796163121499</v>
      </c>
      <c r="D3405" s="3">
        <v>3316.0621959999999</v>
      </c>
      <c r="E3405" s="3">
        <v>248.249247</v>
      </c>
      <c r="F3405" s="3">
        <v>2461.4375505297999</v>
      </c>
      <c r="G3405" s="3"/>
      <c r="H3405" s="37">
        <v>172.53873999999999</v>
      </c>
      <c r="I3405" s="3">
        <v>144.21892480000002</v>
      </c>
      <c r="J3405" s="3">
        <v>28.319815199999965</v>
      </c>
      <c r="K3405" s="3"/>
      <c r="L3405" s="3"/>
      <c r="M3405" s="3"/>
      <c r="N3405" s="3">
        <v>-47.699999999999818</v>
      </c>
      <c r="O3405" s="3"/>
    </row>
    <row r="3406" spans="1:15">
      <c r="A3406" s="9">
        <v>40702</v>
      </c>
      <c r="B3406" s="32">
        <v>7279.62</v>
      </c>
      <c r="C3406" s="3">
        <v>3782.6487548592499</v>
      </c>
      <c r="D3406" s="3">
        <v>4060.8596480000001</v>
      </c>
      <c r="E3406" s="3">
        <v>486.041989</v>
      </c>
      <c r="F3406" s="3">
        <v>2477.6688772502998</v>
      </c>
      <c r="G3406" s="3"/>
      <c r="H3406" s="37">
        <v>241.74698000000001</v>
      </c>
      <c r="I3406" s="3">
        <v>624.69165399999997</v>
      </c>
      <c r="J3406" s="3">
        <v>-382.94467399999996</v>
      </c>
      <c r="K3406" s="3"/>
      <c r="L3406" s="3"/>
      <c r="M3406" s="3"/>
      <c r="N3406" s="3">
        <v>21.920000000000073</v>
      </c>
      <c r="O3406" s="3">
        <v>6314</v>
      </c>
    </row>
    <row r="3407" spans="1:15">
      <c r="A3407" s="9">
        <v>40701</v>
      </c>
      <c r="B3407" s="10">
        <v>7257.7</v>
      </c>
      <c r="C3407" s="3">
        <v>3770.17714157404</v>
      </c>
      <c r="D3407" s="3">
        <v>3303.6162559999998</v>
      </c>
      <c r="E3407" s="3">
        <v>249.19960499999999</v>
      </c>
      <c r="F3407" s="3">
        <v>2470.1831223806003</v>
      </c>
      <c r="G3407" s="3"/>
      <c r="H3407" s="10">
        <v>274.01319999999998</v>
      </c>
      <c r="I3407" s="32">
        <v>539.52467999999999</v>
      </c>
      <c r="J3407" s="3">
        <v>-265.51148000000001</v>
      </c>
      <c r="K3407" s="3"/>
      <c r="L3407" s="3"/>
      <c r="M3407" s="3"/>
      <c r="N3407" s="3">
        <v>-36.840000000000146</v>
      </c>
      <c r="O3407" s="3"/>
    </row>
    <row r="3408" spans="1:15">
      <c r="A3408" s="9">
        <v>40700</v>
      </c>
      <c r="B3408" s="41">
        <v>7294.54</v>
      </c>
      <c r="C3408" s="3">
        <v>3788.9867773466599</v>
      </c>
      <c r="D3408" s="3">
        <v>4169.5125319999997</v>
      </c>
      <c r="E3408" s="3">
        <v>513.85095100000001</v>
      </c>
      <c r="F3408" s="3">
        <v>2482.2720023567999</v>
      </c>
      <c r="G3408" s="3"/>
      <c r="H3408" s="37">
        <v>322.93843550000003</v>
      </c>
      <c r="I3408" s="3">
        <v>411.23032810000001</v>
      </c>
      <c r="J3408" s="3">
        <v>-88.291892599999983</v>
      </c>
      <c r="K3408" s="3"/>
      <c r="L3408" s="3"/>
      <c r="M3408" s="3"/>
      <c r="N3408" s="3">
        <v>-60.890000000000327</v>
      </c>
      <c r="O3408" s="3"/>
    </row>
    <row r="3409" spans="1:15">
      <c r="A3409" s="9">
        <v>40697</v>
      </c>
      <c r="B3409" s="10">
        <v>7355.43</v>
      </c>
      <c r="C3409" s="3">
        <v>3807.1996808377698</v>
      </c>
      <c r="D3409" s="3">
        <v>4940.84</v>
      </c>
      <c r="E3409" s="3">
        <v>611.50581699999998</v>
      </c>
      <c r="F3409" s="3">
        <v>2504.1868338245999</v>
      </c>
      <c r="G3409" s="3"/>
      <c r="H3409" s="10">
        <v>200.70742619999999</v>
      </c>
      <c r="I3409" s="32">
        <v>123.851313</v>
      </c>
      <c r="J3409" s="3">
        <v>76.856113199999982</v>
      </c>
      <c r="K3409" s="3"/>
      <c r="L3409" s="3"/>
      <c r="M3409" s="3"/>
      <c r="N3409" s="3">
        <v>-50.590000000000146</v>
      </c>
      <c r="O3409" s="3"/>
    </row>
    <row r="3410" spans="1:15">
      <c r="A3410" s="9">
        <v>40696</v>
      </c>
      <c r="B3410" s="36">
        <v>7406.02</v>
      </c>
      <c r="C3410" s="3">
        <v>3820.2053951478101</v>
      </c>
      <c r="D3410" s="3">
        <v>4146.1958169999998</v>
      </c>
      <c r="E3410" s="3">
        <v>182.974425</v>
      </c>
      <c r="F3410" s="3">
        <v>2521.3924631099999</v>
      </c>
      <c r="G3410" s="3"/>
      <c r="H3410" s="37">
        <v>322.26558999999997</v>
      </c>
      <c r="I3410" s="3">
        <v>239.961198</v>
      </c>
      <c r="J3410" s="3">
        <v>82.304391999999979</v>
      </c>
      <c r="K3410" s="3"/>
      <c r="L3410" s="3"/>
      <c r="M3410" s="3"/>
      <c r="N3410" s="3">
        <v>30.1200000000008</v>
      </c>
      <c r="O3410" s="3"/>
    </row>
    <row r="3411" spans="1:15">
      <c r="A3411" s="9">
        <v>40695</v>
      </c>
      <c r="B3411" s="32">
        <v>7375.9</v>
      </c>
      <c r="C3411" s="3">
        <v>3800.0886676319601</v>
      </c>
      <c r="D3411" s="3">
        <v>5032.1348980000002</v>
      </c>
      <c r="E3411" s="3">
        <v>164.58011400000001</v>
      </c>
      <c r="F3411" s="3">
        <v>2511.1266764367001</v>
      </c>
      <c r="G3411" s="3"/>
      <c r="H3411" s="37">
        <v>340.17415999999997</v>
      </c>
      <c r="I3411" s="3">
        <v>242.1205722</v>
      </c>
      <c r="J3411" s="3">
        <v>98.053587799999974</v>
      </c>
      <c r="K3411" s="3"/>
      <c r="L3411" s="3"/>
      <c r="M3411" s="3"/>
      <c r="N3411" s="3">
        <v>-11.25</v>
      </c>
      <c r="O3411" s="3"/>
    </row>
    <row r="3412" spans="1:15">
      <c r="A3412" s="9">
        <v>40694</v>
      </c>
      <c r="B3412" s="10">
        <v>7387.15</v>
      </c>
      <c r="C3412" s="3">
        <v>3804.4738620005101</v>
      </c>
      <c r="D3412" s="3">
        <v>2720.6811739999998</v>
      </c>
      <c r="E3412" s="3">
        <v>96.366529999999997</v>
      </c>
      <c r="F3412" s="3">
        <v>2510.2608269399998</v>
      </c>
      <c r="G3412" s="3"/>
      <c r="H3412" s="37">
        <v>237.829184</v>
      </c>
      <c r="I3412" s="3">
        <v>151.86195799999999</v>
      </c>
      <c r="J3412" s="3">
        <v>85.967226000000011</v>
      </c>
      <c r="K3412" s="3"/>
      <c r="L3412" s="3"/>
      <c r="M3412" s="3"/>
      <c r="N3412" s="3">
        <v>-30.920000000000073</v>
      </c>
      <c r="O3412" s="3">
        <v>10282</v>
      </c>
    </row>
    <row r="3413" spans="1:15">
      <c r="A3413" s="9">
        <v>40693</v>
      </c>
      <c r="B3413" s="32">
        <v>7418.07</v>
      </c>
      <c r="C3413" s="3">
        <v>3819.1814846412299</v>
      </c>
      <c r="D3413" s="3">
        <v>3470.3055359999998</v>
      </c>
      <c r="E3413" s="3">
        <v>100.38805600000001</v>
      </c>
      <c r="F3413" s="3">
        <v>2515.2159929116001</v>
      </c>
      <c r="G3413" s="3"/>
      <c r="H3413" s="37">
        <v>238.34186969999999</v>
      </c>
      <c r="I3413" s="3">
        <v>472.769701</v>
      </c>
      <c r="J3413" s="3">
        <v>-234.42783130000001</v>
      </c>
      <c r="K3413" s="3"/>
      <c r="L3413" s="3"/>
      <c r="M3413" s="3"/>
      <c r="N3413" s="3">
        <v>-50.340000000000146</v>
      </c>
      <c r="O3413" s="3"/>
    </row>
    <row r="3414" spans="1:15">
      <c r="A3414" s="9">
        <v>40690</v>
      </c>
      <c r="B3414" s="10">
        <v>7468.41</v>
      </c>
      <c r="C3414" s="3">
        <v>3843.06483928443</v>
      </c>
      <c r="D3414" s="3">
        <v>3125.7580379999999</v>
      </c>
      <c r="E3414" s="3">
        <v>141.83348000000001</v>
      </c>
      <c r="F3414" s="3">
        <v>2532.2844499004</v>
      </c>
      <c r="G3414" s="3"/>
      <c r="H3414" s="37">
        <v>150.92847</v>
      </c>
      <c r="I3414" s="3">
        <v>316.23520630000002</v>
      </c>
      <c r="J3414" s="3">
        <v>-165.30673630000001</v>
      </c>
      <c r="K3414" s="3"/>
      <c r="L3414" s="3"/>
      <c r="M3414" s="3"/>
      <c r="N3414" s="3">
        <v>8.8299999999999272</v>
      </c>
      <c r="O3414" s="3"/>
    </row>
    <row r="3415" spans="1:15">
      <c r="A3415" s="9">
        <v>40689</v>
      </c>
      <c r="B3415" s="10">
        <v>7459.58</v>
      </c>
      <c r="C3415" s="3">
        <v>3855.92650962979</v>
      </c>
      <c r="D3415" s="3">
        <v>2378.1627570000001</v>
      </c>
      <c r="E3415" s="3">
        <v>103.659237</v>
      </c>
      <c r="F3415" s="3">
        <v>2529.0225362517999</v>
      </c>
      <c r="G3415" s="3"/>
      <c r="H3415" s="10">
        <v>201.44174180000002</v>
      </c>
      <c r="I3415" s="32">
        <v>146.96898630000001</v>
      </c>
      <c r="J3415" s="3">
        <v>54.472755500000005</v>
      </c>
      <c r="K3415" s="3"/>
      <c r="L3415" s="3"/>
      <c r="M3415" s="3"/>
      <c r="N3415" s="3">
        <v>40.140000000000327</v>
      </c>
      <c r="O3415" s="3">
        <v>7068</v>
      </c>
    </row>
    <row r="3416" spans="1:15">
      <c r="A3416" s="9">
        <v>40688</v>
      </c>
      <c r="B3416" s="10">
        <v>7419.44</v>
      </c>
      <c r="C3416" s="3">
        <v>3845.5132158480201</v>
      </c>
      <c r="D3416" s="3">
        <v>3615.069</v>
      </c>
      <c r="E3416" s="3">
        <v>167.24</v>
      </c>
      <c r="F3416" s="3">
        <v>2515.4135874743997</v>
      </c>
      <c r="G3416" s="3"/>
      <c r="H3416" s="37">
        <v>274.73016000000001</v>
      </c>
      <c r="I3416" s="3">
        <v>233.07037550000001</v>
      </c>
      <c r="J3416" s="3">
        <v>41.659784500000001</v>
      </c>
      <c r="K3416" s="3"/>
      <c r="L3416" s="3"/>
      <c r="M3416" s="3"/>
      <c r="N3416" s="3">
        <v>-27.25</v>
      </c>
      <c r="O3416" s="3"/>
    </row>
    <row r="3417" spans="1:15">
      <c r="A3417" s="9">
        <v>40687</v>
      </c>
      <c r="B3417" s="32">
        <v>7446.69</v>
      </c>
      <c r="C3417" s="3">
        <v>3855.0047117586</v>
      </c>
      <c r="D3417" s="3">
        <v>4036.5419999999999</v>
      </c>
      <c r="E3417" s="3">
        <v>220.5</v>
      </c>
      <c r="F3417" s="3">
        <v>2524.0389707918998</v>
      </c>
      <c r="G3417" s="3"/>
      <c r="H3417" s="37">
        <v>284.47206</v>
      </c>
      <c r="I3417" s="3">
        <v>312.72522189999995</v>
      </c>
      <c r="J3417" s="3">
        <v>-28.253161899999952</v>
      </c>
      <c r="K3417" s="3"/>
      <c r="L3417" s="3"/>
      <c r="M3417" s="3"/>
      <c r="N3417" s="3">
        <v>14.719999999999345</v>
      </c>
      <c r="O3417" s="3">
        <v>5554</v>
      </c>
    </row>
    <row r="3418" spans="1:15">
      <c r="A3418" s="9">
        <v>40686</v>
      </c>
      <c r="B3418" s="30">
        <v>7431.97</v>
      </c>
      <c r="C3418" s="3">
        <v>3845.23322921925</v>
      </c>
      <c r="D3418" s="3">
        <v>2523.8690000000001</v>
      </c>
      <c r="E3418" s="3">
        <v>115.538</v>
      </c>
      <c r="F3418" s="3">
        <v>2519.0500505580999</v>
      </c>
      <c r="G3418" s="3"/>
      <c r="H3418" s="10">
        <v>121.12358999999999</v>
      </c>
      <c r="I3418" s="32">
        <v>261.83298200000002</v>
      </c>
      <c r="J3418" s="3">
        <v>-140.70939200000004</v>
      </c>
      <c r="K3418" s="3"/>
      <c r="L3418" s="3"/>
      <c r="M3418" s="3"/>
      <c r="N3418" s="3">
        <v>-7.1799999999993815</v>
      </c>
      <c r="O3418" s="3"/>
    </row>
    <row r="3419" spans="1:15">
      <c r="A3419" s="9">
        <v>40683</v>
      </c>
      <c r="B3419" s="30">
        <v>7439.15</v>
      </c>
      <c r="C3419" s="3">
        <v>3846.2170934793899</v>
      </c>
      <c r="D3419" s="3">
        <v>2965.4463620000001</v>
      </c>
      <c r="E3419" s="3">
        <v>89.937050999999997</v>
      </c>
      <c r="F3419" s="3">
        <v>2521.4826449929001</v>
      </c>
      <c r="G3419" s="3"/>
      <c r="H3419" s="10">
        <v>351.81100199999997</v>
      </c>
      <c r="I3419" s="32">
        <v>384.19882000000001</v>
      </c>
      <c r="J3419" s="3">
        <v>-32.387818000000038</v>
      </c>
      <c r="K3419" s="3"/>
      <c r="L3419" s="3"/>
      <c r="M3419" s="3"/>
      <c r="N3419" s="3">
        <v>-40.480000000000473</v>
      </c>
      <c r="O3419" s="3"/>
    </row>
    <row r="3420" spans="1:15">
      <c r="A3420" s="9">
        <v>40682</v>
      </c>
      <c r="B3420" s="10">
        <v>7479.63</v>
      </c>
      <c r="C3420" s="3">
        <v>3879.2990501966501</v>
      </c>
      <c r="D3420" s="3">
        <v>3159.56</v>
      </c>
      <c r="E3420" s="3">
        <v>174.6</v>
      </c>
      <c r="F3420" s="3">
        <v>2535.2041932392003</v>
      </c>
      <c r="G3420" s="3"/>
      <c r="H3420" s="37">
        <v>99.321150000000003</v>
      </c>
      <c r="I3420" s="3">
        <v>1021.2000407999999</v>
      </c>
      <c r="J3420" s="3">
        <v>-921.87889079999991</v>
      </c>
      <c r="K3420" s="3"/>
      <c r="L3420" s="3"/>
      <c r="M3420" s="3"/>
      <c r="N3420" s="3">
        <v>-7.9799999999995634</v>
      </c>
      <c r="O3420" s="3"/>
    </row>
    <row r="3421" spans="1:15">
      <c r="A3421" s="9">
        <v>40679</v>
      </c>
      <c r="B3421" s="30">
        <v>7487.61</v>
      </c>
      <c r="C3421" s="3">
        <v>3886.2177828031099</v>
      </c>
      <c r="D3421" s="3">
        <v>3037.877735</v>
      </c>
      <c r="E3421" s="3">
        <v>149.571562</v>
      </c>
      <c r="F3421" s="3">
        <v>2537.8957530532998</v>
      </c>
      <c r="G3421" s="3"/>
      <c r="H3421" s="10">
        <v>384.77531599999998</v>
      </c>
      <c r="I3421" s="32">
        <v>311.06776550000001</v>
      </c>
      <c r="J3421" s="3">
        <v>73.707550499999968</v>
      </c>
      <c r="K3421" s="3"/>
      <c r="L3421" s="3"/>
      <c r="M3421" s="3"/>
      <c r="N3421" s="3">
        <v>128.92000000000007</v>
      </c>
      <c r="O3421" s="3"/>
    </row>
    <row r="3422" spans="1:15">
      <c r="A3422" s="9">
        <v>40676</v>
      </c>
      <c r="B3422" s="32">
        <v>7358.69</v>
      </c>
      <c r="C3422" s="3">
        <v>3838.31248871657</v>
      </c>
      <c r="D3422" s="3">
        <v>2031.4770000000001</v>
      </c>
      <c r="E3422" s="3">
        <v>97.143000000000001</v>
      </c>
      <c r="F3422" s="3">
        <v>2494.1959417237999</v>
      </c>
      <c r="G3422" s="3"/>
      <c r="H3422" s="37">
        <v>613.87201000000005</v>
      </c>
      <c r="I3422" s="3">
        <v>57.497878799999995</v>
      </c>
      <c r="J3422" s="3">
        <v>556.37413120000008</v>
      </c>
      <c r="K3422" s="3"/>
      <c r="L3422" s="3"/>
      <c r="M3422" s="3"/>
      <c r="N3422" s="3">
        <v>38.75</v>
      </c>
      <c r="O3422" s="3"/>
    </row>
    <row r="3423" spans="1:15">
      <c r="A3423" s="9">
        <v>40675</v>
      </c>
      <c r="B3423" s="36">
        <v>7319.94</v>
      </c>
      <c r="C3423" s="3">
        <v>3833.5319911464799</v>
      </c>
      <c r="D3423" s="3">
        <v>1632.3879999999999</v>
      </c>
      <c r="E3423" s="3">
        <v>79.146000000000001</v>
      </c>
      <c r="F3423" s="3">
        <v>2481.0600175048999</v>
      </c>
      <c r="G3423" s="3"/>
      <c r="H3423" s="37">
        <v>83.635149999999996</v>
      </c>
      <c r="I3423" s="3">
        <v>96.092370000000003</v>
      </c>
      <c r="J3423" s="3">
        <v>-12.457220000000007</v>
      </c>
      <c r="K3423" s="3"/>
      <c r="L3423" s="3"/>
      <c r="M3423" s="3"/>
      <c r="N3423" s="3">
        <v>19.119999999999891</v>
      </c>
      <c r="O3423" s="3"/>
    </row>
    <row r="3424" spans="1:15">
      <c r="A3424" s="9">
        <v>40674</v>
      </c>
      <c r="B3424" s="10">
        <v>7300.82</v>
      </c>
      <c r="C3424" s="3">
        <v>3819.0874399325699</v>
      </c>
      <c r="D3424" s="3">
        <v>2031.441675</v>
      </c>
      <c r="E3424" s="3">
        <v>90.855299000000002</v>
      </c>
      <c r="F3424" s="3">
        <v>2473.7650211532</v>
      </c>
      <c r="G3424" s="3"/>
      <c r="H3424" s="37">
        <v>155.01082</v>
      </c>
      <c r="I3424" s="3">
        <v>278.76287000000002</v>
      </c>
      <c r="J3424" s="3">
        <v>-123.75205000000003</v>
      </c>
      <c r="K3424" s="3"/>
      <c r="L3424" s="3"/>
      <c r="M3424" s="3"/>
      <c r="N3424" s="3">
        <v>20.159999999999854</v>
      </c>
      <c r="O3424" s="3"/>
    </row>
    <row r="3425" spans="1:15">
      <c r="A3425" s="9">
        <v>40673</v>
      </c>
      <c r="B3425" s="32">
        <v>7280.66</v>
      </c>
      <c r="C3425" s="3">
        <v>3815.20698467482</v>
      </c>
      <c r="D3425" s="3">
        <v>1721.49</v>
      </c>
      <c r="E3425" s="3">
        <v>50.279000000000003</v>
      </c>
      <c r="F3425" s="3">
        <v>2466.9255951605001</v>
      </c>
      <c r="G3425" s="3"/>
      <c r="H3425" s="37">
        <v>311.88922000000002</v>
      </c>
      <c r="I3425" s="3">
        <v>210.78867199999999</v>
      </c>
      <c r="J3425" s="3">
        <v>101.10054800000003</v>
      </c>
      <c r="K3425" s="3"/>
      <c r="L3425" s="3"/>
      <c r="M3425" s="3"/>
      <c r="N3425" s="3">
        <v>-58.989999999999782</v>
      </c>
      <c r="O3425" s="3"/>
    </row>
    <row r="3426" spans="1:15">
      <c r="A3426" s="9">
        <v>40672</v>
      </c>
      <c r="B3426" s="10">
        <v>7339.65</v>
      </c>
      <c r="C3426" s="3">
        <v>3856.3984078210801</v>
      </c>
      <c r="D3426" s="3">
        <v>1575.45</v>
      </c>
      <c r="E3426" s="3">
        <v>84.687894999999997</v>
      </c>
      <c r="F3426" s="3">
        <v>2484.9261352005001</v>
      </c>
      <c r="G3426" s="3"/>
      <c r="H3426" s="37">
        <v>58.143879800000001</v>
      </c>
      <c r="I3426" s="3">
        <v>136.1366864</v>
      </c>
      <c r="J3426" s="3">
        <v>-77.992806599999994</v>
      </c>
      <c r="K3426" s="3"/>
      <c r="L3426" s="3"/>
      <c r="M3426" s="3"/>
      <c r="N3426" s="3">
        <v>-38.210000000000036</v>
      </c>
      <c r="O3426" s="3"/>
    </row>
    <row r="3427" spans="1:15">
      <c r="A3427" s="9">
        <v>40669</v>
      </c>
      <c r="B3427" s="10">
        <v>7377.86</v>
      </c>
      <c r="C3427" s="3">
        <v>3866.4019879330899</v>
      </c>
      <c r="D3427" s="3">
        <v>1617.3330000000001</v>
      </c>
      <c r="E3427" s="3">
        <v>83.747</v>
      </c>
      <c r="F3427" s="3">
        <v>2494.6044195842996</v>
      </c>
      <c r="G3427" s="3"/>
      <c r="H3427" s="37">
        <v>138.00845000000001</v>
      </c>
      <c r="I3427" s="3">
        <v>85.170049500000005</v>
      </c>
      <c r="J3427" s="3">
        <v>52.838400500000006</v>
      </c>
      <c r="K3427" s="3"/>
      <c r="L3427" s="3"/>
      <c r="M3427" s="3"/>
      <c r="N3427" s="3">
        <v>58.710000000000036</v>
      </c>
      <c r="O3427" s="3"/>
    </row>
    <row r="3428" spans="1:15">
      <c r="A3428" s="9">
        <v>40668</v>
      </c>
      <c r="B3428" s="10">
        <v>7319.15</v>
      </c>
      <c r="C3428" s="3">
        <v>3827.8775034116502</v>
      </c>
      <c r="D3428" s="3">
        <v>1726.46</v>
      </c>
      <c r="E3428" s="3">
        <v>78.715000000000003</v>
      </c>
      <c r="F3428" s="3">
        <v>2474.7550791424001</v>
      </c>
      <c r="G3428" s="3"/>
      <c r="H3428" s="37">
        <v>146.88847999999999</v>
      </c>
      <c r="I3428" s="3">
        <v>128.9479528</v>
      </c>
      <c r="J3428" s="3">
        <v>17.940527199999991</v>
      </c>
      <c r="K3428" s="3"/>
      <c r="L3428" s="3"/>
      <c r="M3428" s="3"/>
      <c r="N3428" s="3">
        <v>1.9799999999995634</v>
      </c>
      <c r="O3428" s="3"/>
    </row>
    <row r="3429" spans="1:15">
      <c r="A3429" s="9">
        <v>40667</v>
      </c>
      <c r="B3429" s="32">
        <v>7317.17</v>
      </c>
      <c r="C3429" s="3">
        <v>3832.95326368224</v>
      </c>
      <c r="D3429" s="3">
        <v>1629.607</v>
      </c>
      <c r="E3429" s="3">
        <v>46.655999999999999</v>
      </c>
      <c r="F3429" s="3">
        <v>2473.7141949591</v>
      </c>
      <c r="G3429" s="3"/>
      <c r="H3429" s="37">
        <v>82.317719999999994</v>
      </c>
      <c r="I3429" s="3">
        <v>73.771007099999991</v>
      </c>
      <c r="J3429" s="3">
        <v>8.5467129000000028</v>
      </c>
      <c r="K3429" s="3"/>
      <c r="L3429" s="3"/>
      <c r="M3429" s="3"/>
      <c r="N3429" s="3">
        <v>103.84000000000015</v>
      </c>
      <c r="O3429" s="3"/>
    </row>
    <row r="3430" spans="1:15">
      <c r="A3430" s="9">
        <v>40666</v>
      </c>
      <c r="B3430" s="10">
        <v>7213.33</v>
      </c>
      <c r="C3430" s="3">
        <v>3803.7595086081301</v>
      </c>
      <c r="D3430" s="3">
        <v>1807.71</v>
      </c>
      <c r="E3430" s="3">
        <v>64.900000000000006</v>
      </c>
      <c r="F3430" s="3">
        <v>2438.6039328621</v>
      </c>
      <c r="G3430" s="3"/>
      <c r="H3430" s="37">
        <v>224.08414999999999</v>
      </c>
      <c r="I3430" s="3">
        <v>75.437851499999994</v>
      </c>
      <c r="J3430" s="3">
        <v>148.6462985</v>
      </c>
      <c r="K3430" s="3"/>
      <c r="L3430" s="3"/>
      <c r="M3430" s="3"/>
      <c r="N3430" s="3">
        <v>-57.340000000000146</v>
      </c>
      <c r="O3430" s="3"/>
    </row>
    <row r="3431" spans="1:15">
      <c r="A3431" s="9">
        <v>40662</v>
      </c>
      <c r="B3431" s="10">
        <v>7270.67</v>
      </c>
      <c r="C3431" s="3">
        <v>3822.1678821841701</v>
      </c>
      <c r="D3431" s="3">
        <v>5702.4319999999998</v>
      </c>
      <c r="E3431" s="3">
        <v>37.733100999999998</v>
      </c>
      <c r="F3431" s="3">
        <v>2457.9868572830001</v>
      </c>
      <c r="G3431" s="3"/>
      <c r="H3431" s="37">
        <v>2492.752583</v>
      </c>
      <c r="I3431" s="3">
        <v>90.857549599999999</v>
      </c>
      <c r="J3431" s="3">
        <v>2401.8950334000001</v>
      </c>
      <c r="K3431" s="3"/>
      <c r="L3431" s="3"/>
      <c r="M3431" s="3"/>
      <c r="N3431" s="3">
        <v>-86.300000000000182</v>
      </c>
      <c r="O3431" s="3"/>
    </row>
    <row r="3432" spans="1:15">
      <c r="A3432" s="9">
        <v>40661</v>
      </c>
      <c r="B3432" s="40">
        <v>7356.97</v>
      </c>
      <c r="C3432" s="22">
        <v>3884.39574932904</v>
      </c>
      <c r="D3432" s="22">
        <v>1952.9280000000001</v>
      </c>
      <c r="E3432" s="22">
        <v>51.8</v>
      </c>
      <c r="F3432" s="22">
        <v>2487.1613480687001</v>
      </c>
      <c r="G3432" s="22"/>
      <c r="H3432" s="139">
        <v>633.80763000000002</v>
      </c>
      <c r="I3432" s="22">
        <v>778.22101290000001</v>
      </c>
      <c r="J3432" s="22">
        <v>-144.41338289999999</v>
      </c>
      <c r="K3432" s="22"/>
      <c r="L3432" s="22"/>
      <c r="M3432" s="22"/>
      <c r="N3432" s="3">
        <v>-20.679999999999382</v>
      </c>
      <c r="O3432" s="3"/>
    </row>
    <row r="3433" spans="1:15">
      <c r="A3433" s="9">
        <v>40660</v>
      </c>
      <c r="B3433" s="10">
        <v>7377.65</v>
      </c>
      <c r="C3433" s="3">
        <v>3897.4678278512802</v>
      </c>
      <c r="D3433" s="3">
        <v>2077.5408739999998</v>
      </c>
      <c r="E3433" s="3">
        <v>44.741253</v>
      </c>
      <c r="F3433" s="3">
        <v>2493.5043939923999</v>
      </c>
      <c r="G3433" s="3"/>
      <c r="H3433" s="37">
        <v>117.155665</v>
      </c>
      <c r="I3433" s="3">
        <v>425.09665000000001</v>
      </c>
      <c r="J3433" s="3">
        <v>-307.94098500000001</v>
      </c>
      <c r="K3433" s="3"/>
      <c r="L3433" s="3"/>
      <c r="M3433" s="3"/>
      <c r="N3433" s="3">
        <v>13.869999999999891</v>
      </c>
      <c r="O3433" s="3"/>
    </row>
    <row r="3434" spans="1:15">
      <c r="A3434" s="9">
        <v>40659</v>
      </c>
      <c r="B3434" s="32">
        <v>7363.78</v>
      </c>
      <c r="C3434" s="3">
        <v>3895.5431525634399</v>
      </c>
      <c r="D3434" s="3">
        <v>1323.1120000000001</v>
      </c>
      <c r="E3434" s="3">
        <v>37.053908</v>
      </c>
      <c r="F3434" s="3">
        <v>2488.8148590039</v>
      </c>
      <c r="G3434" s="3"/>
      <c r="H3434" s="37">
        <v>67.4863249</v>
      </c>
      <c r="I3434" s="3">
        <v>131.57299040000001</v>
      </c>
      <c r="J3434" s="3">
        <v>-64.086665500000009</v>
      </c>
      <c r="K3434" s="3"/>
      <c r="L3434" s="3"/>
      <c r="M3434" s="3"/>
      <c r="N3434" s="3">
        <v>14.609999999999673</v>
      </c>
      <c r="O3434" s="3"/>
    </row>
    <row r="3435" spans="1:15">
      <c r="A3435" s="9">
        <v>40658</v>
      </c>
      <c r="B3435" s="10">
        <v>7349.17</v>
      </c>
      <c r="C3435" s="3">
        <v>3915.9813061621799</v>
      </c>
      <c r="D3435" s="3">
        <v>1392.8</v>
      </c>
      <c r="E3435" s="3">
        <v>51.241</v>
      </c>
      <c r="F3435" s="3">
        <v>2483.8766824693998</v>
      </c>
      <c r="G3435" s="3"/>
      <c r="H3435" s="10">
        <v>167.56554</v>
      </c>
      <c r="I3435" s="32">
        <v>444.58528919999998</v>
      </c>
      <c r="J3435" s="3">
        <v>-277.01974919999998</v>
      </c>
      <c r="K3435" s="3"/>
      <c r="L3435" s="3"/>
      <c r="M3435" s="3"/>
      <c r="N3435" s="3">
        <v>3.6900000000005093</v>
      </c>
      <c r="O3435" s="3">
        <v>12250</v>
      </c>
    </row>
    <row r="3436" spans="1:15">
      <c r="A3436" s="9">
        <v>40654</v>
      </c>
      <c r="B3436" s="32">
        <v>7345.48</v>
      </c>
      <c r="C3436" s="3">
        <v>3906.2606460791599</v>
      </c>
      <c r="D3436" s="3">
        <v>1521.46</v>
      </c>
      <c r="E3436" s="3">
        <v>39.75</v>
      </c>
      <c r="F3436" s="3">
        <v>2482.0640719092999</v>
      </c>
      <c r="G3436" s="3"/>
      <c r="H3436" s="37">
        <v>188.29418999999999</v>
      </c>
      <c r="I3436" s="3">
        <v>116.26417570000001</v>
      </c>
      <c r="J3436" s="3">
        <v>72.030014299999976</v>
      </c>
      <c r="K3436" s="3"/>
      <c r="L3436" s="3"/>
      <c r="M3436" s="3"/>
      <c r="N3436" s="3">
        <v>-111.34000000000015</v>
      </c>
      <c r="O3436" s="3"/>
    </row>
    <row r="3437" spans="1:15">
      <c r="A3437" s="9">
        <v>40653</v>
      </c>
      <c r="B3437" s="10">
        <v>7456.82</v>
      </c>
      <c r="C3437" s="3">
        <v>3957.3769534192902</v>
      </c>
      <c r="D3437" s="3">
        <v>1292.536726</v>
      </c>
      <c r="E3437" s="3">
        <v>40.901961</v>
      </c>
      <c r="F3437" s="3">
        <v>2517.0987354997001</v>
      </c>
      <c r="G3437" s="3"/>
      <c r="H3437" s="37">
        <v>191.39384999999999</v>
      </c>
      <c r="I3437" s="3">
        <v>263.03164809999998</v>
      </c>
      <c r="J3437" s="3">
        <v>-71.637798099999998</v>
      </c>
      <c r="K3437" s="3"/>
      <c r="L3437" s="3"/>
      <c r="M3437" s="3"/>
      <c r="N3437" s="3">
        <v>-17.680000000000291</v>
      </c>
      <c r="O3437" s="3"/>
    </row>
    <row r="3438" spans="1:15">
      <c r="A3438" s="9">
        <v>40652</v>
      </c>
      <c r="B3438" s="10">
        <v>7474.5</v>
      </c>
      <c r="C3438" s="3">
        <v>3963.7698863884402</v>
      </c>
      <c r="D3438" s="3">
        <v>1882.0530000000001</v>
      </c>
      <c r="E3438" s="3">
        <v>68.421999999999997</v>
      </c>
      <c r="F3438" s="3">
        <v>2523.0580129362997</v>
      </c>
      <c r="G3438" s="3"/>
      <c r="H3438" s="37">
        <v>82.880370799999994</v>
      </c>
      <c r="I3438" s="3">
        <v>126.838899</v>
      </c>
      <c r="J3438" s="3">
        <v>-43.958528200000003</v>
      </c>
      <c r="K3438" s="3"/>
      <c r="L3438" s="3"/>
      <c r="M3438" s="3"/>
      <c r="N3438" s="3">
        <v>-0.65999999999985448</v>
      </c>
      <c r="O3438" s="3">
        <v>10906</v>
      </c>
    </row>
    <row r="3439" spans="1:15">
      <c r="A3439" s="9">
        <v>40651</v>
      </c>
      <c r="B3439" s="10">
        <v>7475.16</v>
      </c>
      <c r="C3439" s="3">
        <v>3958.6357435139698</v>
      </c>
      <c r="D3439" s="3">
        <v>1399.7460000000001</v>
      </c>
      <c r="E3439" s="3">
        <v>51.22</v>
      </c>
      <c r="F3439" s="3">
        <v>2523.2830852627003</v>
      </c>
      <c r="G3439" s="3"/>
      <c r="H3439" s="10">
        <v>64.791830000000004</v>
      </c>
      <c r="I3439" s="32">
        <v>92.024421799999999</v>
      </c>
      <c r="J3439" s="3">
        <v>-27.232591799999994</v>
      </c>
      <c r="K3439" s="3"/>
      <c r="L3439" s="3"/>
      <c r="M3439" s="3"/>
      <c r="N3439" s="3">
        <v>-72.630000000000109</v>
      </c>
      <c r="O3439" s="3"/>
    </row>
    <row r="3440" spans="1:15">
      <c r="A3440" s="9">
        <v>40645</v>
      </c>
      <c r="B3440" s="10">
        <v>7547.79</v>
      </c>
      <c r="C3440" s="3">
        <v>4001.6929511438698</v>
      </c>
      <c r="D3440" s="3">
        <v>2374.8407010000001</v>
      </c>
      <c r="E3440" s="3">
        <v>111.277637</v>
      </c>
      <c r="F3440" s="3"/>
      <c r="G3440" s="3"/>
      <c r="H3440" s="37">
        <v>111.46</v>
      </c>
      <c r="I3440" s="3">
        <v>834.5</v>
      </c>
      <c r="J3440" s="3">
        <v>-723.04</v>
      </c>
      <c r="K3440" s="3"/>
      <c r="L3440" s="3"/>
      <c r="M3440" s="3"/>
      <c r="N3440" s="3">
        <v>-27.069999999999709</v>
      </c>
      <c r="O3440" s="3"/>
    </row>
    <row r="3441" spans="1:15">
      <c r="A3441" s="9">
        <v>40644</v>
      </c>
      <c r="B3441" s="32">
        <v>7574.86</v>
      </c>
      <c r="C3441" s="3">
        <v>4021.1292496227702</v>
      </c>
      <c r="D3441" s="3">
        <v>4514.076</v>
      </c>
      <c r="E3441" s="3">
        <v>39.200000000000003</v>
      </c>
      <c r="F3441" s="3"/>
      <c r="G3441" s="3"/>
      <c r="H3441" s="37">
        <v>115.09</v>
      </c>
      <c r="I3441" s="3">
        <v>254.52</v>
      </c>
      <c r="J3441" s="3">
        <v>-139.43</v>
      </c>
      <c r="K3441" s="3"/>
      <c r="L3441" s="3"/>
      <c r="M3441" s="3"/>
      <c r="N3441" s="3">
        <v>120.63999999999942</v>
      </c>
      <c r="O3441" s="3"/>
    </row>
    <row r="3442" spans="1:15">
      <c r="A3442" s="9">
        <v>40641</v>
      </c>
      <c r="B3442" s="10">
        <v>7454.22</v>
      </c>
      <c r="C3442" s="3">
        <v>3980.2013580406801</v>
      </c>
      <c r="D3442" s="3">
        <v>1549.919864</v>
      </c>
      <c r="E3442" s="3">
        <v>30.132541</v>
      </c>
      <c r="F3442" s="3"/>
      <c r="G3442" s="3"/>
      <c r="H3442" s="37">
        <v>367.2</v>
      </c>
      <c r="I3442" s="3">
        <v>338.79</v>
      </c>
      <c r="J3442" s="3">
        <v>28.409999999999968</v>
      </c>
      <c r="K3442" s="3"/>
      <c r="L3442" s="3"/>
      <c r="M3442" s="3"/>
      <c r="N3442" s="3">
        <v>40.350000000000364</v>
      </c>
      <c r="O3442" s="3"/>
    </row>
    <row r="3443" spans="1:15">
      <c r="A3443" s="9">
        <v>40640</v>
      </c>
      <c r="B3443" s="10">
        <v>7413.87</v>
      </c>
      <c r="C3443" s="3">
        <v>3969.21002374105</v>
      </c>
      <c r="D3443" s="3">
        <v>1641.2784369999999</v>
      </c>
      <c r="E3443" s="3">
        <v>30.449983</v>
      </c>
      <c r="F3443" s="3"/>
      <c r="G3443" s="3"/>
      <c r="H3443" s="10">
        <v>169.45</v>
      </c>
      <c r="I3443" s="32">
        <v>135.71</v>
      </c>
      <c r="J3443" s="3">
        <v>33.739999999999981</v>
      </c>
      <c r="K3443" s="3"/>
      <c r="L3443" s="3"/>
      <c r="M3443" s="3"/>
      <c r="N3443" s="3">
        <v>35.140000000000327</v>
      </c>
      <c r="O3443" s="3"/>
    </row>
    <row r="3444" spans="1:15">
      <c r="A3444" s="9">
        <v>40639</v>
      </c>
      <c r="B3444" s="32">
        <v>7378.73</v>
      </c>
      <c r="C3444" s="3">
        <v>3960.4722038202099</v>
      </c>
      <c r="D3444" s="3">
        <v>1646.3630720000001</v>
      </c>
      <c r="E3444" s="3">
        <v>50.743940000000002</v>
      </c>
      <c r="F3444" s="3"/>
      <c r="G3444" s="3"/>
      <c r="H3444" s="37">
        <v>125.29</v>
      </c>
      <c r="I3444" s="3">
        <v>107.04</v>
      </c>
      <c r="J3444" s="3">
        <v>18.25</v>
      </c>
      <c r="K3444" s="3"/>
      <c r="L3444" s="3"/>
      <c r="M3444" s="3"/>
      <c r="N3444" s="3">
        <v>18.829999999999927</v>
      </c>
      <c r="O3444" s="3"/>
    </row>
    <row r="3445" spans="1:15">
      <c r="A3445" s="9">
        <v>40638</v>
      </c>
      <c r="B3445" s="10">
        <v>7359.9</v>
      </c>
      <c r="C3445" s="3">
        <v>3961.2992669943501</v>
      </c>
      <c r="D3445" s="3">
        <v>1458.0810369999999</v>
      </c>
      <c r="E3445" s="3">
        <v>38.458298999999997</v>
      </c>
      <c r="F3445" s="3"/>
      <c r="G3445" s="3"/>
      <c r="H3445" s="10">
        <v>130.24</v>
      </c>
      <c r="I3445" s="32">
        <v>74.150000000000006</v>
      </c>
      <c r="J3445" s="3">
        <v>56.09</v>
      </c>
      <c r="K3445" s="3"/>
      <c r="L3445" s="3"/>
      <c r="M3445" s="3"/>
      <c r="N3445" s="3">
        <v>-10.1200000000008</v>
      </c>
      <c r="O3445" s="3"/>
    </row>
    <row r="3446" spans="1:15">
      <c r="A3446" s="9">
        <v>40637</v>
      </c>
      <c r="B3446" s="40">
        <v>7370.02</v>
      </c>
      <c r="C3446" s="3">
        <v>3966.5839656574099</v>
      </c>
      <c r="D3446" s="3">
        <v>2101.093171</v>
      </c>
      <c r="E3446" s="3">
        <v>50.318550000000002</v>
      </c>
      <c r="F3446" s="3"/>
      <c r="G3446" s="3"/>
      <c r="H3446" s="37">
        <v>248.4</v>
      </c>
      <c r="I3446" s="3">
        <v>155.72999999999999</v>
      </c>
      <c r="J3446" s="3">
        <v>92.670000000000016</v>
      </c>
      <c r="K3446" s="3"/>
      <c r="L3446" s="3"/>
      <c r="M3446" s="3"/>
      <c r="N3446" s="3">
        <v>-3.1199999999998909</v>
      </c>
      <c r="O3446" s="3"/>
    </row>
    <row r="3447" spans="1:15">
      <c r="A3447" s="9">
        <v>40634</v>
      </c>
      <c r="B3447" s="32">
        <v>7373.14</v>
      </c>
      <c r="C3447" s="3">
        <v>3976.67205016568</v>
      </c>
      <c r="D3447" s="3">
        <v>1354.56</v>
      </c>
      <c r="E3447" s="3">
        <v>44.941909000000003</v>
      </c>
      <c r="F3447" s="3"/>
      <c r="G3447" s="3"/>
      <c r="H3447" s="37">
        <v>189.58</v>
      </c>
      <c r="I3447" s="3">
        <v>88.85</v>
      </c>
      <c r="J3447" s="3">
        <v>100.73000000000002</v>
      </c>
      <c r="K3447" s="3"/>
      <c r="L3447" s="3"/>
      <c r="M3447" s="3"/>
      <c r="N3447" s="3">
        <v>-4.0799999999999272</v>
      </c>
      <c r="O3447" s="3"/>
    </row>
    <row r="3448" spans="1:15">
      <c r="A3448" s="9">
        <v>40633</v>
      </c>
      <c r="B3448" s="32">
        <v>7377.22</v>
      </c>
      <c r="C3448" s="3">
        <v>3978.0427384159898</v>
      </c>
      <c r="D3448" s="3">
        <v>1623.9130270000001</v>
      </c>
      <c r="E3448" s="3">
        <v>92.905152999999999</v>
      </c>
      <c r="F3448" s="3"/>
      <c r="G3448" s="3"/>
      <c r="H3448" s="37">
        <v>265.89</v>
      </c>
      <c r="I3448" s="3">
        <v>103.31</v>
      </c>
      <c r="J3448" s="3">
        <v>162.57999999999998</v>
      </c>
      <c r="K3448" s="3"/>
      <c r="L3448" s="3"/>
      <c r="M3448" s="3"/>
      <c r="N3448" s="3">
        <v>151.10000000000036</v>
      </c>
      <c r="O3448" s="3"/>
    </row>
    <row r="3449" spans="1:15">
      <c r="A3449" s="9">
        <v>40632</v>
      </c>
      <c r="B3449" s="10">
        <v>7226.12</v>
      </c>
      <c r="C3449" s="3">
        <v>3893.3018624780798</v>
      </c>
      <c r="D3449" s="3">
        <v>2190.5653609999999</v>
      </c>
      <c r="E3449" s="3">
        <v>62.084580000000003</v>
      </c>
      <c r="F3449" s="3"/>
      <c r="G3449" s="3"/>
      <c r="H3449" s="10">
        <v>793.71</v>
      </c>
      <c r="I3449" s="32">
        <v>101.31</v>
      </c>
      <c r="J3449" s="3">
        <v>692.40000000000009</v>
      </c>
      <c r="K3449" s="3"/>
      <c r="L3449" s="3"/>
      <c r="M3449" s="3"/>
      <c r="N3449" s="3">
        <v>33.399999999999636</v>
      </c>
      <c r="O3449" s="3"/>
    </row>
    <row r="3450" spans="1:15">
      <c r="A3450" s="9">
        <v>40631</v>
      </c>
      <c r="B3450" s="32">
        <v>7192.72</v>
      </c>
      <c r="C3450" s="3">
        <v>3865.03036265736</v>
      </c>
      <c r="D3450" s="3">
        <v>1180.709554</v>
      </c>
      <c r="E3450" s="3">
        <v>35.602573</v>
      </c>
      <c r="F3450" s="3"/>
      <c r="G3450" s="3"/>
      <c r="H3450" s="37">
        <v>133.35</v>
      </c>
      <c r="I3450" s="3">
        <v>226.84</v>
      </c>
      <c r="J3450" s="3">
        <v>-93.490000000000009</v>
      </c>
      <c r="K3450" s="3"/>
      <c r="L3450" s="3"/>
      <c r="M3450" s="3"/>
      <c r="N3450" s="3">
        <v>-15.139999999999418</v>
      </c>
      <c r="O3450" s="3"/>
    </row>
    <row r="3451" spans="1:15">
      <c r="A3451" s="9">
        <v>40630</v>
      </c>
      <c r="B3451" s="32">
        <v>7207.86</v>
      </c>
      <c r="C3451" s="3">
        <v>3864.1271791865101</v>
      </c>
      <c r="D3451" s="3">
        <v>3217.8865089999999</v>
      </c>
      <c r="E3451" s="3">
        <v>56.696041999999998</v>
      </c>
      <c r="F3451" s="3"/>
      <c r="G3451" s="3"/>
      <c r="H3451" s="37">
        <v>303.92</v>
      </c>
      <c r="I3451" s="3">
        <v>1386.13</v>
      </c>
      <c r="J3451" s="3">
        <v>-1082.21</v>
      </c>
      <c r="K3451" s="3"/>
      <c r="L3451" s="3"/>
      <c r="M3451" s="3"/>
      <c r="N3451" s="3">
        <v>-2.2300000000004729</v>
      </c>
      <c r="O3451" s="3"/>
    </row>
    <row r="3452" spans="1:15">
      <c r="A3452" s="9">
        <v>40627</v>
      </c>
      <c r="B3452" s="32">
        <v>7210.09</v>
      </c>
      <c r="C3452" s="3">
        <v>3875.93769529053</v>
      </c>
      <c r="D3452" s="3">
        <v>1608.4972580000001</v>
      </c>
      <c r="E3452" s="3">
        <v>49.509720999999999</v>
      </c>
      <c r="F3452" s="3"/>
      <c r="G3452" s="3"/>
      <c r="H3452" s="37">
        <v>147.56</v>
      </c>
      <c r="I3452" s="3">
        <v>226.24</v>
      </c>
      <c r="J3452" s="3">
        <v>-78.680000000000007</v>
      </c>
      <c r="K3452" s="3"/>
      <c r="L3452" s="3"/>
      <c r="M3452" s="3"/>
      <c r="N3452" s="3">
        <v>-30.180000000000291</v>
      </c>
      <c r="O3452" s="3"/>
    </row>
    <row r="3453" spans="1:15">
      <c r="A3453" s="9">
        <v>40626</v>
      </c>
      <c r="B3453" s="10">
        <v>7240.27</v>
      </c>
      <c r="C3453" s="3">
        <v>3889.80677828015</v>
      </c>
      <c r="D3453" s="3">
        <v>2312.1957900000002</v>
      </c>
      <c r="E3453" s="3">
        <v>112.797344</v>
      </c>
      <c r="F3453" s="3"/>
      <c r="G3453" s="3"/>
      <c r="H3453" s="10">
        <v>112.47</v>
      </c>
      <c r="I3453" s="32">
        <v>415.89</v>
      </c>
      <c r="J3453" s="3">
        <v>-303.41999999999996</v>
      </c>
      <c r="K3453" s="3"/>
      <c r="L3453" s="3"/>
      <c r="M3453" s="3"/>
      <c r="N3453" s="3">
        <v>23.520000000000437</v>
      </c>
      <c r="O3453" s="3"/>
    </row>
    <row r="3454" spans="1:15">
      <c r="A3454" s="9">
        <v>40625</v>
      </c>
      <c r="B3454" s="10">
        <v>7216.75</v>
      </c>
      <c r="C3454" s="3">
        <v>3866.8776740511298</v>
      </c>
      <c r="D3454" s="3">
        <v>2802.0335650000002</v>
      </c>
      <c r="E3454" s="3">
        <v>89.821342000000001</v>
      </c>
      <c r="F3454" s="3"/>
      <c r="G3454" s="3"/>
      <c r="H3454" s="37">
        <v>82.96</v>
      </c>
      <c r="I3454" s="3">
        <v>231.95</v>
      </c>
      <c r="J3454" s="3">
        <v>-148.99</v>
      </c>
      <c r="K3454" s="3"/>
      <c r="L3454" s="3"/>
      <c r="M3454" s="3"/>
      <c r="N3454" s="3">
        <v>9.6499999999996362</v>
      </c>
      <c r="O3454" s="3"/>
    </row>
    <row r="3455" spans="1:15">
      <c r="A3455" s="9">
        <v>40624</v>
      </c>
      <c r="B3455" s="32">
        <v>7207.1</v>
      </c>
      <c r="C3455" s="3">
        <v>3856.34771924604</v>
      </c>
      <c r="D3455" s="3">
        <v>2978.967709</v>
      </c>
      <c r="E3455" s="3">
        <v>49.599708</v>
      </c>
      <c r="F3455" s="3"/>
      <c r="G3455" s="3"/>
      <c r="H3455" s="37">
        <v>108.54</v>
      </c>
      <c r="I3455" s="3">
        <v>477.63</v>
      </c>
      <c r="J3455" s="3">
        <v>-369.09</v>
      </c>
      <c r="K3455" s="3"/>
      <c r="L3455" s="3"/>
      <c r="M3455" s="3"/>
      <c r="N3455" s="3">
        <v>-13.159999999999854</v>
      </c>
      <c r="O3455" s="3"/>
    </row>
    <row r="3456" spans="1:15">
      <c r="A3456" s="9">
        <v>40623</v>
      </c>
      <c r="B3456" s="10">
        <v>7220.26</v>
      </c>
      <c r="C3456" s="3">
        <v>3813.9962142857098</v>
      </c>
      <c r="D3456" s="3">
        <v>3612.3501769999998</v>
      </c>
      <c r="E3456" s="3">
        <v>42.713245999999998</v>
      </c>
      <c r="F3456" s="3"/>
      <c r="G3456" s="3"/>
      <c r="H3456" s="10">
        <v>138.78</v>
      </c>
      <c r="I3456" s="32">
        <v>1040.82</v>
      </c>
      <c r="J3456" s="3">
        <v>-902.04</v>
      </c>
      <c r="K3456" s="3"/>
      <c r="L3456" s="3"/>
      <c r="M3456" s="3"/>
      <c r="N3456" s="3">
        <v>63.930000000000291</v>
      </c>
      <c r="O3456" s="3"/>
    </row>
    <row r="3457" spans="1:15">
      <c r="A3457" s="9">
        <v>40620</v>
      </c>
      <c r="B3457" s="32">
        <v>7156.33</v>
      </c>
      <c r="C3457" s="3">
        <v>3798.32384623792</v>
      </c>
      <c r="D3457" s="3">
        <v>2650.4432259999999</v>
      </c>
      <c r="E3457" s="3">
        <v>28.973063</v>
      </c>
      <c r="F3457" s="3"/>
      <c r="G3457" s="3"/>
      <c r="H3457" s="37">
        <v>56.1</v>
      </c>
      <c r="I3457" s="3">
        <v>352.63</v>
      </c>
      <c r="J3457" s="3">
        <v>-296.52999999999997</v>
      </c>
      <c r="K3457" s="3"/>
      <c r="L3457" s="3"/>
      <c r="M3457" s="3"/>
      <c r="N3457" s="3">
        <v>-28.609999999999673</v>
      </c>
      <c r="O3457" s="3">
        <v>12912</v>
      </c>
    </row>
    <row r="3458" spans="1:15">
      <c r="A3458" s="9">
        <v>40619</v>
      </c>
      <c r="B3458" s="32">
        <v>7184.94</v>
      </c>
      <c r="C3458" s="3">
        <v>3826.3452669612702</v>
      </c>
      <c r="D3458" s="3">
        <v>2478.5685539999999</v>
      </c>
      <c r="E3458" s="3">
        <v>104.069368</v>
      </c>
      <c r="F3458" s="3"/>
      <c r="G3458" s="3"/>
      <c r="H3458" s="37">
        <v>147.30000000000001</v>
      </c>
      <c r="I3458" s="3">
        <v>411</v>
      </c>
      <c r="J3458" s="3">
        <v>-263.7</v>
      </c>
      <c r="K3458" s="3"/>
      <c r="L3458" s="3"/>
      <c r="M3458" s="3"/>
      <c r="N3458" s="3">
        <v>-84.650000000000546</v>
      </c>
      <c r="O3458" s="3"/>
    </row>
    <row r="3459" spans="1:15">
      <c r="A3459" s="9">
        <v>40618</v>
      </c>
      <c r="B3459" s="32">
        <v>7269.59</v>
      </c>
      <c r="C3459" s="3">
        <v>3877.11304466712</v>
      </c>
      <c r="D3459" s="3">
        <v>1511.909208</v>
      </c>
      <c r="E3459" s="3">
        <v>37.941747999999997</v>
      </c>
      <c r="F3459" s="3"/>
      <c r="G3459" s="3"/>
      <c r="H3459" s="37">
        <v>176.85</v>
      </c>
      <c r="I3459" s="3">
        <v>217.84</v>
      </c>
      <c r="J3459" s="3">
        <v>-40.990000000000009</v>
      </c>
      <c r="K3459" s="3"/>
      <c r="L3459" s="3"/>
      <c r="M3459" s="3"/>
      <c r="N3459" s="3">
        <v>153.97000000000025</v>
      </c>
      <c r="O3459" s="3"/>
    </row>
    <row r="3460" spans="1:15">
      <c r="A3460" s="9">
        <v>40617</v>
      </c>
      <c r="B3460" s="10">
        <v>7115.62</v>
      </c>
      <c r="C3460" s="3">
        <v>3809.6109518278599</v>
      </c>
      <c r="D3460" s="3">
        <v>903.74832800000001</v>
      </c>
      <c r="E3460" s="3">
        <v>33.468848999999999</v>
      </c>
      <c r="F3460" s="3"/>
      <c r="G3460" s="3"/>
      <c r="H3460" s="10">
        <v>113.02</v>
      </c>
      <c r="I3460" s="32">
        <v>90.65</v>
      </c>
      <c r="J3460" s="3">
        <v>22.36999999999999</v>
      </c>
      <c r="K3460" s="3"/>
      <c r="L3460" s="3"/>
      <c r="M3460" s="3"/>
      <c r="N3460" s="3">
        <v>86.599999999999454</v>
      </c>
      <c r="O3460" s="3">
        <v>18605</v>
      </c>
    </row>
    <row r="3461" spans="1:15">
      <c r="A3461" s="9">
        <v>40616</v>
      </c>
      <c r="B3461" s="10">
        <v>7029.02</v>
      </c>
      <c r="C3461" s="3">
        <v>3769.6999660595202</v>
      </c>
      <c r="D3461" s="3">
        <v>1290.7815189999999</v>
      </c>
      <c r="E3461" s="3">
        <v>43.313287000000003</v>
      </c>
      <c r="F3461" s="3"/>
      <c r="G3461" s="3"/>
      <c r="H3461" s="10">
        <v>72.319999999999993</v>
      </c>
      <c r="I3461" s="32">
        <v>79.510000000000005</v>
      </c>
      <c r="J3461" s="3">
        <v>-7.1900000000000119</v>
      </c>
      <c r="K3461" s="3"/>
      <c r="L3461" s="3"/>
      <c r="M3461" s="3"/>
      <c r="N3461" s="3">
        <v>-140.73999999999978</v>
      </c>
      <c r="O3461" s="3"/>
    </row>
    <row r="3462" spans="1:15">
      <c r="A3462" s="9">
        <v>40613</v>
      </c>
      <c r="B3462" s="10">
        <v>7169.76</v>
      </c>
      <c r="C3462" s="3">
        <v>3836.20403179495</v>
      </c>
      <c r="D3462" s="3">
        <v>945.37572399999999</v>
      </c>
      <c r="E3462" s="3">
        <v>62.056142000000001</v>
      </c>
      <c r="F3462" s="3"/>
      <c r="G3462" s="3"/>
      <c r="H3462" s="10">
        <v>75.3</v>
      </c>
      <c r="I3462" s="32">
        <v>58.35</v>
      </c>
      <c r="J3462" s="3">
        <v>16.949999999999996</v>
      </c>
      <c r="K3462" s="3"/>
      <c r="L3462" s="3"/>
      <c r="M3462" s="3"/>
      <c r="N3462" s="3">
        <v>-143.26000000000022</v>
      </c>
      <c r="O3462" s="3"/>
    </row>
    <row r="3463" spans="1:15">
      <c r="A3463" s="9">
        <v>40612</v>
      </c>
      <c r="B3463" s="32">
        <v>7313.02</v>
      </c>
      <c r="C3463" s="3">
        <v>3912.5038794616198</v>
      </c>
      <c r="D3463" s="3">
        <v>951</v>
      </c>
      <c r="E3463" s="3">
        <v>30.3</v>
      </c>
      <c r="F3463" s="3"/>
      <c r="G3463" s="3"/>
      <c r="H3463" s="37">
        <v>43.15</v>
      </c>
      <c r="I3463" s="3">
        <v>79.37</v>
      </c>
      <c r="J3463" s="3">
        <v>-36.220000000000006</v>
      </c>
      <c r="K3463" s="3"/>
      <c r="L3463" s="3"/>
      <c r="M3463" s="3"/>
      <c r="N3463" s="3">
        <v>-70.899999999999636</v>
      </c>
      <c r="O3463" s="3"/>
    </row>
    <row r="3464" spans="1:15">
      <c r="A3464" s="9">
        <v>40611</v>
      </c>
      <c r="B3464" s="10">
        <v>7383.92</v>
      </c>
      <c r="C3464" s="3">
        <v>3941.4919577621899</v>
      </c>
      <c r="D3464" s="3">
        <v>1723.153063</v>
      </c>
      <c r="E3464" s="3">
        <v>49.336145000000002</v>
      </c>
      <c r="F3464" s="3"/>
      <c r="G3464" s="3"/>
      <c r="H3464" s="10">
        <v>101.59</v>
      </c>
      <c r="I3464" s="32">
        <v>213.12</v>
      </c>
      <c r="J3464" s="3">
        <v>-111.53</v>
      </c>
      <c r="K3464" s="3"/>
      <c r="L3464" s="3"/>
      <c r="M3464" s="3"/>
      <c r="N3464" s="3">
        <v>40.470000000000255</v>
      </c>
      <c r="O3464" s="3"/>
    </row>
    <row r="3465" spans="1:15">
      <c r="A3465" s="9">
        <v>40610</v>
      </c>
      <c r="B3465" s="32">
        <v>7343.45</v>
      </c>
      <c r="C3465" s="3">
        <v>3915.5043861179402</v>
      </c>
      <c r="D3465" s="3">
        <v>2342.7604000000001</v>
      </c>
      <c r="E3465" s="3">
        <v>46.404341000000002</v>
      </c>
      <c r="F3465" s="3"/>
      <c r="G3465" s="3"/>
      <c r="H3465" s="37">
        <v>134.29</v>
      </c>
      <c r="I3465" s="3">
        <v>319.45999999999998</v>
      </c>
      <c r="J3465" s="3">
        <v>-185.17</v>
      </c>
      <c r="K3465" s="3"/>
      <c r="L3465" s="3"/>
      <c r="M3465" s="3"/>
      <c r="N3465" s="3">
        <v>-102.44999999999982</v>
      </c>
      <c r="O3465" s="3"/>
    </row>
    <row r="3466" spans="1:15">
      <c r="A3466" s="9">
        <v>40609</v>
      </c>
      <c r="B3466" s="32">
        <v>7445.9</v>
      </c>
      <c r="C3466" s="3">
        <v>3968.7924395980799</v>
      </c>
      <c r="D3466" s="3">
        <v>1931.0829980000001</v>
      </c>
      <c r="E3466" s="3">
        <v>57.421734999999998</v>
      </c>
      <c r="F3466" s="3"/>
      <c r="G3466" s="3"/>
      <c r="H3466" s="156">
        <v>89.66</v>
      </c>
      <c r="I3466" s="3">
        <v>418.12</v>
      </c>
      <c r="J3466" s="3">
        <v>-328.46000000000004</v>
      </c>
      <c r="K3466" s="3"/>
      <c r="L3466" s="3"/>
      <c r="M3466" s="3"/>
      <c r="N3466" s="3">
        <v>-136.65000000000055</v>
      </c>
      <c r="O3466" s="3">
        <v>9994</v>
      </c>
    </row>
    <row r="3467" spans="1:15">
      <c r="A3467" s="9">
        <v>40606</v>
      </c>
      <c r="B3467" s="32">
        <v>7582.55</v>
      </c>
      <c r="C3467" s="3">
        <v>4028.5188180781201</v>
      </c>
      <c r="D3467" s="3">
        <v>3104.516024</v>
      </c>
      <c r="E3467" s="3">
        <v>133.221889</v>
      </c>
      <c r="F3467" s="3"/>
      <c r="G3467" s="3"/>
      <c r="H3467" s="37">
        <v>596.38</v>
      </c>
      <c r="I3467" s="3">
        <v>584.77</v>
      </c>
      <c r="J3467" s="3">
        <v>11.610000000000014</v>
      </c>
      <c r="K3467" s="3"/>
      <c r="L3467" s="3"/>
      <c r="M3467" s="3"/>
      <c r="N3467" s="3">
        <v>-82.170000000000073</v>
      </c>
      <c r="O3467" s="3"/>
    </row>
    <row r="3468" spans="1:15">
      <c r="A3468" s="9">
        <v>40605</v>
      </c>
      <c r="B3468" s="10">
        <v>7664.72</v>
      </c>
      <c r="C3468" s="3">
        <v>4055.2625661035399</v>
      </c>
      <c r="D3468" s="3">
        <v>7682.9372569999996</v>
      </c>
      <c r="E3468" s="3">
        <v>159.18123499999999</v>
      </c>
      <c r="F3468" s="3"/>
      <c r="G3468" s="3"/>
      <c r="H3468" s="10">
        <v>4184.1000000000004</v>
      </c>
      <c r="I3468" s="32">
        <v>248.03</v>
      </c>
      <c r="J3468" s="3">
        <v>3936.07</v>
      </c>
      <c r="K3468" s="3"/>
      <c r="L3468" s="3"/>
      <c r="M3468" s="3"/>
      <c r="N3468" s="3">
        <v>143.98000000000047</v>
      </c>
      <c r="O3468" s="3"/>
    </row>
    <row r="3469" spans="1:15">
      <c r="A3469" s="9">
        <v>40603</v>
      </c>
      <c r="B3469" s="10">
        <v>7520.74</v>
      </c>
      <c r="C3469" s="3">
        <v>4019.6351997954098</v>
      </c>
      <c r="D3469" s="3">
        <v>2707.345472</v>
      </c>
      <c r="E3469" s="3">
        <v>61.327176000000001</v>
      </c>
      <c r="F3469" s="3"/>
      <c r="G3469" s="3"/>
      <c r="H3469" s="10">
        <v>240.74</v>
      </c>
      <c r="I3469" s="32">
        <v>418.63</v>
      </c>
      <c r="J3469" s="3">
        <v>-177.89</v>
      </c>
      <c r="K3469" s="3"/>
      <c r="L3469" s="3"/>
      <c r="M3469" s="3"/>
      <c r="N3469" s="3">
        <v>-180.44999999999982</v>
      </c>
      <c r="O3469" s="3"/>
    </row>
    <row r="3470" spans="1:15">
      <c r="A3470" s="9">
        <v>40602</v>
      </c>
      <c r="B3470" s="10">
        <v>7701.19</v>
      </c>
      <c r="C3470" s="3">
        <v>4084.5039119166099</v>
      </c>
      <c r="D3470" s="3">
        <v>2690.9515590000001</v>
      </c>
      <c r="E3470" s="3">
        <v>77.318693999999994</v>
      </c>
      <c r="F3470" s="3"/>
      <c r="G3470" s="3"/>
      <c r="H3470" s="10">
        <v>152.04</v>
      </c>
      <c r="I3470" s="32">
        <v>440.33</v>
      </c>
      <c r="J3470" s="3">
        <v>-288.28999999999996</v>
      </c>
      <c r="K3470" s="3"/>
      <c r="L3470" s="3"/>
      <c r="M3470" s="3"/>
      <c r="N3470" s="3">
        <v>-96.770000000000437</v>
      </c>
      <c r="O3470" s="3"/>
    </row>
    <row r="3471" spans="1:15">
      <c r="A3471" s="9">
        <v>40599</v>
      </c>
      <c r="B3471" s="10">
        <v>7797.96</v>
      </c>
      <c r="C3471" s="3">
        <v>4096.6538263562497</v>
      </c>
      <c r="D3471" s="3">
        <v>2196.6723809999999</v>
      </c>
      <c r="E3471" s="3">
        <v>63.578484000000003</v>
      </c>
      <c r="F3471" s="3"/>
      <c r="G3471" s="3"/>
      <c r="H3471" s="10">
        <v>119.94</v>
      </c>
      <c r="I3471" s="32">
        <v>180.81</v>
      </c>
      <c r="J3471" s="3">
        <v>-60.870000000000005</v>
      </c>
      <c r="K3471" s="3"/>
      <c r="L3471" s="3"/>
      <c r="M3471" s="3"/>
      <c r="N3471" s="3">
        <v>86.340000000000146</v>
      </c>
      <c r="O3471" s="3"/>
    </row>
    <row r="3472" spans="1:15">
      <c r="A3472" s="9">
        <v>40598</v>
      </c>
      <c r="B3472" s="10">
        <v>7711.62</v>
      </c>
      <c r="C3472" s="3">
        <v>4089.3795245844499</v>
      </c>
      <c r="D3472" s="3">
        <v>3030.6</v>
      </c>
      <c r="E3472" s="3">
        <v>66.8</v>
      </c>
      <c r="F3472" s="3"/>
      <c r="G3472" s="3"/>
      <c r="H3472" s="10">
        <v>250.76</v>
      </c>
      <c r="I3472" s="32">
        <v>259.54000000000002</v>
      </c>
      <c r="J3472" s="3">
        <v>-8.7800000000000296</v>
      </c>
      <c r="K3472" s="3"/>
      <c r="L3472" s="3"/>
      <c r="M3472" s="3"/>
      <c r="N3472" s="3">
        <v>128.19999999999982</v>
      </c>
      <c r="O3472" s="3"/>
    </row>
    <row r="3473" spans="1:15">
      <c r="A3473" s="9">
        <v>40597</v>
      </c>
      <c r="B3473" s="10">
        <v>7583.42</v>
      </c>
      <c r="C3473" s="3">
        <v>4039.7709062192398</v>
      </c>
      <c r="D3473" s="3">
        <v>2890.914914</v>
      </c>
      <c r="E3473" s="3">
        <v>70.839703999999998</v>
      </c>
      <c r="F3473" s="3"/>
      <c r="G3473" s="3"/>
      <c r="H3473" s="10">
        <v>250.35</v>
      </c>
      <c r="I3473" s="32">
        <v>521.22</v>
      </c>
      <c r="J3473" s="3">
        <v>-270.87</v>
      </c>
      <c r="K3473" s="3"/>
      <c r="L3473" s="3"/>
      <c r="M3473" s="3"/>
      <c r="N3473" s="3">
        <v>34.5600000000004</v>
      </c>
      <c r="O3473" s="3"/>
    </row>
    <row r="3474" spans="1:15">
      <c r="A3474" s="9">
        <v>40596</v>
      </c>
      <c r="B3474" s="32">
        <v>7548.86</v>
      </c>
      <c r="C3474" s="3">
        <v>4049.3154739585998</v>
      </c>
      <c r="D3474" s="3">
        <v>2404.5168979999999</v>
      </c>
      <c r="E3474" s="3">
        <v>54.979582999999998</v>
      </c>
      <c r="F3474" s="3"/>
      <c r="G3474" s="3"/>
      <c r="H3474" s="37">
        <v>118.6</v>
      </c>
      <c r="I3474" s="3">
        <v>485.28</v>
      </c>
      <c r="J3474" s="3">
        <v>-366.67999999999995</v>
      </c>
      <c r="K3474" s="3"/>
      <c r="L3474" s="3"/>
      <c r="M3474" s="3"/>
      <c r="N3474" s="3">
        <v>34.119999999999891</v>
      </c>
      <c r="O3474" s="3">
        <v>10541</v>
      </c>
    </row>
    <row r="3475" spans="1:15">
      <c r="A3475" s="9">
        <v>40595</v>
      </c>
      <c r="B3475" s="32">
        <v>7514.74</v>
      </c>
      <c r="C3475" s="3">
        <v>4046.69255274852</v>
      </c>
      <c r="D3475" s="3">
        <v>2124.8580900000002</v>
      </c>
      <c r="E3475" s="3">
        <v>48.693351999999997</v>
      </c>
      <c r="F3475" s="3"/>
      <c r="G3475" s="3"/>
      <c r="H3475" s="37">
        <v>145.88999999999999</v>
      </c>
      <c r="I3475" s="3">
        <v>334.42</v>
      </c>
      <c r="J3475" s="3">
        <v>-188.53000000000003</v>
      </c>
      <c r="K3475" s="3"/>
      <c r="L3475" s="3"/>
      <c r="M3475" s="3"/>
      <c r="N3475" s="3">
        <v>-102.44999999999982</v>
      </c>
      <c r="O3475" s="3"/>
    </row>
    <row r="3476" spans="1:15">
      <c r="A3476" s="9">
        <v>40592</v>
      </c>
      <c r="B3476" s="32">
        <v>7617.19</v>
      </c>
      <c r="C3476" s="3">
        <v>4113.6133547993304</v>
      </c>
      <c r="D3476" s="3">
        <v>2263.3946460000002</v>
      </c>
      <c r="E3476" s="3">
        <v>56.944270000000003</v>
      </c>
      <c r="F3476" s="3"/>
      <c r="G3476" s="3"/>
      <c r="H3476" s="37">
        <v>168.31</v>
      </c>
      <c r="I3476" s="3">
        <v>192.02</v>
      </c>
      <c r="J3476" s="3">
        <v>-23.710000000000008</v>
      </c>
      <c r="K3476" s="3"/>
      <c r="L3476" s="3"/>
      <c r="M3476" s="3"/>
      <c r="N3476" s="3">
        <v>-55.300000000000182</v>
      </c>
      <c r="O3476" s="3"/>
    </row>
    <row r="3477" spans="1:15">
      <c r="A3477" s="9">
        <v>40589</v>
      </c>
      <c r="B3477" s="10">
        <v>7672.49</v>
      </c>
      <c r="C3477" s="3">
        <v>4119.1899562750305</v>
      </c>
      <c r="D3477" s="3">
        <v>1989.3015190000001</v>
      </c>
      <c r="E3477" s="3">
        <v>46.559660999999998</v>
      </c>
      <c r="F3477" s="3"/>
      <c r="G3477" s="3"/>
      <c r="H3477" s="10">
        <v>122.28</v>
      </c>
      <c r="I3477" s="32">
        <v>197.29</v>
      </c>
      <c r="J3477" s="3">
        <v>-75.009999999999991</v>
      </c>
      <c r="K3477" s="3"/>
      <c r="L3477" s="3"/>
      <c r="M3477" s="3"/>
      <c r="N3477" s="3">
        <v>64.699999999999818</v>
      </c>
      <c r="O3477" s="3">
        <v>26994</v>
      </c>
    </row>
    <row r="3478" spans="1:15">
      <c r="A3478" s="9">
        <v>40588</v>
      </c>
      <c r="B3478" s="10">
        <v>7607.79</v>
      </c>
      <c r="C3478" s="3">
        <v>4110.0913227934798</v>
      </c>
      <c r="D3478" s="3">
        <v>4415.5756030000002</v>
      </c>
      <c r="E3478" s="3">
        <v>79.095513999999994</v>
      </c>
      <c r="F3478" s="3"/>
      <c r="G3478" s="3"/>
      <c r="H3478" s="10">
        <v>180.18</v>
      </c>
      <c r="I3478" s="32">
        <v>1264.19</v>
      </c>
      <c r="J3478" s="3">
        <v>-1084.01</v>
      </c>
      <c r="K3478" s="3"/>
      <c r="L3478" s="3"/>
      <c r="M3478" s="3"/>
      <c r="N3478" s="3">
        <v>-204.02999999999975</v>
      </c>
      <c r="O3478" s="3">
        <v>28807</v>
      </c>
    </row>
    <row r="3479" spans="1:15">
      <c r="A3479" s="9">
        <v>40585</v>
      </c>
      <c r="B3479" s="32">
        <v>7811.82</v>
      </c>
      <c r="C3479" s="3">
        <v>4236.1212227996602</v>
      </c>
      <c r="D3479" s="3">
        <v>5286.0337680000002</v>
      </c>
      <c r="E3479" s="3">
        <v>90.651514000000006</v>
      </c>
      <c r="F3479" s="3"/>
      <c r="G3479" s="3"/>
      <c r="H3479" s="37">
        <v>1935.38</v>
      </c>
      <c r="I3479" s="3">
        <v>2093.27</v>
      </c>
      <c r="J3479" s="3">
        <v>-157.88999999999987</v>
      </c>
      <c r="K3479" s="3"/>
      <c r="L3479" s="3"/>
      <c r="M3479" s="3"/>
      <c r="N3479" s="3">
        <v>225.1899999999996</v>
      </c>
      <c r="O3479" s="3">
        <v>18883</v>
      </c>
    </row>
    <row r="3480" spans="1:15">
      <c r="A3480" s="9">
        <v>40584</v>
      </c>
      <c r="B3480" s="32">
        <v>7586.63</v>
      </c>
      <c r="C3480" s="3">
        <v>4052.2276995941902</v>
      </c>
      <c r="D3480" s="3">
        <v>3800.2703120000001</v>
      </c>
      <c r="E3480" s="3">
        <v>96.312280999999999</v>
      </c>
      <c r="F3480" s="3"/>
      <c r="G3480" s="3"/>
      <c r="H3480" s="37">
        <v>197.63</v>
      </c>
      <c r="I3480" s="3">
        <v>294.12</v>
      </c>
      <c r="J3480" s="3">
        <v>-96.490000000000009</v>
      </c>
      <c r="K3480" s="3"/>
      <c r="L3480" s="3"/>
      <c r="M3480" s="3"/>
      <c r="N3480" s="3">
        <v>93.010000000000218</v>
      </c>
      <c r="O3480" s="3"/>
    </row>
    <row r="3481" spans="1:15">
      <c r="A3481" s="9">
        <v>40583</v>
      </c>
      <c r="B3481" s="32">
        <v>7493.62</v>
      </c>
      <c r="C3481" s="3">
        <v>3963.4623901176801</v>
      </c>
      <c r="D3481" s="3">
        <v>4922.5438690000001</v>
      </c>
      <c r="E3481" s="3">
        <v>113.634562</v>
      </c>
      <c r="F3481" s="3"/>
      <c r="G3481" s="3"/>
      <c r="H3481" s="37">
        <v>183.82</v>
      </c>
      <c r="I3481" s="3">
        <v>725.89</v>
      </c>
      <c r="J3481" s="3">
        <v>-542.06999999999994</v>
      </c>
      <c r="K3481" s="3"/>
      <c r="L3481" s="3"/>
      <c r="M3481" s="3"/>
      <c r="N3481" s="3">
        <v>116.18000000000029</v>
      </c>
      <c r="O3481" s="3"/>
    </row>
    <row r="3482" spans="1:15">
      <c r="A3482" s="9">
        <v>40582</v>
      </c>
      <c r="B3482" s="43">
        <v>7377.44</v>
      </c>
      <c r="C3482" s="3">
        <v>3880.3476002529301</v>
      </c>
      <c r="D3482" s="3">
        <v>4413.0722409999998</v>
      </c>
      <c r="E3482" s="3">
        <v>103.890551</v>
      </c>
      <c r="F3482" s="3"/>
      <c r="G3482" s="3"/>
      <c r="H3482" s="37">
        <v>191.07</v>
      </c>
      <c r="I3482" s="3">
        <v>1270.8499999999999</v>
      </c>
      <c r="J3482" s="3">
        <v>-1079.78</v>
      </c>
      <c r="K3482" s="3"/>
      <c r="L3482" s="3"/>
      <c r="M3482" s="3"/>
      <c r="N3482" s="3">
        <v>-7.6000000000003638</v>
      </c>
      <c r="O3482" s="3"/>
    </row>
    <row r="3483" spans="1:15">
      <c r="A3483" s="9">
        <v>40581</v>
      </c>
      <c r="B3483" s="10">
        <v>7385.04</v>
      </c>
      <c r="C3483" s="3">
        <v>3905.09473050209</v>
      </c>
      <c r="D3483" s="3">
        <v>4361.7857020000001</v>
      </c>
      <c r="E3483" s="3">
        <v>131.257116</v>
      </c>
      <c r="F3483" s="3"/>
      <c r="G3483" s="3"/>
      <c r="H3483" s="10">
        <v>179.72</v>
      </c>
      <c r="I3483" s="32">
        <v>311.20999999999998</v>
      </c>
      <c r="J3483" s="3">
        <v>-131.48999999999998</v>
      </c>
      <c r="K3483" s="3"/>
      <c r="L3483" s="3"/>
      <c r="M3483" s="3"/>
      <c r="N3483" s="3">
        <v>3.9399999999995998</v>
      </c>
      <c r="O3483" s="3"/>
    </row>
    <row r="3484" spans="1:15">
      <c r="A3484" s="9">
        <v>40577</v>
      </c>
      <c r="B3484" s="10">
        <v>7381.1</v>
      </c>
      <c r="C3484" s="3">
        <v>3915.1991848347502</v>
      </c>
      <c r="D3484" s="3">
        <v>4383.8999999999996</v>
      </c>
      <c r="E3484" s="3">
        <v>122.8</v>
      </c>
      <c r="F3484" s="3"/>
      <c r="G3484" s="3"/>
      <c r="H3484" s="10">
        <v>255.62</v>
      </c>
      <c r="I3484" s="32">
        <v>237.31</v>
      </c>
      <c r="J3484" s="3">
        <v>18.310000000000002</v>
      </c>
      <c r="K3484" s="3"/>
      <c r="L3484" s="3"/>
      <c r="M3484" s="3"/>
      <c r="N3484" s="3">
        <v>34.289999999999964</v>
      </c>
      <c r="O3484" s="3">
        <v>12236</v>
      </c>
    </row>
    <row r="3485" spans="1:15">
      <c r="A3485" s="9">
        <v>40576</v>
      </c>
      <c r="B3485" s="32">
        <v>7346.81</v>
      </c>
      <c r="C3485" s="3">
        <v>3905.3527572288299</v>
      </c>
      <c r="D3485" s="3">
        <v>4663</v>
      </c>
      <c r="E3485" s="3">
        <v>136.6</v>
      </c>
      <c r="F3485" s="3"/>
      <c r="G3485" s="3"/>
      <c r="H3485" s="37">
        <v>148.91</v>
      </c>
      <c r="I3485" s="3">
        <v>268.54000000000002</v>
      </c>
      <c r="J3485" s="3">
        <v>-119.63000000000002</v>
      </c>
      <c r="K3485" s="3"/>
      <c r="L3485" s="3"/>
      <c r="M3485" s="3"/>
      <c r="N3485" s="3">
        <v>84.550000000000182</v>
      </c>
      <c r="O3485" s="3"/>
    </row>
    <row r="3486" spans="1:15">
      <c r="A3486" s="9">
        <v>40575</v>
      </c>
      <c r="B3486" s="10">
        <v>7262.26</v>
      </c>
      <c r="C3486" s="3">
        <v>3880.61199617287</v>
      </c>
      <c r="D3486" s="3">
        <v>4137.7143120000001</v>
      </c>
      <c r="E3486" s="3">
        <v>111.210919</v>
      </c>
      <c r="F3486" s="3"/>
      <c r="G3486" s="3"/>
      <c r="H3486" s="10">
        <v>211.22</v>
      </c>
      <c r="I3486" s="32">
        <v>234.48</v>
      </c>
      <c r="J3486" s="3">
        <v>-23.259999999999991</v>
      </c>
      <c r="K3486" s="3"/>
      <c r="L3486" s="3"/>
      <c r="M3486" s="3"/>
      <c r="N3486" s="3">
        <v>71.489999999999782</v>
      </c>
      <c r="O3486" s="3"/>
    </row>
    <row r="3487" spans="1:15">
      <c r="A3487" s="9">
        <v>40574</v>
      </c>
      <c r="B3487" s="32">
        <v>7190.77</v>
      </c>
      <c r="C3487" s="3">
        <v>3861.1008528131401</v>
      </c>
      <c r="D3487" s="3">
        <v>3203.5834770000001</v>
      </c>
      <c r="E3487" s="3">
        <v>96.198723999999999</v>
      </c>
      <c r="F3487" s="3"/>
      <c r="G3487" s="3"/>
      <c r="H3487" s="37">
        <v>191.24</v>
      </c>
      <c r="I3487" s="3">
        <v>169.44</v>
      </c>
      <c r="J3487" s="3">
        <v>21.800000000000011</v>
      </c>
      <c r="K3487" s="3"/>
      <c r="L3487" s="3"/>
      <c r="M3487" s="3"/>
      <c r="N3487" s="3">
        <v>15.900000000000546</v>
      </c>
      <c r="O3487" s="3"/>
    </row>
    <row r="3488" spans="1:15">
      <c r="A3488" s="9">
        <v>40571</v>
      </c>
      <c r="B3488" s="10">
        <v>7174.87</v>
      </c>
      <c r="C3488" s="3">
        <v>3863.0596453046901</v>
      </c>
      <c r="D3488" s="3">
        <v>3177.4</v>
      </c>
      <c r="E3488" s="3">
        <v>87.5</v>
      </c>
      <c r="F3488" s="3"/>
      <c r="G3488" s="3"/>
      <c r="H3488" s="10">
        <v>170.55</v>
      </c>
      <c r="I3488" s="32">
        <v>262.08</v>
      </c>
      <c r="J3488" s="3">
        <v>-91.529999999999973</v>
      </c>
      <c r="K3488" s="3"/>
      <c r="L3488" s="3"/>
      <c r="M3488" s="3"/>
      <c r="N3488" s="3">
        <v>-17.619999999999891</v>
      </c>
      <c r="O3488" s="3"/>
    </row>
    <row r="3489" spans="1:15">
      <c r="A3489" s="9">
        <v>40570</v>
      </c>
      <c r="B3489" s="10">
        <v>7192.49</v>
      </c>
      <c r="C3489" s="3">
        <v>3864.5425793610698</v>
      </c>
      <c r="D3489" s="3">
        <v>2870.2</v>
      </c>
      <c r="E3489" s="3">
        <v>81.5</v>
      </c>
      <c r="F3489" s="3"/>
      <c r="G3489" s="3"/>
      <c r="H3489" s="10">
        <v>122.02</v>
      </c>
      <c r="I3489" s="32">
        <v>222.05</v>
      </c>
      <c r="J3489" s="3">
        <v>-100.03000000000002</v>
      </c>
      <c r="K3489" s="3"/>
      <c r="L3489" s="3"/>
      <c r="M3489" s="3"/>
      <c r="N3489" s="3">
        <v>-18.619999999999891</v>
      </c>
      <c r="O3489" s="3"/>
    </row>
    <row r="3490" spans="1:15">
      <c r="A3490" s="9">
        <v>40569</v>
      </c>
      <c r="B3490" s="32">
        <v>7211.11</v>
      </c>
      <c r="C3490" s="3">
        <v>3899.1665394167699</v>
      </c>
      <c r="D3490" s="3">
        <v>4116.1000000000004</v>
      </c>
      <c r="E3490" s="3">
        <v>137.69999999999999</v>
      </c>
      <c r="F3490" s="3"/>
      <c r="G3490" s="3"/>
      <c r="H3490" s="37">
        <v>191.61</v>
      </c>
      <c r="I3490" s="3">
        <v>283.68</v>
      </c>
      <c r="J3490" s="3">
        <v>-92.07</v>
      </c>
      <c r="K3490" s="3"/>
      <c r="L3490" s="3"/>
      <c r="M3490" s="3"/>
      <c r="N3490" s="3">
        <v>-30.760000000000218</v>
      </c>
      <c r="O3490" s="3"/>
    </row>
    <row r="3491" spans="1:15">
      <c r="A3491" s="9">
        <v>40568</v>
      </c>
      <c r="B3491" s="10">
        <v>7241.87</v>
      </c>
      <c r="C3491" s="3">
        <v>3886.4758452564702</v>
      </c>
      <c r="D3491" s="3">
        <v>5045.8999999999996</v>
      </c>
      <c r="E3491" s="3">
        <v>171.5</v>
      </c>
      <c r="F3491" s="3"/>
      <c r="G3491" s="3"/>
      <c r="H3491" s="10">
        <v>248.84</v>
      </c>
      <c r="I3491" s="32">
        <v>471.29</v>
      </c>
      <c r="J3491" s="3">
        <v>-222.45000000000002</v>
      </c>
      <c r="K3491" s="3"/>
      <c r="L3491" s="3"/>
      <c r="M3491" s="3"/>
      <c r="N3491" s="3">
        <v>16.630000000000109</v>
      </c>
      <c r="O3491" s="3"/>
    </row>
    <row r="3492" spans="1:15">
      <c r="A3492" s="9">
        <v>40567</v>
      </c>
      <c r="B3492" s="10">
        <v>7225.24</v>
      </c>
      <c r="C3492" s="3">
        <v>3884.6706334351602</v>
      </c>
      <c r="D3492" s="3">
        <v>3251.2</v>
      </c>
      <c r="E3492" s="3">
        <v>120.6</v>
      </c>
      <c r="F3492" s="3"/>
      <c r="G3492" s="3"/>
      <c r="H3492" s="10">
        <v>140.91</v>
      </c>
      <c r="I3492" s="32">
        <v>236.48</v>
      </c>
      <c r="J3492" s="3">
        <v>-95.57</v>
      </c>
      <c r="K3492" s="3"/>
      <c r="L3492" s="3"/>
      <c r="M3492" s="3"/>
      <c r="N3492" s="3">
        <v>-36.130000000000109</v>
      </c>
      <c r="O3492" s="3"/>
    </row>
    <row r="3493" spans="1:15">
      <c r="A3493" s="9">
        <v>40564</v>
      </c>
      <c r="B3493" s="10">
        <v>7261.37</v>
      </c>
      <c r="C3493" s="3">
        <v>3902.0214755714701</v>
      </c>
      <c r="D3493" s="3">
        <v>4141.3999999999996</v>
      </c>
      <c r="E3493" s="3">
        <v>186.1</v>
      </c>
      <c r="F3493" s="3"/>
      <c r="G3493" s="3"/>
      <c r="H3493" s="10">
        <v>318.16000000000003</v>
      </c>
      <c r="I3493" s="32">
        <v>587.36</v>
      </c>
      <c r="J3493" s="3">
        <v>-269.2</v>
      </c>
      <c r="K3493" s="3"/>
      <c r="L3493" s="3"/>
      <c r="M3493" s="3"/>
      <c r="N3493" s="3">
        <v>7.3699999999998909</v>
      </c>
      <c r="O3493" s="3">
        <v>7509</v>
      </c>
    </row>
    <row r="3494" spans="1:15">
      <c r="A3494" s="9">
        <v>40563</v>
      </c>
      <c r="B3494" s="10">
        <v>7254</v>
      </c>
      <c r="C3494" s="3">
        <v>3915.5409611012301</v>
      </c>
      <c r="D3494" s="3">
        <v>4130.1863290000001</v>
      </c>
      <c r="E3494" s="3">
        <v>213.27330900000001</v>
      </c>
      <c r="F3494" s="3"/>
      <c r="G3494" s="3"/>
      <c r="H3494" s="10">
        <v>237.74</v>
      </c>
      <c r="I3494" s="32">
        <v>485.69</v>
      </c>
      <c r="J3494" s="3">
        <v>-247.95</v>
      </c>
      <c r="K3494" s="3"/>
      <c r="L3494" s="3"/>
      <c r="M3494" s="3"/>
      <c r="N3494" s="3">
        <v>60.899999999999636</v>
      </c>
      <c r="O3494" s="3">
        <v>43862</v>
      </c>
    </row>
    <row r="3495" spans="1:15">
      <c r="A3495" s="9">
        <v>40561</v>
      </c>
      <c r="B3495" s="32">
        <v>7193.1</v>
      </c>
      <c r="C3495" s="3">
        <v>3873.1516866318998</v>
      </c>
      <c r="D3495" s="3">
        <v>4654</v>
      </c>
      <c r="E3495" s="3">
        <v>142.30000000000001</v>
      </c>
      <c r="F3495" s="3"/>
      <c r="G3495" s="3"/>
      <c r="H3495" s="37">
        <v>287.32</v>
      </c>
      <c r="I3495" s="3">
        <v>409.19</v>
      </c>
      <c r="J3495" s="3">
        <v>-121.87</v>
      </c>
      <c r="K3495" s="3"/>
      <c r="L3495" s="3"/>
      <c r="M3495" s="3"/>
      <c r="N3495" s="3">
        <v>134.77000000000044</v>
      </c>
      <c r="O3495" s="3"/>
    </row>
    <row r="3496" spans="1:15">
      <c r="A3496" s="9">
        <v>40560</v>
      </c>
      <c r="B3496" s="32">
        <v>7058.33</v>
      </c>
      <c r="C3496" s="3">
        <v>3822.5451966542</v>
      </c>
      <c r="D3496" s="3">
        <v>3498.3</v>
      </c>
      <c r="E3496" s="3">
        <v>190.5</v>
      </c>
      <c r="F3496" s="3"/>
      <c r="G3496" s="3"/>
      <c r="H3496" s="37">
        <v>215.39</v>
      </c>
      <c r="I3496" s="3">
        <v>170.91</v>
      </c>
      <c r="J3496" s="3">
        <v>44.47999999999999</v>
      </c>
      <c r="K3496" s="3"/>
      <c r="L3496" s="3"/>
      <c r="M3496" s="3"/>
      <c r="N3496" s="3">
        <v>50.269999999999527</v>
      </c>
      <c r="O3496" s="3"/>
    </row>
    <row r="3497" spans="1:15">
      <c r="A3497" s="9">
        <v>40557</v>
      </c>
      <c r="B3497" s="10">
        <v>7008.06</v>
      </c>
      <c r="C3497" s="3">
        <v>3803.7053957570301</v>
      </c>
      <c r="D3497" s="3">
        <v>3176.1830599999998</v>
      </c>
      <c r="E3497" s="3">
        <v>156.69367299999999</v>
      </c>
      <c r="F3497" s="3"/>
      <c r="G3497" s="3"/>
      <c r="H3497" s="10">
        <v>203.4</v>
      </c>
      <c r="I3497" s="32">
        <v>142.94999999999999</v>
      </c>
      <c r="J3497" s="3">
        <v>60.450000000000017</v>
      </c>
      <c r="K3497" s="3"/>
      <c r="L3497" s="3"/>
      <c r="M3497" s="3"/>
      <c r="N3497" s="3">
        <v>-24.539999999999964</v>
      </c>
      <c r="O3497" s="3"/>
    </row>
    <row r="3498" spans="1:15">
      <c r="A3498" s="9">
        <v>40556</v>
      </c>
      <c r="B3498" s="32">
        <v>7032.6</v>
      </c>
      <c r="C3498" s="3">
        <v>3844.2983845417898</v>
      </c>
      <c r="D3498" s="3">
        <v>1706.8</v>
      </c>
      <c r="E3498" s="3">
        <v>128.1</v>
      </c>
      <c r="F3498" s="3"/>
      <c r="G3498" s="3"/>
      <c r="H3498" s="37">
        <v>60.38</v>
      </c>
      <c r="I3498" s="3">
        <v>78.989999999999995</v>
      </c>
      <c r="J3498" s="3">
        <v>-18.609999999999992</v>
      </c>
      <c r="K3498" s="3"/>
      <c r="L3498" s="3"/>
      <c r="M3498" s="3"/>
      <c r="N3498" s="3">
        <v>10.720000000000255</v>
      </c>
      <c r="O3498" s="3"/>
    </row>
    <row r="3499" spans="1:15">
      <c r="A3499" s="9">
        <v>40555</v>
      </c>
      <c r="B3499" s="10">
        <v>7021.88</v>
      </c>
      <c r="C3499" s="3">
        <v>3840.5108498998502</v>
      </c>
      <c r="D3499" s="3">
        <v>3494.6</v>
      </c>
      <c r="E3499" s="3">
        <v>357</v>
      </c>
      <c r="F3499" s="3"/>
      <c r="G3499" s="3"/>
      <c r="H3499" s="10">
        <v>306.13</v>
      </c>
      <c r="I3499" s="32">
        <v>188.5</v>
      </c>
      <c r="J3499" s="3">
        <v>117.63</v>
      </c>
      <c r="K3499" s="3"/>
      <c r="L3499" s="3"/>
      <c r="M3499" s="3"/>
      <c r="N3499" s="3">
        <v>7.0299999999997453</v>
      </c>
      <c r="O3499" s="3"/>
    </row>
    <row r="3500" spans="1:15">
      <c r="A3500" s="9">
        <v>40554</v>
      </c>
      <c r="B3500" s="10">
        <v>7014.85</v>
      </c>
      <c r="C3500" s="3">
        <v>3843.48247515408</v>
      </c>
      <c r="D3500" s="3">
        <v>5667.4</v>
      </c>
      <c r="E3500" s="3">
        <v>299</v>
      </c>
      <c r="F3500" s="3"/>
      <c r="G3500" s="3"/>
      <c r="H3500" s="10">
        <v>444.46</v>
      </c>
      <c r="I3500" s="32">
        <v>955.84</v>
      </c>
      <c r="J3500" s="3">
        <v>-511.38000000000005</v>
      </c>
      <c r="K3500" s="3"/>
      <c r="L3500" s="3"/>
      <c r="M3500" s="3"/>
      <c r="N3500" s="3">
        <v>22.140000000000327</v>
      </c>
      <c r="O3500" s="3"/>
    </row>
    <row r="3501" spans="1:15">
      <c r="A3501" s="9">
        <v>40553</v>
      </c>
      <c r="B3501" s="32">
        <v>6992.71</v>
      </c>
      <c r="C3501" s="3">
        <v>3858.0827346246101</v>
      </c>
      <c r="D3501" s="3">
        <v>4474.7</v>
      </c>
      <c r="E3501" s="3">
        <v>172.2</v>
      </c>
      <c r="F3501" s="3"/>
      <c r="G3501" s="3"/>
      <c r="H3501" s="37">
        <v>205.32</v>
      </c>
      <c r="I3501" s="3">
        <v>382.36</v>
      </c>
      <c r="J3501" s="3">
        <v>-177.04000000000002</v>
      </c>
      <c r="K3501" s="3"/>
      <c r="L3501" s="3"/>
      <c r="M3501" s="3"/>
      <c r="N3501" s="3">
        <v>75.859999999999673</v>
      </c>
      <c r="O3501" s="3"/>
    </row>
    <row r="3502" spans="1:15">
      <c r="A3502" s="9">
        <v>40550</v>
      </c>
      <c r="B3502" s="32">
        <v>6916.85</v>
      </c>
      <c r="C3502" s="3">
        <v>3842.4829606569901</v>
      </c>
      <c r="D3502" s="3">
        <v>5051.1000000000004</v>
      </c>
      <c r="E3502" s="3">
        <v>187.5</v>
      </c>
      <c r="F3502" s="3"/>
      <c r="G3502" s="3"/>
      <c r="H3502" s="37">
        <v>368.62</v>
      </c>
      <c r="I3502" s="3">
        <v>453.12</v>
      </c>
      <c r="J3502" s="3">
        <v>-84.5</v>
      </c>
      <c r="K3502" s="3"/>
      <c r="L3502" s="3"/>
      <c r="M3502" s="3"/>
      <c r="N3502" s="3">
        <v>24.890000000000327</v>
      </c>
      <c r="O3502" s="3"/>
    </row>
    <row r="3503" spans="1:15">
      <c r="A3503" s="9">
        <v>40549</v>
      </c>
      <c r="B3503" s="10">
        <v>6891.96</v>
      </c>
      <c r="C3503" s="3">
        <v>3827.6754114085102</v>
      </c>
      <c r="D3503" s="3">
        <v>4143.8999999999996</v>
      </c>
      <c r="E3503" s="3">
        <v>304</v>
      </c>
      <c r="F3503" s="3"/>
      <c r="G3503" s="3"/>
      <c r="H3503" s="10">
        <v>252.07</v>
      </c>
      <c r="I3503" s="32">
        <v>287.36</v>
      </c>
      <c r="J3503" s="3">
        <v>-35.29000000000002</v>
      </c>
      <c r="K3503" s="3"/>
      <c r="L3503" s="3"/>
      <c r="M3503" s="3"/>
      <c r="N3503" s="3">
        <v>82.230000000000473</v>
      </c>
      <c r="O3503" s="3"/>
    </row>
    <row r="3504" spans="1:15">
      <c r="A3504" s="9">
        <v>40548</v>
      </c>
      <c r="B3504" s="32">
        <v>6809.73</v>
      </c>
      <c r="C3504" s="3">
        <v>3786.4816948941002</v>
      </c>
      <c r="D3504" s="3">
        <v>4223.3599999999997</v>
      </c>
      <c r="E3504" s="3">
        <v>312.52004499999998</v>
      </c>
      <c r="F3504" s="3"/>
      <c r="G3504" s="3"/>
      <c r="H3504" s="37">
        <v>207.5</v>
      </c>
      <c r="I3504" s="3">
        <v>912.51</v>
      </c>
      <c r="J3504" s="3">
        <v>-705.01</v>
      </c>
      <c r="K3504" s="3"/>
      <c r="L3504" s="3"/>
      <c r="M3504" s="3"/>
      <c r="N3504" s="3">
        <v>55.419999999999163</v>
      </c>
      <c r="O3504" s="3"/>
    </row>
    <row r="3505" spans="1:15">
      <c r="A3505" s="9">
        <v>40547</v>
      </c>
      <c r="B3505" s="10">
        <v>6754.31</v>
      </c>
      <c r="C3505" s="3">
        <v>3770.3014704768002</v>
      </c>
      <c r="D3505" s="3">
        <v>3579.5</v>
      </c>
      <c r="E3505" s="3">
        <v>331.5</v>
      </c>
      <c r="F3505" s="3"/>
      <c r="G3505" s="3"/>
      <c r="H3505" s="10">
        <v>181.53</v>
      </c>
      <c r="I3505" s="32">
        <v>268.18</v>
      </c>
      <c r="J3505" s="3">
        <v>-86.65</v>
      </c>
      <c r="K3505" s="3"/>
      <c r="L3505" s="3"/>
      <c r="M3505" s="3"/>
      <c r="N3505" s="3">
        <v>52.460000000000036</v>
      </c>
      <c r="O3505" s="3"/>
    </row>
    <row r="3506" spans="1:15">
      <c r="A3506" s="9">
        <v>40546</v>
      </c>
      <c r="B3506" s="32">
        <v>6701.85</v>
      </c>
      <c r="C3506" s="3">
        <v>3760.11872475976</v>
      </c>
      <c r="D3506" s="3">
        <v>3015.3</v>
      </c>
      <c r="E3506" s="3">
        <v>115.1</v>
      </c>
      <c r="F3506" s="3"/>
      <c r="G3506" s="3"/>
      <c r="H3506" s="37">
        <v>209.15</v>
      </c>
      <c r="I3506" s="3">
        <v>404.28</v>
      </c>
      <c r="J3506" s="3">
        <v>-195.12999999999997</v>
      </c>
      <c r="K3506" s="3"/>
      <c r="L3506" s="3"/>
      <c r="M3506" s="3"/>
      <c r="N3506" s="3">
        <v>43.890000000000327</v>
      </c>
      <c r="O3506" s="3"/>
    </row>
    <row r="3507" spans="1:15">
      <c r="A3507" s="9">
        <v>40543</v>
      </c>
      <c r="B3507" s="10">
        <v>6657.96</v>
      </c>
      <c r="C3507" s="3">
        <v>3738.0451064855802</v>
      </c>
      <c r="D3507" s="3">
        <v>1974.2</v>
      </c>
      <c r="E3507" s="3">
        <v>47.4</v>
      </c>
      <c r="F3507" s="3"/>
      <c r="G3507" s="3"/>
      <c r="H3507" s="10">
        <v>285.98</v>
      </c>
      <c r="I3507" s="32">
        <v>342.99</v>
      </c>
      <c r="J3507" s="3">
        <v>-57.009999999999991</v>
      </c>
      <c r="K3507" s="3"/>
      <c r="L3507" s="3"/>
      <c r="M3507" s="3"/>
      <c r="N3507" s="3">
        <v>22.090000000000146</v>
      </c>
      <c r="O3507" s="3"/>
    </row>
    <row r="3508" spans="1:15">
      <c r="A3508" s="9">
        <v>40542</v>
      </c>
      <c r="B3508" s="32">
        <v>6635.87</v>
      </c>
      <c r="C3508" s="3">
        <v>3753.4587899550302</v>
      </c>
      <c r="D3508" s="3">
        <v>1308.7570000000001</v>
      </c>
      <c r="E3508" s="3">
        <v>48.015999999999998</v>
      </c>
      <c r="F3508" s="3"/>
      <c r="G3508" s="3"/>
      <c r="H3508" s="37">
        <v>107.1</v>
      </c>
      <c r="I3508" s="3">
        <v>122.96</v>
      </c>
      <c r="J3508" s="3">
        <v>-15.86</v>
      </c>
      <c r="K3508" s="3"/>
      <c r="L3508" s="3"/>
      <c r="M3508" s="3"/>
      <c r="N3508" s="3">
        <v>21.739999999999782</v>
      </c>
      <c r="O3508" s="3"/>
    </row>
    <row r="3509" spans="1:15">
      <c r="A3509" s="9">
        <v>40541</v>
      </c>
      <c r="B3509" s="10">
        <v>6614.13</v>
      </c>
      <c r="C3509" s="3">
        <v>3754.06540087236</v>
      </c>
      <c r="D3509" s="3">
        <v>2090.7227039999998</v>
      </c>
      <c r="E3509" s="3">
        <v>154.89825999999999</v>
      </c>
      <c r="F3509" s="3"/>
      <c r="G3509" s="3"/>
      <c r="H3509" s="10">
        <v>207.49</v>
      </c>
      <c r="I3509" s="32">
        <v>279.33999999999997</v>
      </c>
      <c r="J3509" s="3">
        <v>-71.849999999999966</v>
      </c>
      <c r="K3509" s="3"/>
      <c r="L3509" s="3"/>
      <c r="M3509" s="3"/>
      <c r="N3509" s="3">
        <v>-32.789999999999964</v>
      </c>
      <c r="O3509" s="3"/>
    </row>
    <row r="3510" spans="1:15">
      <c r="A3510" s="9">
        <v>40540</v>
      </c>
      <c r="B3510" s="32">
        <v>6646.92</v>
      </c>
      <c r="C3510" s="3">
        <v>3774.9637281563801</v>
      </c>
      <c r="D3510" s="3">
        <v>1505.341962</v>
      </c>
      <c r="E3510" s="3">
        <v>90.467078999999998</v>
      </c>
      <c r="F3510" s="3"/>
      <c r="G3510" s="3"/>
      <c r="H3510" s="37">
        <v>598.98</v>
      </c>
      <c r="I3510" s="3">
        <v>597.66</v>
      </c>
      <c r="J3510" s="3">
        <v>1.32000000000005</v>
      </c>
      <c r="K3510" s="3"/>
      <c r="L3510" s="3"/>
      <c r="M3510" s="3"/>
      <c r="N3510" s="3">
        <v>5.8400000000001455</v>
      </c>
      <c r="O3510" s="3"/>
    </row>
    <row r="3511" spans="1:15">
      <c r="A3511" s="9">
        <v>40539</v>
      </c>
      <c r="B3511" s="32">
        <v>6641.08</v>
      </c>
      <c r="C3511" s="3">
        <v>3769.7347871386701</v>
      </c>
      <c r="D3511" s="3">
        <v>1643.5049650000001</v>
      </c>
      <c r="E3511" s="3">
        <v>88.042072000000005</v>
      </c>
      <c r="F3511" s="3"/>
      <c r="G3511" s="3"/>
      <c r="H3511" s="37">
        <v>112.16</v>
      </c>
      <c r="I3511" s="3">
        <v>323.2</v>
      </c>
      <c r="J3511" s="3">
        <v>-211.04</v>
      </c>
      <c r="K3511" s="3"/>
      <c r="L3511" s="3"/>
      <c r="M3511" s="3"/>
      <c r="N3511" s="3">
        <v>19.569999999999709</v>
      </c>
      <c r="O3511" s="3"/>
    </row>
    <row r="3512" spans="1:15">
      <c r="A3512" s="9">
        <v>40536</v>
      </c>
      <c r="B3512" s="10">
        <v>6621.51</v>
      </c>
      <c r="C3512" s="3">
        <v>3763.3929903286498</v>
      </c>
      <c r="D3512" s="3">
        <v>1109.40122</v>
      </c>
      <c r="E3512" s="3">
        <v>44.440618000000001</v>
      </c>
      <c r="F3512" s="3"/>
      <c r="G3512" s="3"/>
      <c r="H3512" s="10">
        <v>59.44</v>
      </c>
      <c r="I3512" s="32">
        <v>78.12</v>
      </c>
      <c r="J3512" s="3">
        <v>-18.680000000000007</v>
      </c>
      <c r="K3512" s="3"/>
      <c r="L3512" s="3"/>
      <c r="M3512" s="3"/>
      <c r="N3512" s="3">
        <v>63.260000000000218</v>
      </c>
      <c r="O3512" s="3"/>
    </row>
    <row r="3513" spans="1:15">
      <c r="A3513" s="9">
        <v>40535</v>
      </c>
      <c r="B3513" s="32">
        <v>6558.25</v>
      </c>
      <c r="C3513" s="3">
        <v>3680.2242480672098</v>
      </c>
      <c r="D3513" s="3">
        <v>1293.416387</v>
      </c>
      <c r="E3513" s="3">
        <v>34.156697999999999</v>
      </c>
      <c r="F3513" s="3"/>
      <c r="G3513" s="3"/>
      <c r="H3513" s="37">
        <v>54.6</v>
      </c>
      <c r="I3513" s="3">
        <v>305.11</v>
      </c>
      <c r="J3513" s="3">
        <v>-250.51000000000002</v>
      </c>
      <c r="K3513" s="3"/>
      <c r="L3513" s="3"/>
      <c r="M3513" s="3"/>
      <c r="N3513" s="3">
        <v>46.739999999999782</v>
      </c>
      <c r="O3513" s="3">
        <v>9685</v>
      </c>
    </row>
    <row r="3514" spans="1:15">
      <c r="A3514" s="9">
        <v>40534</v>
      </c>
      <c r="B3514" s="32">
        <v>6511.51</v>
      </c>
      <c r="C3514" s="3">
        <v>3680.2242480672098</v>
      </c>
      <c r="D3514" s="3">
        <v>2241.2820299999998</v>
      </c>
      <c r="E3514" s="3">
        <v>66.048770000000005</v>
      </c>
      <c r="F3514" s="3"/>
      <c r="G3514" s="3"/>
      <c r="H3514" s="37">
        <v>94.68</v>
      </c>
      <c r="I3514" s="3">
        <v>805.71</v>
      </c>
      <c r="J3514" s="3">
        <v>-711.03</v>
      </c>
      <c r="K3514" s="3"/>
      <c r="L3514" s="3"/>
      <c r="M3514" s="3"/>
      <c r="N3514" s="3">
        <v>55.690000000000509</v>
      </c>
      <c r="O3514" s="3">
        <v>14010</v>
      </c>
    </row>
    <row r="3515" spans="1:15">
      <c r="A3515" s="9">
        <v>40533</v>
      </c>
      <c r="B3515" s="10">
        <v>6455.82</v>
      </c>
      <c r="C3515" s="3">
        <v>3660.3710754730901</v>
      </c>
      <c r="D3515" s="3">
        <v>2315.6358110000001</v>
      </c>
      <c r="E3515" s="3">
        <v>63.148491999999997</v>
      </c>
      <c r="F3515" s="3"/>
      <c r="G3515" s="3"/>
      <c r="H3515" s="10">
        <v>715.59</v>
      </c>
      <c r="I3515" s="32">
        <v>194.72</v>
      </c>
      <c r="J3515" s="3">
        <v>520.87</v>
      </c>
      <c r="K3515" s="3"/>
      <c r="L3515" s="3"/>
      <c r="M3515" s="3"/>
      <c r="N3515" s="3">
        <v>76.909999999999854</v>
      </c>
      <c r="O3515" s="3"/>
    </row>
    <row r="3516" spans="1:15">
      <c r="A3516" s="9">
        <v>40529</v>
      </c>
      <c r="B3516" s="10">
        <v>6378.91</v>
      </c>
      <c r="C3516" s="3">
        <v>3631.31784996236</v>
      </c>
      <c r="D3516" s="3">
        <v>1251.4000000000001</v>
      </c>
      <c r="E3516" s="3">
        <v>76.3</v>
      </c>
      <c r="F3516" s="3"/>
      <c r="G3516" s="3"/>
      <c r="H3516" s="10">
        <v>250.47</v>
      </c>
      <c r="I3516" s="32">
        <v>470.18</v>
      </c>
      <c r="J3516" s="3">
        <v>-219.71</v>
      </c>
      <c r="K3516" s="3"/>
      <c r="L3516" s="3"/>
      <c r="M3516" s="3"/>
      <c r="N3516" s="3">
        <v>18.069999999999709</v>
      </c>
      <c r="O3516" s="3"/>
    </row>
    <row r="3517" spans="1:15">
      <c r="A3517" s="9">
        <v>40528</v>
      </c>
      <c r="B3517" s="32">
        <v>6360.84</v>
      </c>
      <c r="C3517" s="3">
        <v>3632.6214675845599</v>
      </c>
      <c r="D3517" s="3">
        <v>582.79999999999995</v>
      </c>
      <c r="E3517" s="3">
        <v>35.5</v>
      </c>
      <c r="F3517" s="3"/>
      <c r="G3517" s="3"/>
      <c r="H3517" s="37">
        <v>49.06</v>
      </c>
      <c r="I3517" s="3">
        <v>80.27</v>
      </c>
      <c r="J3517" s="3">
        <v>-31.209999999999994</v>
      </c>
      <c r="K3517" s="3"/>
      <c r="L3517" s="3"/>
      <c r="M3517" s="3"/>
      <c r="N3517" s="3">
        <v>0.5</v>
      </c>
      <c r="O3517" s="3"/>
    </row>
    <row r="3518" spans="1:15">
      <c r="A3518" s="9">
        <v>40527</v>
      </c>
      <c r="B3518" s="32">
        <v>6360.34</v>
      </c>
      <c r="C3518" s="3">
        <v>3628.9069643984699</v>
      </c>
      <c r="D3518" s="3">
        <v>921.9</v>
      </c>
      <c r="E3518" s="3">
        <v>49.1</v>
      </c>
      <c r="F3518" s="3"/>
      <c r="G3518" s="3"/>
      <c r="H3518" s="37">
        <v>157.68</v>
      </c>
      <c r="I3518" s="3">
        <v>182.18</v>
      </c>
      <c r="J3518" s="3">
        <v>-24.5</v>
      </c>
      <c r="K3518" s="3"/>
      <c r="L3518" s="3"/>
      <c r="M3518" s="3"/>
      <c r="N3518" s="3">
        <v>-13.420000000000073</v>
      </c>
      <c r="O3518" s="3"/>
    </row>
    <row r="3519" spans="1:15">
      <c r="A3519" s="9">
        <v>40526</v>
      </c>
      <c r="B3519" s="32">
        <v>6373.76</v>
      </c>
      <c r="C3519" s="3">
        <v>3635.6416551286902</v>
      </c>
      <c r="D3519" s="3">
        <v>667</v>
      </c>
      <c r="E3519" s="3">
        <v>24.6</v>
      </c>
      <c r="F3519" s="3"/>
      <c r="G3519" s="3"/>
      <c r="H3519" s="37">
        <v>54.31</v>
      </c>
      <c r="I3519" s="3">
        <v>222.46</v>
      </c>
      <c r="J3519" s="3">
        <v>-168.15</v>
      </c>
      <c r="K3519" s="3"/>
      <c r="L3519" s="3"/>
      <c r="M3519" s="3"/>
      <c r="N3519" s="3">
        <v>-11.840000000000146</v>
      </c>
      <c r="O3519" s="3"/>
    </row>
    <row r="3520" spans="1:15">
      <c r="A3520" s="9">
        <v>40525</v>
      </c>
      <c r="B3520" s="32">
        <v>6385.6</v>
      </c>
      <c r="C3520" s="3">
        <v>3642.8131602172898</v>
      </c>
      <c r="D3520" s="3">
        <v>1249.5</v>
      </c>
      <c r="E3520" s="3">
        <v>62.2</v>
      </c>
      <c r="F3520" s="3"/>
      <c r="G3520" s="3"/>
      <c r="H3520" s="37">
        <v>188.63</v>
      </c>
      <c r="I3520" s="3">
        <v>160.19</v>
      </c>
      <c r="J3520" s="3">
        <v>28.439999999999998</v>
      </c>
      <c r="K3520" s="3"/>
      <c r="L3520" s="3"/>
      <c r="M3520" s="3"/>
      <c r="N3520" s="3">
        <v>-51.219999999999345</v>
      </c>
      <c r="O3520" s="3"/>
    </row>
    <row r="3521" spans="1:15">
      <c r="A3521" s="9">
        <v>40522</v>
      </c>
      <c r="B3521" s="32">
        <v>6436.82</v>
      </c>
      <c r="C3521" s="3">
        <v>3666.3088613076002</v>
      </c>
      <c r="D3521" s="3">
        <v>7939.4</v>
      </c>
      <c r="E3521" s="3">
        <v>107.4</v>
      </c>
      <c r="F3521" s="3"/>
      <c r="G3521" s="3"/>
      <c r="H3521" s="37">
        <v>52.42</v>
      </c>
      <c r="I3521" s="3">
        <v>335.41</v>
      </c>
      <c r="J3521" s="3">
        <v>-282.99</v>
      </c>
      <c r="K3521" s="3"/>
      <c r="L3521" s="3"/>
      <c r="M3521" s="3"/>
      <c r="N3521" s="3">
        <v>4.069999999999709</v>
      </c>
      <c r="O3521" s="3"/>
    </row>
    <row r="3522" spans="1:15">
      <c r="A3522" s="9">
        <v>40521</v>
      </c>
      <c r="B3522" s="32">
        <v>6432.75</v>
      </c>
      <c r="C3522" s="3">
        <v>3654.1932040690599</v>
      </c>
      <c r="D3522" s="3">
        <v>1202.4000000000001</v>
      </c>
      <c r="E3522" s="3">
        <v>70.7</v>
      </c>
      <c r="F3522" s="3"/>
      <c r="G3522" s="3"/>
      <c r="H3522" s="37">
        <v>338.13</v>
      </c>
      <c r="I3522" s="3">
        <v>343.62</v>
      </c>
      <c r="J3522" s="3">
        <v>-5.4900000000000091</v>
      </c>
      <c r="K3522" s="3"/>
      <c r="L3522" s="3"/>
      <c r="M3522" s="3"/>
      <c r="N3522" s="3">
        <v>-13.020000000000437</v>
      </c>
      <c r="O3522" s="3"/>
    </row>
    <row r="3523" spans="1:15">
      <c r="A3523" s="9">
        <v>40520</v>
      </c>
      <c r="B3523" s="32">
        <v>6445.77</v>
      </c>
      <c r="C3523" s="3">
        <v>3657.2045471751899</v>
      </c>
      <c r="D3523" s="3">
        <v>1896.8</v>
      </c>
      <c r="E3523" s="3">
        <v>149.5</v>
      </c>
      <c r="F3523" s="3"/>
      <c r="G3523" s="3"/>
      <c r="H3523" s="37">
        <v>340.02</v>
      </c>
      <c r="I3523" s="3">
        <v>721.44</v>
      </c>
      <c r="J3523" s="3">
        <v>-381.42000000000007</v>
      </c>
      <c r="K3523" s="3"/>
      <c r="L3523" s="3"/>
      <c r="M3523" s="3"/>
      <c r="N3523" s="3">
        <v>-8.5399999999999636</v>
      </c>
      <c r="O3523" s="3"/>
    </row>
    <row r="3524" spans="1:15">
      <c r="A3524" s="9">
        <v>40519</v>
      </c>
      <c r="B3524" s="10">
        <v>6454.31</v>
      </c>
      <c r="C3524" s="3">
        <v>3669.9007620825</v>
      </c>
      <c r="D3524" s="3">
        <v>1695.4</v>
      </c>
      <c r="E3524" s="3">
        <v>107.9</v>
      </c>
      <c r="F3524" s="3"/>
      <c r="G3524" s="3"/>
      <c r="H3524" s="10">
        <v>128.52000000000001</v>
      </c>
      <c r="I3524" s="32">
        <v>230.41</v>
      </c>
      <c r="J3524" s="3">
        <v>-101.88999999999999</v>
      </c>
      <c r="K3524" s="3"/>
      <c r="L3524" s="3"/>
      <c r="M3524" s="3"/>
      <c r="N3524" s="3">
        <v>-14.769999999999527</v>
      </c>
      <c r="O3524" s="3"/>
    </row>
    <row r="3525" spans="1:15">
      <c r="A3525" s="9">
        <v>40518</v>
      </c>
      <c r="B3525" s="32">
        <v>6469.08</v>
      </c>
      <c r="C3525" s="3">
        <v>3682.8105943385499</v>
      </c>
      <c r="D3525" s="3">
        <v>3353.4</v>
      </c>
      <c r="E3525" s="3">
        <v>192.4</v>
      </c>
      <c r="F3525" s="3"/>
      <c r="G3525" s="3"/>
      <c r="H3525" s="37">
        <v>123.01</v>
      </c>
      <c r="I3525" s="3">
        <v>403.52</v>
      </c>
      <c r="J3525" s="3">
        <v>-280.51</v>
      </c>
      <c r="K3525" s="3"/>
      <c r="L3525" s="3"/>
      <c r="M3525" s="3"/>
      <c r="N3525" s="3">
        <v>-37.220000000000255</v>
      </c>
      <c r="O3525" s="3">
        <v>6262</v>
      </c>
    </row>
    <row r="3526" spans="1:15">
      <c r="A3526" s="9">
        <v>40515</v>
      </c>
      <c r="B3526" s="32">
        <v>6506.3</v>
      </c>
      <c r="C3526" s="3">
        <v>3704.2744113489398</v>
      </c>
      <c r="D3526" s="3">
        <v>1181.7</v>
      </c>
      <c r="E3526" s="3">
        <v>97.1</v>
      </c>
      <c r="F3526" s="3"/>
      <c r="G3526" s="3"/>
      <c r="H3526" s="37">
        <v>61.65</v>
      </c>
      <c r="I3526" s="3">
        <v>115</v>
      </c>
      <c r="J3526" s="3">
        <v>-53.35</v>
      </c>
      <c r="K3526" s="3"/>
      <c r="L3526" s="3"/>
      <c r="M3526" s="3"/>
      <c r="N3526" s="3">
        <v>-41.380000000000109</v>
      </c>
      <c r="O3526" s="3"/>
    </row>
    <row r="3527" spans="1:15">
      <c r="A3527" s="9">
        <v>40514</v>
      </c>
      <c r="B3527" s="10">
        <v>6547.68</v>
      </c>
      <c r="C3527" s="3">
        <v>3732.1970222939299</v>
      </c>
      <c r="D3527" s="3">
        <v>1046.8</v>
      </c>
      <c r="E3527" s="3">
        <v>101.4</v>
      </c>
      <c r="F3527" s="3"/>
      <c r="G3527" s="3"/>
      <c r="H3527" s="10">
        <v>200.54</v>
      </c>
      <c r="I3527" s="32">
        <v>126.58</v>
      </c>
      <c r="J3527" s="3">
        <v>73.959999999999994</v>
      </c>
      <c r="K3527" s="3"/>
      <c r="L3527" s="3"/>
      <c r="M3527" s="3"/>
      <c r="N3527" s="3">
        <v>8.8400000000001455</v>
      </c>
      <c r="O3527" s="3"/>
    </row>
    <row r="3528" spans="1:15">
      <c r="A3528" s="9">
        <v>40513</v>
      </c>
      <c r="B3528" s="32">
        <v>6538.84</v>
      </c>
      <c r="C3528" s="3">
        <v>3723.6099426164101</v>
      </c>
      <c r="D3528" s="3">
        <v>3373.8</v>
      </c>
      <c r="E3528" s="3">
        <v>351.2</v>
      </c>
      <c r="F3528" s="3"/>
      <c r="G3528" s="3"/>
      <c r="H3528" s="37">
        <v>1805.84</v>
      </c>
      <c r="I3528" s="3">
        <v>280.44</v>
      </c>
      <c r="J3528" s="3">
        <v>1525.3999999999999</v>
      </c>
      <c r="K3528" s="3"/>
      <c r="L3528" s="3"/>
      <c r="M3528" s="3"/>
      <c r="N3528" s="3">
        <v>-21.050000000000182</v>
      </c>
      <c r="O3528" s="3"/>
    </row>
    <row r="3529" spans="1:15">
      <c r="A3529" s="9">
        <v>40512</v>
      </c>
      <c r="B3529" s="10">
        <v>6559.89</v>
      </c>
      <c r="C3529" s="3">
        <v>3729.3305770470301</v>
      </c>
      <c r="D3529" s="3">
        <v>3298</v>
      </c>
      <c r="E3529" s="3">
        <v>332.3</v>
      </c>
      <c r="F3529" s="3"/>
      <c r="G3529" s="3"/>
      <c r="H3529" s="10">
        <v>832.77</v>
      </c>
      <c r="I3529" s="32">
        <v>271.89999999999998</v>
      </c>
      <c r="J3529" s="3">
        <v>560.87</v>
      </c>
      <c r="K3529" s="3"/>
      <c r="L3529" s="3"/>
      <c r="M3529" s="3"/>
      <c r="N3529" s="3">
        <v>125.03999999999996</v>
      </c>
      <c r="O3529" s="3"/>
    </row>
    <row r="3530" spans="1:15">
      <c r="A3530" s="9">
        <v>40511</v>
      </c>
      <c r="B3530" s="10">
        <v>6434.85</v>
      </c>
      <c r="C3530" s="3">
        <v>3681.3082417496998</v>
      </c>
      <c r="D3530" s="3">
        <v>4880</v>
      </c>
      <c r="E3530" s="3">
        <v>322.39999999999998</v>
      </c>
      <c r="F3530" s="3"/>
      <c r="G3530" s="3"/>
      <c r="H3530" s="10">
        <v>463.05</v>
      </c>
      <c r="I3530" s="32">
        <v>231.23</v>
      </c>
      <c r="J3530" s="3">
        <v>231.82000000000002</v>
      </c>
      <c r="K3530" s="3"/>
      <c r="L3530" s="3"/>
      <c r="M3530" s="3"/>
      <c r="N3530" s="3">
        <v>177.84000000000015</v>
      </c>
      <c r="O3530" s="3">
        <v>9106</v>
      </c>
    </row>
    <row r="3531" spans="1:15">
      <c r="A3531" s="9">
        <v>40508</v>
      </c>
      <c r="B3531" s="32">
        <v>6257.01</v>
      </c>
      <c r="C3531" s="3">
        <v>3614.2139334866702</v>
      </c>
      <c r="D3531" s="3">
        <v>1998</v>
      </c>
      <c r="E3531" s="3">
        <v>79.599999999999994</v>
      </c>
      <c r="F3531" s="3"/>
      <c r="G3531" s="3"/>
      <c r="H3531" s="37">
        <v>770.67</v>
      </c>
      <c r="I3531" s="3">
        <v>95.18</v>
      </c>
      <c r="J3531" s="3">
        <v>675.49</v>
      </c>
      <c r="K3531" s="3"/>
      <c r="L3531" s="3"/>
      <c r="M3531" s="3"/>
      <c r="N3531" s="3">
        <v>-124.05999999999949</v>
      </c>
      <c r="O3531" s="3"/>
    </row>
    <row r="3532" spans="1:15">
      <c r="A3532" s="9">
        <v>40507</v>
      </c>
      <c r="B3532" s="32">
        <v>6381.07</v>
      </c>
      <c r="C3532" s="3">
        <v>3686.7744110920698</v>
      </c>
      <c r="D3532" s="3">
        <v>1723.9</v>
      </c>
      <c r="E3532" s="3">
        <v>94.5</v>
      </c>
      <c r="F3532" s="3"/>
      <c r="G3532" s="3"/>
      <c r="H3532" s="37">
        <v>769.65</v>
      </c>
      <c r="I3532" s="3">
        <v>29.75</v>
      </c>
      <c r="J3532" s="3">
        <v>739.9</v>
      </c>
      <c r="K3532" s="3"/>
      <c r="L3532" s="3"/>
      <c r="M3532" s="3"/>
      <c r="N3532" s="3">
        <v>-32.25</v>
      </c>
      <c r="O3532" s="3"/>
    </row>
    <row r="3533" spans="1:15">
      <c r="A3533" s="9">
        <v>40506</v>
      </c>
      <c r="B3533" s="10">
        <v>6413.32</v>
      </c>
      <c r="C3533" s="3">
        <v>3693.0482173492101</v>
      </c>
      <c r="D3533" s="3">
        <v>1443.6</v>
      </c>
      <c r="E3533" s="3">
        <v>297.89999999999998</v>
      </c>
      <c r="F3533" s="3"/>
      <c r="G3533" s="3"/>
      <c r="H3533" s="10">
        <v>227.05</v>
      </c>
      <c r="I3533" s="32">
        <v>155.59</v>
      </c>
      <c r="J3533" s="3">
        <v>71.460000000000008</v>
      </c>
      <c r="K3533" s="3"/>
      <c r="L3533" s="3"/>
      <c r="M3533" s="3"/>
      <c r="N3533" s="3">
        <v>-48.800000000000182</v>
      </c>
      <c r="O3533" s="3"/>
    </row>
    <row r="3534" spans="1:15">
      <c r="A3534" s="9">
        <v>40505</v>
      </c>
      <c r="B3534" s="32">
        <v>6462.12</v>
      </c>
      <c r="C3534" s="3">
        <v>3729.1287662241698</v>
      </c>
      <c r="D3534" s="3">
        <v>2446.9</v>
      </c>
      <c r="E3534" s="3">
        <v>103.7</v>
      </c>
      <c r="F3534" s="3"/>
      <c r="G3534" s="3"/>
      <c r="H3534" s="37">
        <v>790.33</v>
      </c>
      <c r="I3534" s="3">
        <v>784.97</v>
      </c>
      <c r="J3534" s="3">
        <v>5.3600000000000136</v>
      </c>
      <c r="K3534" s="3"/>
      <c r="L3534" s="3"/>
      <c r="M3534" s="3"/>
      <c r="N3534" s="3">
        <v>7.9399999999995998</v>
      </c>
      <c r="O3534" s="3"/>
    </row>
    <row r="3535" spans="1:15">
      <c r="A3535" s="9">
        <v>40504</v>
      </c>
      <c r="B3535" s="10">
        <v>6454.18</v>
      </c>
      <c r="C3535" s="3">
        <v>3714.3686197422098</v>
      </c>
      <c r="D3535" s="3">
        <v>1203.2</v>
      </c>
      <c r="E3535" s="3">
        <v>75</v>
      </c>
      <c r="F3535" s="3"/>
      <c r="G3535" s="3"/>
      <c r="H3535" s="10">
        <v>327.9</v>
      </c>
      <c r="I3535" s="32">
        <v>202.7</v>
      </c>
      <c r="J3535" s="3">
        <v>125.19999999999999</v>
      </c>
      <c r="K3535" s="3"/>
      <c r="L3535" s="3"/>
      <c r="M3535" s="3"/>
      <c r="N3535" s="3">
        <v>-61.619999999999891</v>
      </c>
      <c r="O3535" s="3">
        <v>9873</v>
      </c>
    </row>
    <row r="3536" spans="1:15">
      <c r="A3536" s="9">
        <v>40500</v>
      </c>
      <c r="B3536" s="32">
        <v>6515.8</v>
      </c>
      <c r="C3536" s="3">
        <v>3734.1118609267401</v>
      </c>
      <c r="D3536" s="3">
        <v>1460</v>
      </c>
      <c r="E3536" s="3">
        <v>80.8</v>
      </c>
      <c r="F3536" s="3"/>
      <c r="G3536" s="3"/>
      <c r="H3536" s="37">
        <v>175.24</v>
      </c>
      <c r="I3536" s="3">
        <v>578.17999999999995</v>
      </c>
      <c r="J3536" s="3">
        <v>-402.93999999999994</v>
      </c>
      <c r="K3536" s="3"/>
      <c r="L3536" s="3"/>
      <c r="M3536" s="3"/>
      <c r="N3536" s="3">
        <v>-49.199999999999818</v>
      </c>
      <c r="O3536" s="3"/>
    </row>
    <row r="3537" spans="1:15">
      <c r="A3537" s="9">
        <v>40498</v>
      </c>
      <c r="B3537" s="32">
        <v>6565</v>
      </c>
      <c r="C3537" s="3">
        <v>3770.0247437831199</v>
      </c>
      <c r="D3537" s="3">
        <v>1204.2120749999999</v>
      </c>
      <c r="E3537" s="3">
        <v>49.928006000000003</v>
      </c>
      <c r="F3537" s="3"/>
      <c r="G3537" s="3"/>
      <c r="H3537" s="37">
        <v>261.25</v>
      </c>
      <c r="I3537" s="3">
        <v>481.69</v>
      </c>
      <c r="J3537" s="3">
        <v>-220.44</v>
      </c>
      <c r="K3537" s="3"/>
      <c r="L3537" s="3"/>
      <c r="M3537" s="3"/>
      <c r="N3537" s="3">
        <v>92.579999999999927</v>
      </c>
      <c r="O3537" s="3"/>
    </row>
    <row r="3538" spans="1:15">
      <c r="A3538" s="9">
        <v>40497</v>
      </c>
      <c r="B3538" s="10">
        <v>6472.42</v>
      </c>
      <c r="C3538" s="3">
        <v>3723.69121910592</v>
      </c>
      <c r="D3538" s="3">
        <v>3499.1</v>
      </c>
      <c r="E3538" s="3">
        <v>56.8</v>
      </c>
      <c r="F3538" s="3"/>
      <c r="G3538" s="3"/>
      <c r="H3538" s="10">
        <v>249.77</v>
      </c>
      <c r="I3538" s="32">
        <v>2108.4699999999998</v>
      </c>
      <c r="J3538" s="3">
        <v>-1858.6999999999998</v>
      </c>
      <c r="K3538" s="3"/>
      <c r="L3538" s="3"/>
      <c r="M3538" s="3"/>
      <c r="N3538" s="3">
        <v>-34.789999999999964</v>
      </c>
      <c r="O3538" s="3">
        <v>8524</v>
      </c>
    </row>
    <row r="3539" spans="1:15">
      <c r="A3539" s="9">
        <v>40494</v>
      </c>
      <c r="B3539" s="32">
        <v>6507.21</v>
      </c>
      <c r="C3539" s="3">
        <v>3729.6654333155502</v>
      </c>
      <c r="D3539" s="3">
        <v>760.1</v>
      </c>
      <c r="E3539" s="3">
        <v>25.6</v>
      </c>
      <c r="F3539" s="3"/>
      <c r="G3539" s="3"/>
      <c r="H3539" s="37">
        <v>104.48</v>
      </c>
      <c r="I3539" s="3">
        <v>37.119999999999997</v>
      </c>
      <c r="J3539" s="3">
        <v>67.360000000000014</v>
      </c>
      <c r="K3539" s="3"/>
      <c r="L3539" s="3"/>
      <c r="M3539" s="3"/>
      <c r="N3539" s="3">
        <v>-92.850000000000364</v>
      </c>
      <c r="O3539" s="3"/>
    </row>
    <row r="3540" spans="1:15">
      <c r="A3540" s="9">
        <v>40493</v>
      </c>
      <c r="B3540" s="32">
        <v>6600.06</v>
      </c>
      <c r="C3540" s="3">
        <v>3777.8758102936399</v>
      </c>
      <c r="D3540" s="3">
        <v>648.1</v>
      </c>
      <c r="E3540" s="3">
        <v>20.3</v>
      </c>
      <c r="F3540" s="3"/>
      <c r="G3540" s="3"/>
      <c r="H3540" s="37">
        <v>32.32</v>
      </c>
      <c r="I3540" s="3">
        <v>45.6</v>
      </c>
      <c r="J3540" s="3">
        <v>-13.280000000000001</v>
      </c>
      <c r="K3540" s="3"/>
      <c r="L3540" s="3"/>
      <c r="M3540" s="3"/>
      <c r="N3540" s="3">
        <v>30.450000000000728</v>
      </c>
      <c r="O3540" s="3"/>
    </row>
    <row r="3541" spans="1:15">
      <c r="A3541" s="9">
        <v>40492</v>
      </c>
      <c r="B3541" s="32">
        <v>6569.61</v>
      </c>
      <c r="C3541" s="3">
        <v>3763.5786550794701</v>
      </c>
      <c r="D3541" s="3">
        <v>558.20000000000005</v>
      </c>
      <c r="E3541" s="3">
        <v>18.8</v>
      </c>
      <c r="F3541" s="3"/>
      <c r="G3541" s="3"/>
      <c r="H3541" s="37">
        <v>115.05</v>
      </c>
      <c r="I3541" s="3">
        <v>66.14</v>
      </c>
      <c r="J3541" s="3">
        <v>48.91</v>
      </c>
      <c r="K3541" s="3"/>
      <c r="L3541" s="3"/>
      <c r="M3541" s="3"/>
      <c r="N3541" s="3">
        <v>34.519999999999527</v>
      </c>
      <c r="O3541" s="3"/>
    </row>
    <row r="3542" spans="1:15">
      <c r="A3542" s="9">
        <v>40491</v>
      </c>
      <c r="B3542" s="32">
        <v>6535.09</v>
      </c>
      <c r="C3542" s="3">
        <v>3742.1774163232899</v>
      </c>
      <c r="D3542" s="3">
        <v>938.7</v>
      </c>
      <c r="E3542" s="3">
        <v>29.8</v>
      </c>
      <c r="F3542" s="3"/>
      <c r="G3542" s="3"/>
      <c r="H3542" s="37">
        <v>169.79</v>
      </c>
      <c r="I3542" s="3">
        <v>162.44</v>
      </c>
      <c r="J3542" s="3">
        <v>7.3499999999999943</v>
      </c>
      <c r="K3542" s="3"/>
      <c r="L3542" s="3"/>
      <c r="M3542" s="3"/>
      <c r="N3542" s="3">
        <v>-57.289999999999964</v>
      </c>
      <c r="O3542" s="3"/>
    </row>
    <row r="3543" spans="1:15">
      <c r="A3543" s="9">
        <v>40490</v>
      </c>
      <c r="B3543" s="32">
        <v>6592.38</v>
      </c>
      <c r="C3543" s="3">
        <v>3779.1398778062799</v>
      </c>
      <c r="D3543" s="3">
        <v>1045.3</v>
      </c>
      <c r="E3543" s="3">
        <v>24.2</v>
      </c>
      <c r="F3543" s="3"/>
      <c r="G3543" s="3"/>
      <c r="H3543" s="37">
        <v>279.58999999999997</v>
      </c>
      <c r="I3543" s="3">
        <v>90.52</v>
      </c>
      <c r="J3543" s="3">
        <v>189.07</v>
      </c>
      <c r="K3543" s="3"/>
      <c r="L3543" s="3"/>
      <c r="M3543" s="3"/>
      <c r="N3543" s="3">
        <v>-47.809999999999491</v>
      </c>
      <c r="O3543" s="3"/>
    </row>
    <row r="3544" spans="1:15">
      <c r="A3544" s="9">
        <v>40486</v>
      </c>
      <c r="B3544" s="32">
        <v>6640.19</v>
      </c>
      <c r="C3544" s="3">
        <v>3800.3589470730099</v>
      </c>
      <c r="D3544" s="3">
        <v>1152.3</v>
      </c>
      <c r="E3544" s="3">
        <v>48.8</v>
      </c>
      <c r="F3544" s="3"/>
      <c r="G3544" s="3"/>
      <c r="H3544" s="37">
        <v>180.27</v>
      </c>
      <c r="I3544" s="3">
        <v>73</v>
      </c>
      <c r="J3544" s="3">
        <v>107.27000000000001</v>
      </c>
      <c r="K3544" s="3"/>
      <c r="L3544" s="3"/>
      <c r="M3544" s="3"/>
      <c r="N3544" s="3">
        <v>-18.260000000000218</v>
      </c>
      <c r="O3544" s="3"/>
    </row>
    <row r="3545" spans="1:15">
      <c r="A3545" s="9">
        <v>40485</v>
      </c>
      <c r="B3545" s="32">
        <v>6658.45</v>
      </c>
      <c r="C3545" s="3">
        <v>3803.0976402782298</v>
      </c>
      <c r="D3545" s="3">
        <v>1069.5</v>
      </c>
      <c r="E3545" s="3">
        <v>34.200000000000003</v>
      </c>
      <c r="F3545" s="3"/>
      <c r="G3545" s="3"/>
      <c r="H3545" s="37">
        <v>141.91</v>
      </c>
      <c r="I3545" s="3">
        <v>173.37</v>
      </c>
      <c r="J3545" s="3">
        <v>-31.460000000000008</v>
      </c>
      <c r="K3545" s="3"/>
      <c r="L3545" s="3"/>
      <c r="M3545" s="3"/>
      <c r="N3545" s="3">
        <v>-16.460000000000036</v>
      </c>
      <c r="O3545" s="3"/>
    </row>
    <row r="3546" spans="1:15">
      <c r="A3546" s="9">
        <v>40484</v>
      </c>
      <c r="B3546" s="32">
        <v>6674.91</v>
      </c>
      <c r="C3546" s="3">
        <v>3803.64728763325</v>
      </c>
      <c r="D3546" s="3">
        <v>2677.8</v>
      </c>
      <c r="E3546" s="3">
        <v>102</v>
      </c>
      <c r="F3546" s="3"/>
      <c r="G3546" s="3"/>
      <c r="H3546" s="37">
        <v>586.47</v>
      </c>
      <c r="I3546" s="3">
        <v>147.02000000000001</v>
      </c>
      <c r="J3546" s="3">
        <v>439.45000000000005</v>
      </c>
      <c r="K3546" s="3"/>
      <c r="L3546" s="3"/>
      <c r="M3546" s="3"/>
      <c r="N3546" s="3">
        <v>-35.730000000000473</v>
      </c>
      <c r="O3546" s="3">
        <v>6271</v>
      </c>
    </row>
    <row r="3547" spans="1:15">
      <c r="A3547" s="9">
        <v>40483</v>
      </c>
      <c r="B3547" s="32">
        <v>6710.64</v>
      </c>
      <c r="C3547" s="3">
        <v>3842.8241678673498</v>
      </c>
      <c r="D3547" s="3">
        <v>1017.1</v>
      </c>
      <c r="E3547" s="3">
        <v>39</v>
      </c>
      <c r="F3547" s="3"/>
      <c r="G3547" s="3"/>
      <c r="H3547" s="37">
        <v>43.94</v>
      </c>
      <c r="I3547" s="3">
        <v>130.38</v>
      </c>
      <c r="J3547" s="3">
        <v>-86.44</v>
      </c>
      <c r="K3547" s="3"/>
      <c r="L3547" s="3"/>
      <c r="M3547" s="3"/>
      <c r="N3547" s="3">
        <v>-41.789999999999964</v>
      </c>
      <c r="O3547" s="3">
        <v>24053</v>
      </c>
    </row>
    <row r="3548" spans="1:15">
      <c r="A3548" s="9">
        <v>40480</v>
      </c>
      <c r="B3548" s="32">
        <v>6752.43</v>
      </c>
      <c r="C3548" s="3">
        <v>3867.7931451254499</v>
      </c>
      <c r="D3548" s="3">
        <v>1370.2</v>
      </c>
      <c r="E3548" s="3">
        <v>40.6</v>
      </c>
      <c r="F3548" s="3"/>
      <c r="G3548" s="3"/>
      <c r="H3548" s="37">
        <v>105.46</v>
      </c>
      <c r="I3548" s="3">
        <v>327.57</v>
      </c>
      <c r="J3548" s="3">
        <v>-222.11</v>
      </c>
      <c r="K3548" s="3"/>
      <c r="L3548" s="3"/>
      <c r="M3548" s="3"/>
      <c r="N3548" s="3">
        <v>74.380000000000109</v>
      </c>
      <c r="O3548" s="3"/>
    </row>
    <row r="3549" spans="1:15">
      <c r="A3549" s="9">
        <v>40479</v>
      </c>
      <c r="B3549" s="32">
        <v>6678.05</v>
      </c>
      <c r="C3549" s="3">
        <v>3822.9114453688899</v>
      </c>
      <c r="D3549" s="3">
        <v>2641.5</v>
      </c>
      <c r="E3549" s="3">
        <v>53.9</v>
      </c>
      <c r="F3549" s="3"/>
      <c r="G3549" s="3"/>
      <c r="H3549" s="37">
        <v>195.3</v>
      </c>
      <c r="I3549" s="3">
        <v>952.89</v>
      </c>
      <c r="J3549" s="3">
        <v>-757.58999999999992</v>
      </c>
      <c r="K3549" s="3"/>
      <c r="L3549" s="3"/>
      <c r="M3549" s="3"/>
      <c r="N3549" s="3">
        <v>102.3100000000004</v>
      </c>
      <c r="O3549" s="3"/>
    </row>
    <row r="3550" spans="1:15">
      <c r="A3550" s="9">
        <v>40478</v>
      </c>
      <c r="B3550" s="32">
        <v>6575.74</v>
      </c>
      <c r="C3550" s="3">
        <v>3751.8990029040101</v>
      </c>
      <c r="D3550" s="3">
        <v>4124</v>
      </c>
      <c r="E3550" s="3">
        <v>58.1</v>
      </c>
      <c r="F3550" s="3"/>
      <c r="G3550" s="3"/>
      <c r="H3550" s="37">
        <v>102.56</v>
      </c>
      <c r="I3550" s="3">
        <v>2040.83</v>
      </c>
      <c r="J3550" s="3">
        <v>-1938.27</v>
      </c>
      <c r="K3550" s="3"/>
      <c r="L3550" s="3"/>
      <c r="M3550" s="3"/>
      <c r="N3550" s="3">
        <v>18.739999999999782</v>
      </c>
      <c r="O3550" s="3"/>
    </row>
    <row r="3551" spans="1:15">
      <c r="A3551" s="9">
        <v>40477</v>
      </c>
      <c r="B3551" s="32">
        <v>6557</v>
      </c>
      <c r="C3551" s="3">
        <v>3751.06197788491</v>
      </c>
      <c r="D3551" s="3">
        <v>1514.8</v>
      </c>
      <c r="E3551" s="3">
        <v>39.299999999999997</v>
      </c>
      <c r="F3551" s="3"/>
      <c r="G3551" s="3"/>
      <c r="H3551" s="37">
        <v>131.41999999999999</v>
      </c>
      <c r="I3551" s="3">
        <v>634.39</v>
      </c>
      <c r="J3551" s="3">
        <v>-502.97</v>
      </c>
      <c r="K3551" s="3"/>
      <c r="L3551" s="3"/>
      <c r="M3551" s="3"/>
      <c r="N3551" s="3">
        <v>10.840000000000146</v>
      </c>
      <c r="O3551" s="3"/>
    </row>
    <row r="3552" spans="1:15">
      <c r="A3552" s="9">
        <v>40476</v>
      </c>
      <c r="B3552" s="32">
        <v>6546.16</v>
      </c>
      <c r="C3552" s="3">
        <v>3738.59300003205</v>
      </c>
      <c r="D3552" s="3">
        <v>11248</v>
      </c>
      <c r="E3552" s="3">
        <v>79.599999999999994</v>
      </c>
      <c r="F3552" s="3"/>
      <c r="G3552" s="3"/>
      <c r="H3552" s="37">
        <v>606.6</v>
      </c>
      <c r="I3552" s="3">
        <v>517.12</v>
      </c>
      <c r="J3552" s="3">
        <v>89.480000000000018</v>
      </c>
      <c r="K3552" s="3"/>
      <c r="L3552" s="3"/>
      <c r="M3552" s="3"/>
      <c r="N3552" s="3">
        <v>-87.170000000000073</v>
      </c>
      <c r="O3552" s="3"/>
    </row>
    <row r="3553" spans="1:15">
      <c r="A3553" s="9">
        <v>40472</v>
      </c>
      <c r="B3553" s="32">
        <v>6633.33</v>
      </c>
      <c r="C3553" s="3">
        <v>3771.2814223319701</v>
      </c>
      <c r="D3553" s="3">
        <v>7995.8350140000002</v>
      </c>
      <c r="E3553" s="3">
        <v>57.235944000000003</v>
      </c>
      <c r="F3553" s="3"/>
      <c r="G3553" s="3"/>
      <c r="H3553" s="37">
        <v>939.96</v>
      </c>
      <c r="I3553" s="3">
        <v>1023.97</v>
      </c>
      <c r="J3553" s="3">
        <v>-84.009999999999991</v>
      </c>
      <c r="K3553" s="3"/>
      <c r="L3553" s="3"/>
      <c r="M3553" s="3"/>
      <c r="N3553" s="3">
        <v>-52.659999999999854</v>
      </c>
      <c r="O3553" s="3"/>
    </row>
    <row r="3554" spans="1:15">
      <c r="A3554" s="9">
        <v>40471</v>
      </c>
      <c r="B3554" s="32">
        <v>6685.99</v>
      </c>
      <c r="C3554" s="3">
        <v>3794.2646326622598</v>
      </c>
      <c r="D3554" s="3">
        <v>3326.4</v>
      </c>
      <c r="E3554" s="3">
        <v>66.7</v>
      </c>
      <c r="F3554" s="3"/>
      <c r="G3554" s="3"/>
      <c r="H3554" s="37">
        <v>564.98</v>
      </c>
      <c r="I3554" s="3">
        <v>1776.31</v>
      </c>
      <c r="J3554" s="3">
        <v>-1211.33</v>
      </c>
      <c r="K3554" s="3"/>
      <c r="L3554" s="3"/>
      <c r="M3554" s="3"/>
      <c r="N3554" s="3">
        <v>21.769999999999527</v>
      </c>
      <c r="O3554" s="3"/>
    </row>
    <row r="3555" spans="1:15">
      <c r="A3555" s="9">
        <v>40470</v>
      </c>
      <c r="B3555" s="10">
        <v>6664.22</v>
      </c>
      <c r="C3555" s="3">
        <v>3780.7203213017301</v>
      </c>
      <c r="D3555" s="3">
        <v>5200.5</v>
      </c>
      <c r="E3555" s="3">
        <v>63.7</v>
      </c>
      <c r="F3555" s="3"/>
      <c r="G3555" s="3"/>
      <c r="H3555" s="10">
        <v>976.2</v>
      </c>
      <c r="I3555" s="32">
        <v>2298.06</v>
      </c>
      <c r="J3555" s="3">
        <v>-1321.86</v>
      </c>
      <c r="K3555" s="3"/>
      <c r="L3555" s="3"/>
      <c r="M3555" s="3"/>
      <c r="N3555" s="3">
        <v>-39.389999999999418</v>
      </c>
      <c r="O3555" s="3">
        <v>18685</v>
      </c>
    </row>
    <row r="3556" spans="1:15">
      <c r="A3556" s="9">
        <v>40469</v>
      </c>
      <c r="B3556" s="10">
        <v>6703.61</v>
      </c>
      <c r="C3556" s="3">
        <v>3807.8579165558899</v>
      </c>
      <c r="D3556" s="3">
        <v>3032</v>
      </c>
      <c r="E3556" s="3">
        <v>108.6</v>
      </c>
      <c r="F3556" s="3"/>
      <c r="G3556" s="3"/>
      <c r="H3556" s="10">
        <v>160.82</v>
      </c>
      <c r="I3556" s="32">
        <v>914.62</v>
      </c>
      <c r="J3556" s="3">
        <v>-753.8</v>
      </c>
      <c r="K3556" s="3"/>
      <c r="L3556" s="3"/>
      <c r="M3556" s="3"/>
      <c r="N3556" s="3">
        <v>81.019999999999527</v>
      </c>
      <c r="O3556" s="3">
        <v>12729</v>
      </c>
    </row>
    <row r="3557" spans="1:15">
      <c r="A3557" s="9">
        <v>40466</v>
      </c>
      <c r="B3557" s="10">
        <v>6622.59</v>
      </c>
      <c r="C3557" s="3">
        <v>3764.04565480061</v>
      </c>
      <c r="D3557" s="3">
        <v>1942.4441529999999</v>
      </c>
      <c r="E3557" s="3">
        <v>27.040206999999999</v>
      </c>
      <c r="F3557" s="3"/>
      <c r="G3557" s="3"/>
      <c r="H3557" s="10">
        <v>460.81</v>
      </c>
      <c r="I3557" s="32">
        <v>355.63</v>
      </c>
      <c r="J3557" s="3">
        <v>105.18</v>
      </c>
      <c r="K3557" s="3"/>
      <c r="L3557" s="3"/>
      <c r="M3557" s="3"/>
      <c r="N3557" s="3">
        <v>-4.2699999999995271</v>
      </c>
      <c r="O3557" s="3"/>
    </row>
    <row r="3558" spans="1:15">
      <c r="A3558" s="9">
        <v>40465</v>
      </c>
      <c r="B3558" s="10">
        <v>6626.86</v>
      </c>
      <c r="C3558" s="3">
        <v>3758.3104497158001</v>
      </c>
      <c r="D3558" s="3">
        <v>1771.2</v>
      </c>
      <c r="E3558" s="3">
        <v>27.9</v>
      </c>
      <c r="F3558" s="3"/>
      <c r="G3558" s="3"/>
      <c r="H3558" s="10">
        <v>151.37</v>
      </c>
      <c r="I3558" s="32">
        <v>500.88</v>
      </c>
      <c r="J3558" s="3">
        <v>-349.51</v>
      </c>
      <c r="K3558" s="3"/>
      <c r="L3558" s="3"/>
      <c r="M3558" s="3"/>
      <c r="N3558" s="3">
        <v>4.7799999999997453</v>
      </c>
      <c r="O3558" s="3"/>
    </row>
    <row r="3559" spans="1:15">
      <c r="A3559" s="9">
        <v>40464</v>
      </c>
      <c r="B3559" s="10">
        <v>6622.08</v>
      </c>
      <c r="C3559" s="3">
        <v>3760.7505111241799</v>
      </c>
      <c r="D3559" s="3">
        <v>2824.4</v>
      </c>
      <c r="E3559" s="3">
        <v>47.4</v>
      </c>
      <c r="F3559" s="3"/>
      <c r="G3559" s="3"/>
      <c r="H3559" s="10">
        <v>195.26</v>
      </c>
      <c r="I3559" s="32">
        <v>188.72</v>
      </c>
      <c r="J3559" s="3">
        <v>6.539999999999992</v>
      </c>
      <c r="K3559" s="3"/>
      <c r="L3559" s="3"/>
      <c r="M3559" s="3"/>
      <c r="N3559" s="3">
        <v>-6.75</v>
      </c>
      <c r="O3559" s="3">
        <v>17582</v>
      </c>
    </row>
    <row r="3560" spans="1:15">
      <c r="A3560" s="9">
        <v>40463</v>
      </c>
      <c r="B3560" s="10">
        <v>6628.83</v>
      </c>
      <c r="C3560" s="3">
        <v>3778.4464012211602</v>
      </c>
      <c r="D3560" s="3">
        <v>4345.3999999999996</v>
      </c>
      <c r="E3560" s="3">
        <v>74</v>
      </c>
      <c r="F3560" s="3"/>
      <c r="G3560" s="3"/>
      <c r="H3560" s="10">
        <v>206.78</v>
      </c>
      <c r="I3560" s="32">
        <v>1051.22</v>
      </c>
      <c r="J3560" s="3">
        <v>-844.44</v>
      </c>
      <c r="K3560" s="3"/>
      <c r="L3560" s="3"/>
      <c r="M3560" s="3"/>
      <c r="N3560" s="3">
        <v>94.809999999999491</v>
      </c>
      <c r="O3560" s="3">
        <v>71641</v>
      </c>
    </row>
    <row r="3561" spans="1:15">
      <c r="A3561" s="9">
        <v>40462</v>
      </c>
      <c r="B3561" s="10">
        <v>6534.02</v>
      </c>
      <c r="C3561" s="3">
        <v>3696.7132055427801</v>
      </c>
      <c r="D3561" s="3">
        <v>3047.8</v>
      </c>
      <c r="E3561" s="3">
        <v>64.3</v>
      </c>
      <c r="F3561" s="3"/>
      <c r="G3561" s="3"/>
      <c r="H3561" s="10">
        <v>108.08</v>
      </c>
      <c r="I3561" s="32">
        <v>368.93</v>
      </c>
      <c r="J3561" s="3">
        <v>-260.85000000000002</v>
      </c>
      <c r="K3561" s="3"/>
      <c r="L3561" s="3"/>
      <c r="M3561" s="3"/>
      <c r="N3561" s="3">
        <v>-300.58999999999924</v>
      </c>
      <c r="O3561" s="3"/>
    </row>
    <row r="3562" spans="1:15">
      <c r="A3562" s="9">
        <v>40459</v>
      </c>
      <c r="B3562" s="32">
        <v>6834.61</v>
      </c>
      <c r="C3562" s="3">
        <v>3842.8105986099499</v>
      </c>
      <c r="D3562" s="3">
        <v>6799.2</v>
      </c>
      <c r="E3562" s="3">
        <v>70.099999999999994</v>
      </c>
      <c r="F3562" s="3"/>
      <c r="G3562" s="3"/>
      <c r="H3562" s="37">
        <v>153.79</v>
      </c>
      <c r="I3562" s="3">
        <v>696.58</v>
      </c>
      <c r="J3562" s="3">
        <v>-542.79000000000008</v>
      </c>
      <c r="K3562" s="3"/>
      <c r="L3562" s="3"/>
      <c r="M3562" s="3"/>
      <c r="N3562" s="3">
        <v>1</v>
      </c>
      <c r="O3562" s="3"/>
    </row>
    <row r="3563" spans="1:15">
      <c r="A3563" s="9">
        <v>40458</v>
      </c>
      <c r="B3563" s="32">
        <v>6833.61</v>
      </c>
      <c r="C3563" s="3">
        <v>3844.0563615031801</v>
      </c>
      <c r="D3563" s="3">
        <v>2506.2809999999999</v>
      </c>
      <c r="E3563" s="3">
        <v>82.250673000000006</v>
      </c>
      <c r="F3563" s="3"/>
      <c r="G3563" s="3"/>
      <c r="H3563" s="37">
        <v>111.95</v>
      </c>
      <c r="I3563" s="3">
        <v>412.8</v>
      </c>
      <c r="J3563" s="3">
        <v>-300.85000000000002</v>
      </c>
      <c r="K3563" s="3"/>
      <c r="L3563" s="3"/>
      <c r="M3563" s="3"/>
      <c r="N3563" s="3">
        <v>62.869999999999891</v>
      </c>
      <c r="O3563" s="3">
        <v>9685</v>
      </c>
    </row>
    <row r="3564" spans="1:15">
      <c r="A3564" s="9">
        <v>40457</v>
      </c>
      <c r="B3564" s="32">
        <v>6770.74</v>
      </c>
      <c r="C3564" s="3">
        <v>3828.2405565921099</v>
      </c>
      <c r="D3564" s="3">
        <v>2606.9</v>
      </c>
      <c r="E3564" s="3">
        <v>63.5</v>
      </c>
      <c r="F3564" s="3"/>
      <c r="G3564" s="3"/>
      <c r="H3564" s="37">
        <v>99.2</v>
      </c>
      <c r="I3564" s="3">
        <v>381.88</v>
      </c>
      <c r="J3564" s="3">
        <v>-282.68</v>
      </c>
      <c r="K3564" s="3"/>
      <c r="L3564" s="3"/>
      <c r="M3564" s="3"/>
      <c r="N3564" s="3">
        <v>-91.930000000000291</v>
      </c>
      <c r="O3564" s="3"/>
    </row>
    <row r="3565" spans="1:15">
      <c r="A3565" s="9">
        <v>40456</v>
      </c>
      <c r="B3565" s="32">
        <v>6862.67</v>
      </c>
      <c r="C3565" s="3">
        <v>3864.0902708671001</v>
      </c>
      <c r="D3565" s="3">
        <v>2738.7</v>
      </c>
      <c r="E3565" s="3">
        <v>66.599999999999994</v>
      </c>
      <c r="F3565" s="3"/>
      <c r="G3565" s="3"/>
      <c r="H3565" s="37">
        <v>751.58</v>
      </c>
      <c r="I3565" s="3">
        <v>1052.02</v>
      </c>
      <c r="J3565" s="3">
        <v>-300.43999999999994</v>
      </c>
      <c r="K3565" s="3"/>
      <c r="L3565" s="3"/>
      <c r="M3565" s="3"/>
      <c r="N3565" s="3">
        <v>-128.39000000000033</v>
      </c>
      <c r="O3565" s="3"/>
    </row>
    <row r="3566" spans="1:15">
      <c r="A3566" s="9">
        <v>40455</v>
      </c>
      <c r="B3566" s="32">
        <v>6991.06</v>
      </c>
      <c r="C3566" s="3">
        <v>3930.94988354727</v>
      </c>
      <c r="D3566" s="3">
        <v>3952.9</v>
      </c>
      <c r="E3566" s="3">
        <v>105.2</v>
      </c>
      <c r="F3566" s="3"/>
      <c r="G3566" s="3"/>
      <c r="H3566" s="37">
        <v>575.62</v>
      </c>
      <c r="I3566" s="3">
        <v>694.64</v>
      </c>
      <c r="J3566" s="3">
        <v>-119.01999999999998</v>
      </c>
      <c r="K3566" s="3"/>
      <c r="L3566" s="3"/>
      <c r="M3566" s="3"/>
      <c r="N3566" s="3">
        <v>-98.6299999999992</v>
      </c>
      <c r="O3566" s="3"/>
    </row>
    <row r="3567" spans="1:15">
      <c r="A3567" s="9">
        <v>40452</v>
      </c>
      <c r="B3567" s="32">
        <v>7089.69</v>
      </c>
      <c r="C3567" s="3">
        <v>4005.64938174792</v>
      </c>
      <c r="D3567" s="3">
        <v>12520.9</v>
      </c>
      <c r="E3567" s="3">
        <v>112</v>
      </c>
      <c r="F3567" s="3"/>
      <c r="G3567" s="3"/>
      <c r="H3567" s="37">
        <v>1356.15</v>
      </c>
      <c r="I3567" s="3">
        <v>1561.37</v>
      </c>
      <c r="J3567" s="3">
        <v>-205.2199999999998</v>
      </c>
      <c r="K3567" s="3"/>
      <c r="L3567" s="3"/>
      <c r="M3567" s="3"/>
      <c r="N3567" s="3">
        <v>-58.080000000000837</v>
      </c>
      <c r="O3567" s="3">
        <v>33658</v>
      </c>
    </row>
    <row r="3568" spans="1:15">
      <c r="A3568" s="9">
        <v>40451</v>
      </c>
      <c r="B3568" s="32">
        <v>7147.77</v>
      </c>
      <c r="C3568" s="3">
        <v>4053.65274009102</v>
      </c>
      <c r="D3568" s="3">
        <v>6010.2</v>
      </c>
      <c r="E3568" s="3">
        <v>152.69999999999999</v>
      </c>
      <c r="F3568" s="3"/>
      <c r="G3568" s="3"/>
      <c r="H3568" s="37">
        <v>256.79000000000002</v>
      </c>
      <c r="I3568" s="3">
        <v>1809.91</v>
      </c>
      <c r="J3568" s="3">
        <v>-1553.1200000000001</v>
      </c>
      <c r="K3568" s="3"/>
      <c r="L3568" s="3"/>
      <c r="M3568" s="3"/>
      <c r="N3568" s="3">
        <v>150.55000000000018</v>
      </c>
      <c r="O3568" s="3"/>
    </row>
    <row r="3569" spans="1:15">
      <c r="A3569" s="9">
        <v>40450</v>
      </c>
      <c r="B3569" s="32">
        <v>6997.22</v>
      </c>
      <c r="C3569" s="3">
        <v>3940.3557378300502</v>
      </c>
      <c r="D3569" s="3">
        <v>5781.7</v>
      </c>
      <c r="E3569" s="3">
        <v>121.6</v>
      </c>
      <c r="F3569" s="3"/>
      <c r="G3569" s="3"/>
      <c r="H3569" s="37">
        <v>205.25</v>
      </c>
      <c r="I3569" s="3">
        <v>854.49</v>
      </c>
      <c r="J3569" s="3">
        <v>-649.24</v>
      </c>
      <c r="K3569" s="3"/>
      <c r="L3569" s="3"/>
      <c r="M3569" s="3"/>
      <c r="N3569" s="3">
        <v>67.320000000000618</v>
      </c>
      <c r="O3569" s="3"/>
    </row>
    <row r="3570" spans="1:15">
      <c r="A3570" s="9">
        <v>40449</v>
      </c>
      <c r="B3570" s="10">
        <v>6929.9</v>
      </c>
      <c r="C3570" s="3">
        <v>3851.17581991631</v>
      </c>
      <c r="D3570" s="3">
        <v>3268.9</v>
      </c>
      <c r="E3570" s="3">
        <v>143.30000000000001</v>
      </c>
      <c r="F3570" s="3"/>
      <c r="G3570" s="3"/>
      <c r="H3570" s="10">
        <v>293.41000000000003</v>
      </c>
      <c r="I3570" s="32">
        <v>277.18</v>
      </c>
      <c r="J3570" s="3">
        <v>16.230000000000018</v>
      </c>
      <c r="K3570" s="3"/>
      <c r="L3570" s="3"/>
      <c r="M3570" s="3"/>
      <c r="N3570" s="3">
        <v>84.1299999999992</v>
      </c>
      <c r="O3570" s="3"/>
    </row>
    <row r="3571" spans="1:15">
      <c r="A3571" s="9">
        <v>40448</v>
      </c>
      <c r="B3571" s="32">
        <v>6845.77</v>
      </c>
      <c r="C3571" s="3">
        <v>3790.4554124881702</v>
      </c>
      <c r="D3571" s="3">
        <v>3224.7</v>
      </c>
      <c r="E3571" s="3">
        <v>127.7</v>
      </c>
      <c r="F3571" s="3"/>
      <c r="G3571" s="3"/>
      <c r="H3571" s="37">
        <v>580.46</v>
      </c>
      <c r="I3571" s="3">
        <v>469.4</v>
      </c>
      <c r="J3571" s="3">
        <v>111.06000000000006</v>
      </c>
      <c r="K3571" s="3"/>
      <c r="L3571" s="3"/>
      <c r="M3571" s="3"/>
      <c r="N3571" s="3">
        <v>-35.769999999999527</v>
      </c>
      <c r="O3571" s="3"/>
    </row>
    <row r="3572" spans="1:15">
      <c r="A3572" s="9">
        <v>40445</v>
      </c>
      <c r="B3572" s="32">
        <v>6881.54</v>
      </c>
      <c r="C3572" s="3">
        <v>3844.0891163669198</v>
      </c>
      <c r="D3572" s="3">
        <v>3696.89</v>
      </c>
      <c r="E3572" s="3">
        <v>108.46</v>
      </c>
      <c r="F3572" s="3"/>
      <c r="G3572" s="3"/>
      <c r="H3572" s="37">
        <v>278.37</v>
      </c>
      <c r="I3572" s="3">
        <v>446.57</v>
      </c>
      <c r="J3572" s="3">
        <v>-168.2</v>
      </c>
      <c r="K3572" s="3"/>
      <c r="L3572" s="3"/>
      <c r="M3572" s="3"/>
      <c r="N3572" s="3">
        <v>-6.9499999999998181</v>
      </c>
      <c r="O3572" s="3"/>
    </row>
    <row r="3573" spans="1:15">
      <c r="A3573" s="9">
        <v>40444</v>
      </c>
      <c r="B3573" s="32">
        <v>6888.49</v>
      </c>
      <c r="C3573" s="3">
        <v>3842.27459942212</v>
      </c>
      <c r="D3573" s="3">
        <v>5550.6</v>
      </c>
      <c r="E3573" s="3">
        <v>128.4</v>
      </c>
      <c r="F3573" s="3"/>
      <c r="G3573" s="3"/>
      <c r="H3573" s="37">
        <v>845.94</v>
      </c>
      <c r="I3573" s="3">
        <v>1400.56</v>
      </c>
      <c r="J3573" s="3">
        <v>-554.61999999999989</v>
      </c>
      <c r="K3573" s="3"/>
      <c r="L3573" s="3"/>
      <c r="M3573" s="3"/>
      <c r="N3573" s="3">
        <v>116.05999999999949</v>
      </c>
      <c r="O3573" s="3"/>
    </row>
    <row r="3574" spans="1:15">
      <c r="A3574" s="9">
        <v>40442</v>
      </c>
      <c r="B3574" s="32">
        <v>6772.43</v>
      </c>
      <c r="C3574" s="3">
        <v>3760.4718782127302</v>
      </c>
      <c r="D3574" s="3">
        <v>6366.8</v>
      </c>
      <c r="E3574" s="3">
        <v>155.30000000000001</v>
      </c>
      <c r="F3574" s="3"/>
      <c r="G3574" s="3"/>
      <c r="H3574" s="37">
        <v>965.73</v>
      </c>
      <c r="I3574" s="3">
        <v>596.5</v>
      </c>
      <c r="J3574" s="3">
        <v>369.23</v>
      </c>
      <c r="K3574" s="3"/>
      <c r="L3574" s="3"/>
      <c r="M3574" s="3"/>
      <c r="N3574" s="3">
        <v>69.440000000000509</v>
      </c>
      <c r="O3574" s="3"/>
    </row>
    <row r="3575" spans="1:15">
      <c r="A3575" s="9">
        <v>40441</v>
      </c>
      <c r="B3575" s="10">
        <v>6702.99</v>
      </c>
      <c r="C3575" s="3">
        <v>3689.0463918179298</v>
      </c>
      <c r="D3575" s="3">
        <v>6700.7</v>
      </c>
      <c r="E3575" s="3">
        <v>114.4</v>
      </c>
      <c r="F3575" s="3"/>
      <c r="G3575" s="3"/>
      <c r="H3575" s="10">
        <v>285.89</v>
      </c>
      <c r="I3575" s="32">
        <v>473.9</v>
      </c>
      <c r="J3575" s="3">
        <v>-188.01</v>
      </c>
      <c r="K3575" s="3"/>
      <c r="L3575" s="3"/>
      <c r="M3575" s="3"/>
      <c r="N3575" s="3">
        <v>181.55999999999949</v>
      </c>
      <c r="O3575" s="3"/>
    </row>
    <row r="3576" spans="1:15">
      <c r="A3576" s="9">
        <v>40438</v>
      </c>
      <c r="B3576" s="32">
        <v>6521.43</v>
      </c>
      <c r="C3576" s="3">
        <v>3597.0088406013601</v>
      </c>
      <c r="D3576" s="3">
        <v>3936.4</v>
      </c>
      <c r="E3576" s="3">
        <v>79.5</v>
      </c>
      <c r="F3576" s="3"/>
      <c r="G3576" s="3"/>
      <c r="H3576" s="37">
        <v>354.4</v>
      </c>
      <c r="I3576" s="3">
        <v>183.83</v>
      </c>
      <c r="J3576" s="3">
        <v>170.56999999999996</v>
      </c>
      <c r="K3576" s="3"/>
      <c r="L3576" s="3"/>
      <c r="M3576" s="3"/>
      <c r="N3576" s="3">
        <v>64.150000000000546</v>
      </c>
      <c r="O3576" s="3">
        <v>19202</v>
      </c>
    </row>
    <row r="3577" spans="1:15">
      <c r="A3577" s="9">
        <v>40437</v>
      </c>
      <c r="B3577" s="10">
        <v>6457.28</v>
      </c>
      <c r="C3577" s="3">
        <v>3586.0729063818799</v>
      </c>
      <c r="D3577" s="3">
        <v>5381.9</v>
      </c>
      <c r="E3577" s="3">
        <v>137.4</v>
      </c>
      <c r="F3577" s="3"/>
      <c r="G3577" s="3"/>
      <c r="H3577" s="10">
        <v>360.68</v>
      </c>
      <c r="I3577" s="32">
        <v>414.81</v>
      </c>
      <c r="J3577" s="3">
        <v>-54.129999999999995</v>
      </c>
      <c r="K3577" s="3"/>
      <c r="L3577" s="3"/>
      <c r="M3577" s="3"/>
      <c r="N3577" s="3">
        <v>113.56999999999971</v>
      </c>
      <c r="O3577" s="3">
        <v>32308</v>
      </c>
    </row>
    <row r="3578" spans="1:15">
      <c r="A3578" s="9">
        <v>40436</v>
      </c>
      <c r="B3578" s="32">
        <v>6343.71</v>
      </c>
      <c r="C3578" s="3">
        <v>3514.5416086579398</v>
      </c>
      <c r="D3578" s="3">
        <v>3873.8</v>
      </c>
      <c r="E3578" s="3">
        <v>108.3</v>
      </c>
      <c r="F3578" s="3"/>
      <c r="G3578" s="3"/>
      <c r="H3578" s="37">
        <v>431.75</v>
      </c>
      <c r="I3578" s="3">
        <v>460.81</v>
      </c>
      <c r="J3578" s="3">
        <v>-29.060000000000002</v>
      </c>
      <c r="K3578" s="3"/>
      <c r="L3578" s="3"/>
      <c r="M3578" s="3"/>
      <c r="N3578" s="3">
        <v>105.26000000000022</v>
      </c>
      <c r="O3578" s="3"/>
    </row>
    <row r="3579" spans="1:15">
      <c r="A3579" s="9">
        <v>40435</v>
      </c>
      <c r="B3579" s="32">
        <v>6238.45</v>
      </c>
      <c r="C3579" s="3">
        <v>3427.97647682773</v>
      </c>
      <c r="D3579" s="3">
        <v>3964</v>
      </c>
      <c r="E3579" s="3">
        <v>122.3</v>
      </c>
      <c r="F3579" s="3"/>
      <c r="G3579" s="3"/>
      <c r="H3579" s="37">
        <v>551.41999999999996</v>
      </c>
      <c r="I3579" s="3">
        <v>410.11</v>
      </c>
      <c r="J3579" s="3">
        <v>141.30999999999995</v>
      </c>
      <c r="K3579" s="3"/>
      <c r="L3579" s="3"/>
      <c r="M3579" s="3"/>
      <c r="N3579" s="3">
        <v>63.389999999999418</v>
      </c>
      <c r="O3579" s="3"/>
    </row>
    <row r="3580" spans="1:15">
      <c r="A3580" s="9">
        <v>40434</v>
      </c>
      <c r="B3580" s="32">
        <v>6175.06</v>
      </c>
      <c r="C3580" s="3">
        <v>3402.2851110624201</v>
      </c>
      <c r="D3580" s="3">
        <v>3859.2</v>
      </c>
      <c r="E3580" s="3">
        <v>101.3</v>
      </c>
      <c r="F3580" s="3"/>
      <c r="G3580" s="3"/>
      <c r="H3580" s="37">
        <v>316.56</v>
      </c>
      <c r="I3580" s="3">
        <v>412.68</v>
      </c>
      <c r="J3580" s="3">
        <v>-96.12</v>
      </c>
      <c r="K3580" s="3"/>
      <c r="L3580" s="3"/>
      <c r="M3580" s="3"/>
      <c r="N3580" s="3">
        <v>43.840000000000146</v>
      </c>
      <c r="O3580" s="3"/>
    </row>
    <row r="3581" spans="1:15">
      <c r="A3581" s="9">
        <v>40430</v>
      </c>
      <c r="B3581" s="32">
        <v>6131.22</v>
      </c>
      <c r="C3581" s="3">
        <v>3388.0105791599899</v>
      </c>
      <c r="D3581" s="3">
        <v>4300</v>
      </c>
      <c r="E3581" s="3">
        <v>85.1</v>
      </c>
      <c r="F3581" s="3"/>
      <c r="G3581" s="3"/>
      <c r="H3581" s="37">
        <v>654.65</v>
      </c>
      <c r="I3581" s="3">
        <v>639.21</v>
      </c>
      <c r="J3581" s="3">
        <v>15.439999999999941</v>
      </c>
      <c r="K3581" s="3"/>
      <c r="L3581" s="3"/>
      <c r="M3581" s="3"/>
      <c r="N3581" s="3">
        <v>107.8100000000004</v>
      </c>
      <c r="O3581" s="3"/>
    </row>
    <row r="3582" spans="1:15">
      <c r="A3582" s="9">
        <v>40429</v>
      </c>
      <c r="B3582" s="32">
        <v>6023.41</v>
      </c>
      <c r="C3582" s="3">
        <v>3330.6142457385399</v>
      </c>
      <c r="D3582" s="3">
        <v>4193.6000000000004</v>
      </c>
      <c r="E3582" s="3">
        <v>101.2</v>
      </c>
      <c r="F3582" s="3"/>
      <c r="G3582" s="3"/>
      <c r="H3582" s="37">
        <v>457.54</v>
      </c>
      <c r="I3582" s="3">
        <v>495.23</v>
      </c>
      <c r="J3582" s="3">
        <v>-37.69</v>
      </c>
      <c r="K3582" s="3"/>
      <c r="L3582" s="3"/>
      <c r="M3582" s="3"/>
      <c r="N3582" s="3">
        <v>60.789999999999964</v>
      </c>
      <c r="O3582" s="3"/>
    </row>
    <row r="3583" spans="1:15">
      <c r="A3583" s="9">
        <v>40428</v>
      </c>
      <c r="B3583" s="32">
        <v>5962.62</v>
      </c>
      <c r="C3583" s="3">
        <v>3298.2185920367401</v>
      </c>
      <c r="D3583" s="3">
        <v>4796.3999999999996</v>
      </c>
      <c r="E3583" s="3">
        <v>86.4</v>
      </c>
      <c r="F3583" s="3"/>
      <c r="G3583" s="3"/>
      <c r="H3583" s="37">
        <v>1237.25</v>
      </c>
      <c r="I3583" s="3">
        <v>821.25</v>
      </c>
      <c r="J3583" s="3">
        <v>416</v>
      </c>
      <c r="K3583" s="3"/>
      <c r="L3583" s="3"/>
      <c r="M3583" s="3"/>
      <c r="N3583" s="3">
        <v>77.630000000000109</v>
      </c>
      <c r="O3583" s="3"/>
    </row>
    <row r="3584" spans="1:15">
      <c r="A3584" s="9">
        <v>40427</v>
      </c>
      <c r="B3584" s="32">
        <v>5884.99</v>
      </c>
      <c r="C3584" s="3">
        <v>3245.5660244966198</v>
      </c>
      <c r="D3584" s="3">
        <v>5890.1</v>
      </c>
      <c r="E3584" s="3">
        <v>91.9</v>
      </c>
      <c r="F3584" s="3"/>
      <c r="G3584" s="3"/>
      <c r="H3584" s="37">
        <v>189.01</v>
      </c>
      <c r="I3584" s="3">
        <v>2779.52</v>
      </c>
      <c r="J3584" s="3">
        <v>-2590.5100000000002</v>
      </c>
      <c r="K3584" s="3"/>
      <c r="L3584" s="3"/>
      <c r="M3584" s="3"/>
      <c r="N3584" s="3">
        <v>26.449999999999818</v>
      </c>
      <c r="O3584" s="3"/>
    </row>
    <row r="3585" spans="1:15">
      <c r="A3585" s="9">
        <v>40424</v>
      </c>
      <c r="B3585" s="32">
        <v>5858.54</v>
      </c>
      <c r="C3585" s="3">
        <v>3229.0329141022498</v>
      </c>
      <c r="D3585" s="3">
        <v>2206.3000000000002</v>
      </c>
      <c r="E3585" s="3">
        <v>73.7</v>
      </c>
      <c r="F3585" s="3"/>
      <c r="G3585" s="3"/>
      <c r="H3585" s="37">
        <v>103.09</v>
      </c>
      <c r="I3585" s="3">
        <v>297.83</v>
      </c>
      <c r="J3585" s="3">
        <v>-194.73999999999998</v>
      </c>
      <c r="K3585" s="3"/>
      <c r="L3585" s="3"/>
      <c r="M3585" s="3"/>
      <c r="N3585" s="3">
        <v>-21.949999999999818</v>
      </c>
      <c r="O3585" s="3"/>
    </row>
    <row r="3586" spans="1:15">
      <c r="A3586" s="9">
        <v>40423</v>
      </c>
      <c r="B3586" s="32">
        <v>5880.49</v>
      </c>
      <c r="C3586" s="3">
        <v>3250.8193213412001</v>
      </c>
      <c r="D3586" s="3">
        <v>4100.6000000000004</v>
      </c>
      <c r="E3586" s="3">
        <v>103.9</v>
      </c>
      <c r="F3586" s="3"/>
      <c r="G3586" s="3"/>
      <c r="H3586" s="37">
        <v>436.56</v>
      </c>
      <c r="I3586" s="3">
        <v>368.68</v>
      </c>
      <c r="J3586" s="3">
        <v>67.88</v>
      </c>
      <c r="K3586" s="3"/>
      <c r="L3586" s="3"/>
      <c r="M3586" s="3"/>
      <c r="N3586" s="3">
        <v>95.319999999999709</v>
      </c>
      <c r="O3586" s="3"/>
    </row>
    <row r="3587" spans="1:15">
      <c r="A3587" s="9">
        <v>40422</v>
      </c>
      <c r="B3587" s="32">
        <v>5785.17</v>
      </c>
      <c r="C3587" s="3">
        <v>3205.8377253961698</v>
      </c>
      <c r="D3587" s="3">
        <v>3347.1</v>
      </c>
      <c r="E3587" s="3">
        <v>75.099999999999994</v>
      </c>
      <c r="F3587" s="3"/>
      <c r="G3587" s="3"/>
      <c r="H3587" s="37">
        <v>187.29</v>
      </c>
      <c r="I3587" s="3">
        <v>477.82</v>
      </c>
      <c r="J3587" s="3">
        <v>-290.52999999999997</v>
      </c>
      <c r="K3587" s="3"/>
      <c r="L3587" s="3"/>
      <c r="M3587" s="3"/>
      <c r="N3587" s="3">
        <v>94.880000000000109</v>
      </c>
      <c r="O3587" s="3"/>
    </row>
    <row r="3588" spans="1:15">
      <c r="A3588" s="9">
        <v>40421</v>
      </c>
      <c r="B3588" s="32">
        <v>5690.29</v>
      </c>
      <c r="C3588" s="3">
        <v>3135.5626564335298</v>
      </c>
      <c r="D3588" s="3">
        <v>2723.9</v>
      </c>
      <c r="E3588" s="3">
        <v>122</v>
      </c>
      <c r="F3588" s="3"/>
      <c r="G3588" s="3"/>
      <c r="H3588" s="37">
        <v>176.99</v>
      </c>
      <c r="I3588" s="3">
        <v>240.69</v>
      </c>
      <c r="J3588" s="3">
        <v>-63.699999999999989</v>
      </c>
      <c r="K3588" s="3"/>
      <c r="L3588" s="3"/>
      <c r="M3588" s="3"/>
      <c r="N3588" s="3">
        <v>32.279999999999745</v>
      </c>
      <c r="O3588" s="3"/>
    </row>
    <row r="3589" spans="1:15">
      <c r="A3589" s="9">
        <v>40420</v>
      </c>
      <c r="B3589" s="10">
        <v>5658.01</v>
      </c>
      <c r="C3589" s="3">
        <v>3142.1551785207898</v>
      </c>
      <c r="D3589" s="3">
        <v>2884.8</v>
      </c>
      <c r="E3589" s="3">
        <v>148.6</v>
      </c>
      <c r="F3589" s="3"/>
      <c r="G3589" s="3"/>
      <c r="H3589" s="10">
        <v>344.72</v>
      </c>
      <c r="I3589" s="32">
        <v>413.65</v>
      </c>
      <c r="J3589" s="3">
        <v>-68.92999999999995</v>
      </c>
      <c r="K3589" s="3"/>
      <c r="L3589" s="3"/>
      <c r="M3589" s="3"/>
      <c r="N3589" s="3">
        <v>57.239999999999782</v>
      </c>
      <c r="O3589" s="3"/>
    </row>
    <row r="3590" spans="1:15">
      <c r="A3590" s="9">
        <v>40417</v>
      </c>
      <c r="B3590" s="32">
        <v>5600.77</v>
      </c>
      <c r="C3590" s="3">
        <v>3104.654098516</v>
      </c>
      <c r="D3590" s="3">
        <v>1741.3</v>
      </c>
      <c r="E3590" s="3">
        <v>53.5</v>
      </c>
      <c r="F3590" s="3"/>
      <c r="G3590" s="3"/>
      <c r="H3590" s="37">
        <v>119.45</v>
      </c>
      <c r="I3590" s="3">
        <v>104.6</v>
      </c>
      <c r="J3590" s="3">
        <v>14.850000000000009</v>
      </c>
      <c r="K3590" s="3"/>
      <c r="L3590" s="3"/>
      <c r="M3590" s="3"/>
      <c r="N3590" s="3">
        <v>-33.3799999999992</v>
      </c>
      <c r="O3590" s="3">
        <v>6862</v>
      </c>
    </row>
    <row r="3591" spans="1:15">
      <c r="A3591" s="9">
        <v>40416</v>
      </c>
      <c r="B3591" s="32">
        <v>5634.15</v>
      </c>
      <c r="C3591" s="3">
        <v>3133.4322131018198</v>
      </c>
      <c r="D3591" s="3">
        <v>1923.8</v>
      </c>
      <c r="E3591" s="3">
        <v>63.8</v>
      </c>
      <c r="F3591" s="3"/>
      <c r="G3591" s="3"/>
      <c r="H3591" s="37">
        <v>232.57</v>
      </c>
      <c r="I3591" s="3">
        <v>220.87</v>
      </c>
      <c r="J3591" s="3">
        <v>11.699999999999989</v>
      </c>
      <c r="K3591" s="3"/>
      <c r="L3591" s="3"/>
      <c r="M3591" s="3"/>
      <c r="N3591" s="3">
        <v>39.849999999999454</v>
      </c>
      <c r="O3591" s="3"/>
    </row>
    <row r="3592" spans="1:15">
      <c r="A3592" s="9">
        <v>40415</v>
      </c>
      <c r="B3592" s="10">
        <v>5594.3</v>
      </c>
      <c r="C3592" s="3">
        <v>3129.6968844850098</v>
      </c>
      <c r="D3592" s="3">
        <v>3009.2</v>
      </c>
      <c r="E3592" s="3">
        <v>71.8</v>
      </c>
      <c r="F3592" s="3"/>
      <c r="G3592" s="3"/>
      <c r="H3592" s="10">
        <v>672.53</v>
      </c>
      <c r="I3592" s="32">
        <v>361.58</v>
      </c>
      <c r="J3592" s="3">
        <v>310.95</v>
      </c>
      <c r="K3592" s="3"/>
      <c r="L3592" s="3"/>
      <c r="M3592" s="3"/>
      <c r="N3592" s="3">
        <v>11.430000000000291</v>
      </c>
      <c r="O3592" s="3"/>
    </row>
    <row r="3593" spans="1:15">
      <c r="A3593" s="9">
        <v>40413</v>
      </c>
      <c r="B3593" s="32">
        <v>5582.87</v>
      </c>
      <c r="C3593" s="3">
        <v>3131.1001777646702</v>
      </c>
      <c r="D3593" s="3">
        <v>1892.5</v>
      </c>
      <c r="E3593" s="3">
        <v>45.7</v>
      </c>
      <c r="F3593" s="3"/>
      <c r="G3593" s="3"/>
      <c r="H3593" s="37">
        <v>154.26</v>
      </c>
      <c r="I3593" s="3">
        <v>248.06</v>
      </c>
      <c r="J3593" s="3">
        <v>-93.800000000000011</v>
      </c>
      <c r="K3593" s="3"/>
      <c r="L3593" s="3"/>
      <c r="M3593" s="3"/>
      <c r="N3593" s="3">
        <v>18.880000000000109</v>
      </c>
      <c r="O3593" s="3"/>
    </row>
    <row r="3594" spans="1:15">
      <c r="A3594" s="9">
        <v>40410</v>
      </c>
      <c r="B3594" s="32">
        <v>5563.99</v>
      </c>
      <c r="C3594" s="3">
        <v>3115.4493945928898</v>
      </c>
      <c r="D3594" s="3">
        <v>1457.9583009999999</v>
      </c>
      <c r="E3594" s="3">
        <v>38.255661000000003</v>
      </c>
      <c r="F3594" s="3"/>
      <c r="G3594" s="3"/>
      <c r="H3594" s="37">
        <v>191.42</v>
      </c>
      <c r="I3594" s="3">
        <v>223.32</v>
      </c>
      <c r="J3594" s="3">
        <v>-31.900000000000006</v>
      </c>
      <c r="K3594" s="3"/>
      <c r="L3594" s="3"/>
      <c r="M3594" s="3"/>
      <c r="N3594" s="3">
        <v>0.98999999999978172</v>
      </c>
      <c r="O3594" s="3"/>
    </row>
    <row r="3595" spans="1:15">
      <c r="A3595" s="9">
        <v>40409</v>
      </c>
      <c r="B3595" s="32">
        <v>5563</v>
      </c>
      <c r="C3595" s="3">
        <v>3129.2299378084899</v>
      </c>
      <c r="D3595" s="3">
        <v>2567.8000000000002</v>
      </c>
      <c r="E3595" s="3">
        <v>57.6</v>
      </c>
      <c r="F3595" s="3"/>
      <c r="G3595" s="3"/>
      <c r="H3595" s="37">
        <v>160.84</v>
      </c>
      <c r="I3595" s="3">
        <v>774.12</v>
      </c>
      <c r="J3595" s="3">
        <v>-613.28</v>
      </c>
      <c r="K3595" s="3"/>
      <c r="L3595" s="3"/>
      <c r="M3595" s="3"/>
      <c r="N3595" s="3">
        <v>-5.5</v>
      </c>
      <c r="O3595" s="3">
        <v>20973</v>
      </c>
    </row>
    <row r="3596" spans="1:15">
      <c r="A3596" s="9">
        <v>40408</v>
      </c>
      <c r="B3596" s="32">
        <v>5568.5</v>
      </c>
      <c r="C3596" s="3">
        <v>3135.4735336189501</v>
      </c>
      <c r="D3596" s="3">
        <v>2807.3</v>
      </c>
      <c r="E3596" s="3">
        <v>70.8</v>
      </c>
      <c r="F3596" s="3"/>
      <c r="G3596" s="3"/>
      <c r="H3596" s="37">
        <v>556.22</v>
      </c>
      <c r="I3596" s="3">
        <v>824.72</v>
      </c>
      <c r="J3596" s="3">
        <v>-268.5</v>
      </c>
      <c r="K3596" s="3"/>
      <c r="L3596" s="3"/>
      <c r="M3596" s="3"/>
      <c r="N3596" s="3">
        <v>146.75</v>
      </c>
      <c r="O3596" s="3">
        <v>19820</v>
      </c>
    </row>
    <row r="3597" spans="1:15">
      <c r="A3597" s="9">
        <v>40407</v>
      </c>
      <c r="B3597" s="32">
        <v>5421.75</v>
      </c>
      <c r="C3597" s="3">
        <v>3062.4280709381401</v>
      </c>
      <c r="D3597" s="3">
        <v>4018.2</v>
      </c>
      <c r="E3597" s="3">
        <v>67.599999999999994</v>
      </c>
      <c r="F3597" s="3"/>
      <c r="G3597" s="3"/>
      <c r="H3597" s="37">
        <v>538.73</v>
      </c>
      <c r="I3597" s="3">
        <v>198.15</v>
      </c>
      <c r="J3597" s="3">
        <v>340.58000000000004</v>
      </c>
      <c r="K3597" s="3"/>
      <c r="L3597" s="3"/>
      <c r="M3597" s="3"/>
      <c r="N3597" s="3">
        <v>115.94999999999982</v>
      </c>
      <c r="O3597" s="3">
        <v>24267</v>
      </c>
    </row>
    <row r="3598" spans="1:15">
      <c r="A3598" s="9">
        <v>40406</v>
      </c>
      <c r="B3598" s="32">
        <v>5305.8</v>
      </c>
      <c r="C3598" s="3">
        <v>2979.75854333081</v>
      </c>
      <c r="D3598" s="3">
        <v>1459.8</v>
      </c>
      <c r="E3598" s="3">
        <v>59.2</v>
      </c>
      <c r="F3598" s="3"/>
      <c r="G3598" s="3"/>
      <c r="H3598" s="37">
        <v>69.099999999999994</v>
      </c>
      <c r="I3598" s="3">
        <v>285.20999999999998</v>
      </c>
      <c r="J3598" s="3">
        <v>-216.10999999999999</v>
      </c>
      <c r="K3598" s="3"/>
      <c r="L3598" s="3"/>
      <c r="M3598" s="3"/>
      <c r="N3598" s="3">
        <v>114.5</v>
      </c>
      <c r="O3598" s="3"/>
    </row>
    <row r="3599" spans="1:15">
      <c r="A3599" s="9">
        <v>40403</v>
      </c>
      <c r="B3599" s="10">
        <v>5191.3</v>
      </c>
      <c r="C3599" s="3">
        <v>2908.0726074474701</v>
      </c>
      <c r="D3599" s="3">
        <v>1022.3</v>
      </c>
      <c r="E3599" s="3">
        <v>23.7</v>
      </c>
      <c r="F3599" s="3"/>
      <c r="G3599" s="3"/>
      <c r="H3599" s="10">
        <v>84.62</v>
      </c>
      <c r="I3599" s="32">
        <v>60.47</v>
      </c>
      <c r="J3599" s="3">
        <v>24.150000000000006</v>
      </c>
      <c r="K3599" s="3"/>
      <c r="L3599" s="3"/>
      <c r="M3599" s="3"/>
      <c r="N3599" s="3">
        <v>75.510000000000218</v>
      </c>
      <c r="O3599" s="3"/>
    </row>
    <row r="3600" spans="1:15">
      <c r="A3600" s="9">
        <v>40402</v>
      </c>
      <c r="B3600" s="10">
        <v>5115.79</v>
      </c>
      <c r="C3600" s="3">
        <v>2852.13222317286</v>
      </c>
      <c r="D3600" s="3">
        <v>1098.4000000000001</v>
      </c>
      <c r="E3600" s="3">
        <v>32.9</v>
      </c>
      <c r="F3600" s="3"/>
      <c r="G3600" s="3"/>
      <c r="H3600" s="10">
        <v>84.08</v>
      </c>
      <c r="I3600" s="32">
        <v>128.41999999999999</v>
      </c>
      <c r="J3600" s="3">
        <v>-44.339999999999989</v>
      </c>
      <c r="K3600" s="3"/>
      <c r="L3600" s="3"/>
      <c r="M3600" s="3"/>
      <c r="N3600" s="3">
        <v>80.9399999999996</v>
      </c>
      <c r="O3600" s="3"/>
    </row>
    <row r="3601" spans="1:15">
      <c r="A3601" s="9">
        <v>40401</v>
      </c>
      <c r="B3601" s="10">
        <v>5034.8500000000004</v>
      </c>
      <c r="C3601" s="3">
        <v>2808.57321461436</v>
      </c>
      <c r="D3601" s="3">
        <v>859.3</v>
      </c>
      <c r="E3601" s="3">
        <v>36.9</v>
      </c>
      <c r="F3601" s="3"/>
      <c r="G3601" s="3"/>
      <c r="H3601" s="10">
        <v>38.090000000000003</v>
      </c>
      <c r="I3601" s="32">
        <v>140.51</v>
      </c>
      <c r="J3601" s="3">
        <v>-102.41999999999999</v>
      </c>
      <c r="K3601" s="3"/>
      <c r="L3601" s="3"/>
      <c r="M3601" s="3"/>
      <c r="N3601" s="3">
        <v>-43.789999999999964</v>
      </c>
      <c r="O3601" s="3"/>
    </row>
    <row r="3602" spans="1:15">
      <c r="A3602" s="9">
        <v>40400</v>
      </c>
      <c r="B3602" s="10">
        <v>5078.6400000000003</v>
      </c>
      <c r="C3602" s="3">
        <v>2843.4881076336301</v>
      </c>
      <c r="D3602" s="3">
        <v>2415.3000000000002</v>
      </c>
      <c r="E3602" s="3">
        <v>79.599999999999994</v>
      </c>
      <c r="F3602" s="3"/>
      <c r="G3602" s="3"/>
      <c r="H3602" s="10">
        <v>236.42</v>
      </c>
      <c r="I3602" s="32">
        <v>520.45000000000005</v>
      </c>
      <c r="J3602" s="3">
        <v>-284.03000000000009</v>
      </c>
      <c r="K3602" s="3"/>
      <c r="L3602" s="3"/>
      <c r="M3602" s="3"/>
      <c r="N3602" s="3">
        <v>-14.299999999999272</v>
      </c>
      <c r="O3602" s="3"/>
    </row>
    <row r="3603" spans="1:15">
      <c r="A3603" s="9">
        <v>40399</v>
      </c>
      <c r="B3603" s="10">
        <v>5092.9399999999996</v>
      </c>
      <c r="C3603" s="3">
        <v>2852.8215386827501</v>
      </c>
      <c r="D3603" s="3">
        <v>3665.6</v>
      </c>
      <c r="E3603" s="3">
        <v>112.5</v>
      </c>
      <c r="F3603" s="3"/>
      <c r="G3603" s="3"/>
      <c r="H3603" s="10">
        <v>532.48</v>
      </c>
      <c r="I3603" s="32">
        <v>627.37</v>
      </c>
      <c r="J3603" s="3">
        <v>-94.889999999999986</v>
      </c>
      <c r="K3603" s="3"/>
      <c r="L3603" s="3"/>
      <c r="M3603" s="3"/>
      <c r="N3603" s="3">
        <v>230.07999999999993</v>
      </c>
      <c r="O3603" s="3"/>
    </row>
    <row r="3604" spans="1:15">
      <c r="A3604" s="9">
        <v>40396</v>
      </c>
      <c r="B3604" s="10">
        <v>4862.8599999999997</v>
      </c>
      <c r="C3604" s="3">
        <v>2739.3909766626598</v>
      </c>
      <c r="D3604" s="3">
        <v>1298.4000000000001</v>
      </c>
      <c r="E3604" s="3">
        <v>49.9</v>
      </c>
      <c r="F3604" s="3"/>
      <c r="G3604" s="3"/>
      <c r="H3604" s="10">
        <v>61.02</v>
      </c>
      <c r="I3604" s="32">
        <v>132.18</v>
      </c>
      <c r="J3604" s="3">
        <v>-71.16</v>
      </c>
      <c r="K3604" s="3"/>
      <c r="L3604" s="3"/>
      <c r="M3604" s="3"/>
      <c r="N3604" s="3">
        <v>-202.21000000000004</v>
      </c>
      <c r="O3604" s="3"/>
    </row>
    <row r="3605" spans="1:15">
      <c r="A3605" s="9">
        <v>40395</v>
      </c>
      <c r="B3605" s="10">
        <v>5065.07</v>
      </c>
      <c r="C3605" s="3">
        <v>2814.0032054738999</v>
      </c>
      <c r="D3605" s="3">
        <v>2538.6999999999998</v>
      </c>
      <c r="E3605" s="3">
        <v>51.8</v>
      </c>
      <c r="F3605" s="3"/>
      <c r="G3605" s="3"/>
      <c r="H3605" s="10">
        <v>1144.46</v>
      </c>
      <c r="I3605" s="32">
        <v>307.85000000000002</v>
      </c>
      <c r="J3605" s="3">
        <v>836.61</v>
      </c>
      <c r="K3605" s="3"/>
      <c r="L3605" s="3"/>
      <c r="M3605" s="3"/>
      <c r="N3605" s="3">
        <v>-72.3100000000004</v>
      </c>
      <c r="O3605" s="3">
        <v>21436</v>
      </c>
    </row>
    <row r="3606" spans="1:15">
      <c r="A3606" s="9">
        <v>40394</v>
      </c>
      <c r="B3606" s="10">
        <v>5137.38</v>
      </c>
      <c r="C3606" s="3">
        <v>2858.3359675786301</v>
      </c>
      <c r="D3606" s="3">
        <v>1913.6</v>
      </c>
      <c r="E3606" s="3">
        <v>63.2</v>
      </c>
      <c r="F3606" s="3"/>
      <c r="G3606" s="3"/>
      <c r="H3606" s="37">
        <v>154.69</v>
      </c>
      <c r="I3606" s="3">
        <v>179.74</v>
      </c>
      <c r="J3606" s="3">
        <v>-25.050000000000011</v>
      </c>
      <c r="K3606" s="3"/>
      <c r="L3606" s="3"/>
      <c r="M3606" s="3"/>
      <c r="N3606" s="3">
        <v>-77.460000000000036</v>
      </c>
      <c r="O3606" s="3"/>
    </row>
    <row r="3607" spans="1:15">
      <c r="A3607" s="9">
        <v>40393</v>
      </c>
      <c r="B3607" s="32">
        <v>5214.84</v>
      </c>
      <c r="C3607" s="3">
        <v>2885.5975649226898</v>
      </c>
      <c r="D3607" s="3">
        <v>5489.3</v>
      </c>
      <c r="E3607" s="3">
        <v>84.4</v>
      </c>
      <c r="F3607" s="3"/>
      <c r="G3607" s="3"/>
      <c r="H3607" s="37">
        <v>2816.37</v>
      </c>
      <c r="I3607" s="3">
        <v>786.48</v>
      </c>
      <c r="J3607" s="3">
        <v>2029.8899999999999</v>
      </c>
      <c r="K3607" s="3"/>
      <c r="L3607" s="3"/>
      <c r="M3607" s="3"/>
      <c r="N3607" s="3">
        <v>58.010000000000218</v>
      </c>
      <c r="O3607" s="3"/>
    </row>
    <row r="3608" spans="1:15">
      <c r="A3608" s="9">
        <v>40392</v>
      </c>
      <c r="B3608" s="32">
        <v>5156.83</v>
      </c>
      <c r="C3608" s="3">
        <v>2867.9689192959299</v>
      </c>
      <c r="D3608" s="3">
        <v>4089.8</v>
      </c>
      <c r="E3608" s="3">
        <v>175.9</v>
      </c>
      <c r="F3608" s="3"/>
      <c r="G3608" s="3"/>
      <c r="H3608" s="37">
        <v>180.7</v>
      </c>
      <c r="I3608" s="3">
        <v>323.48</v>
      </c>
      <c r="J3608" s="3">
        <v>-142.78000000000003</v>
      </c>
      <c r="K3608" s="3"/>
      <c r="L3608" s="3"/>
      <c r="M3608" s="3"/>
      <c r="N3608" s="3">
        <v>-26.020000000000437</v>
      </c>
      <c r="O3608" s="3"/>
    </row>
    <row r="3609" spans="1:15">
      <c r="A3609" s="9">
        <v>40389</v>
      </c>
      <c r="B3609" s="32">
        <v>5182.8500000000004</v>
      </c>
      <c r="C3609" s="3">
        <v>2858.508603196</v>
      </c>
      <c r="D3609" s="3">
        <v>6033.3</v>
      </c>
      <c r="E3609" s="3">
        <v>228.5</v>
      </c>
      <c r="F3609" s="3"/>
      <c r="G3609" s="3"/>
      <c r="H3609" s="37">
        <v>1059.42</v>
      </c>
      <c r="I3609" s="3">
        <v>519.09</v>
      </c>
      <c r="J3609" s="3">
        <v>540.33000000000004</v>
      </c>
      <c r="K3609" s="3"/>
      <c r="L3609" s="3"/>
      <c r="M3609" s="3"/>
      <c r="N3609" s="3">
        <v>21.670000000000073</v>
      </c>
      <c r="O3609" s="3">
        <v>7296</v>
      </c>
    </row>
    <row r="3610" spans="1:15">
      <c r="A3610" s="9">
        <v>40388</v>
      </c>
      <c r="B3610" s="32">
        <v>5161.18</v>
      </c>
      <c r="C3610" s="3">
        <v>2853.4926533830899</v>
      </c>
      <c r="D3610" s="3">
        <v>5381.1</v>
      </c>
      <c r="E3610" s="3">
        <v>162</v>
      </c>
      <c r="F3610" s="3"/>
      <c r="G3610" s="3"/>
      <c r="H3610" s="37">
        <v>979.65</v>
      </c>
      <c r="I3610" s="3">
        <v>370.28</v>
      </c>
      <c r="J3610" s="3">
        <v>609.37</v>
      </c>
      <c r="K3610" s="3"/>
      <c r="L3610" s="3"/>
      <c r="M3610" s="3"/>
      <c r="N3610" s="3">
        <v>42.079999999999927</v>
      </c>
      <c r="O3610" s="3">
        <v>14146</v>
      </c>
    </row>
    <row r="3611" spans="1:15">
      <c r="A3611" s="9">
        <v>40387</v>
      </c>
      <c r="B3611" s="10">
        <v>5119.1000000000004</v>
      </c>
      <c r="C3611" s="3">
        <v>2827.79905002444</v>
      </c>
      <c r="D3611" s="3">
        <v>3251.3719569999998</v>
      </c>
      <c r="E3611" s="3">
        <v>237.62006199999999</v>
      </c>
      <c r="F3611" s="3"/>
      <c r="G3611" s="3"/>
      <c r="H3611" s="10">
        <v>271.64999999999998</v>
      </c>
      <c r="I3611" s="32">
        <v>245.94</v>
      </c>
      <c r="J3611" s="3">
        <v>25.70999999999998</v>
      </c>
      <c r="K3611" s="3"/>
      <c r="L3611" s="3"/>
      <c r="M3611" s="3"/>
      <c r="N3611" s="3">
        <v>-19.829999999999927</v>
      </c>
      <c r="O3611" s="3"/>
    </row>
    <row r="3612" spans="1:15">
      <c r="A3612" s="9">
        <v>40386</v>
      </c>
      <c r="B3612" s="32">
        <v>5138.93</v>
      </c>
      <c r="C3612" s="3">
        <v>2847.1292840306901</v>
      </c>
      <c r="D3612" s="3">
        <v>3179</v>
      </c>
      <c r="E3612" s="3">
        <v>92.8</v>
      </c>
      <c r="F3612" s="3"/>
      <c r="G3612" s="3"/>
      <c r="H3612" s="37">
        <v>345.66</v>
      </c>
      <c r="I3612" s="3">
        <v>363.17</v>
      </c>
      <c r="J3612" s="3">
        <v>-17.509999999999991</v>
      </c>
      <c r="K3612" s="3"/>
      <c r="L3612" s="3"/>
      <c r="M3612" s="3"/>
      <c r="N3612" s="3">
        <v>139.88000000000011</v>
      </c>
      <c r="O3612" s="3"/>
    </row>
    <row r="3613" spans="1:15">
      <c r="A3613" s="9">
        <v>40385</v>
      </c>
      <c r="B3613" s="32">
        <v>4999.05</v>
      </c>
      <c r="C3613" s="3">
        <v>2767.4404397402</v>
      </c>
      <c r="D3613" s="3">
        <v>2303.6</v>
      </c>
      <c r="E3613" s="3">
        <v>76.5</v>
      </c>
      <c r="F3613" s="3"/>
      <c r="G3613" s="3"/>
      <c r="H3613" s="37">
        <v>335.64</v>
      </c>
      <c r="I3613" s="3">
        <v>279.47000000000003</v>
      </c>
      <c r="J3613" s="3">
        <v>56.169999999999959</v>
      </c>
      <c r="K3613" s="3"/>
      <c r="L3613" s="3"/>
      <c r="M3613" s="3"/>
      <c r="N3613" s="3">
        <v>55.520000000000437</v>
      </c>
      <c r="O3613" s="3"/>
    </row>
    <row r="3614" spans="1:15">
      <c r="A3614" s="9">
        <v>40382</v>
      </c>
      <c r="B3614" s="10">
        <v>4943.53</v>
      </c>
      <c r="C3614" s="3">
        <v>2729.2080230697402</v>
      </c>
      <c r="D3614" s="3">
        <v>2095.92</v>
      </c>
      <c r="E3614" s="3">
        <v>58.4</v>
      </c>
      <c r="F3614" s="3"/>
      <c r="G3614" s="3"/>
      <c r="H3614" s="10">
        <v>212.52</v>
      </c>
      <c r="I3614" s="32">
        <v>528.01</v>
      </c>
      <c r="J3614" s="3">
        <v>-315.49</v>
      </c>
      <c r="K3614" s="3"/>
      <c r="L3614" s="3"/>
      <c r="M3614" s="3"/>
      <c r="N3614" s="3">
        <v>48.019999999999527</v>
      </c>
      <c r="O3614" s="3"/>
    </row>
    <row r="3615" spans="1:15">
      <c r="A3615" s="9">
        <v>40381</v>
      </c>
      <c r="B3615" s="32">
        <v>4895.51</v>
      </c>
      <c r="C3615" s="3">
        <v>2705.44380836562</v>
      </c>
      <c r="D3615" s="3">
        <v>2047.2</v>
      </c>
      <c r="E3615" s="3">
        <v>65.2</v>
      </c>
      <c r="F3615" s="3"/>
      <c r="G3615" s="3"/>
      <c r="H3615" s="37">
        <v>374.46</v>
      </c>
      <c r="I3615" s="3">
        <v>272.83999999999997</v>
      </c>
      <c r="J3615" s="3">
        <v>101.62</v>
      </c>
      <c r="K3615" s="3"/>
      <c r="L3615" s="3"/>
      <c r="M3615" s="3"/>
      <c r="N3615" s="3">
        <v>46.340000000000146</v>
      </c>
      <c r="O3615" s="3"/>
    </row>
    <row r="3616" spans="1:15">
      <c r="A3616" s="9">
        <v>40380</v>
      </c>
      <c r="B3616" s="32">
        <v>4849.17</v>
      </c>
      <c r="C3616" s="3">
        <v>2682.44466650809</v>
      </c>
      <c r="D3616" s="3">
        <v>2380.3000000000002</v>
      </c>
      <c r="E3616" s="3">
        <v>202.4</v>
      </c>
      <c r="F3616" s="3"/>
      <c r="G3616" s="3"/>
      <c r="H3616" s="37">
        <v>493.17</v>
      </c>
      <c r="I3616" s="3">
        <v>266.98</v>
      </c>
      <c r="J3616" s="3">
        <v>226.19</v>
      </c>
      <c r="K3616" s="3"/>
      <c r="L3616" s="3"/>
      <c r="M3616" s="3"/>
      <c r="N3616" s="3">
        <v>-8.3999999999996362</v>
      </c>
      <c r="O3616" s="3">
        <v>28776</v>
      </c>
    </row>
    <row r="3617" spans="1:15">
      <c r="A3617" s="9">
        <v>40379</v>
      </c>
      <c r="B3617" s="32">
        <v>4857.57</v>
      </c>
      <c r="C3617" s="3">
        <v>2687.1178047703002</v>
      </c>
      <c r="D3617" s="3">
        <v>3981.5</v>
      </c>
      <c r="E3617" s="3">
        <v>120.9</v>
      </c>
      <c r="F3617" s="3"/>
      <c r="G3617" s="3"/>
      <c r="H3617" s="37">
        <v>1861.51</v>
      </c>
      <c r="I3617" s="3">
        <v>1598.02</v>
      </c>
      <c r="J3617" s="3">
        <v>263.49</v>
      </c>
      <c r="K3617" s="3"/>
      <c r="L3617" s="3"/>
      <c r="M3617" s="3"/>
      <c r="N3617" s="3">
        <v>51.139999999999418</v>
      </c>
      <c r="O3617" s="3"/>
    </row>
    <row r="3618" spans="1:15">
      <c r="A3618" s="9">
        <v>40378</v>
      </c>
      <c r="B3618" s="32">
        <v>4806.43</v>
      </c>
      <c r="C3618" s="3">
        <v>2673.4259605694701</v>
      </c>
      <c r="D3618" s="3">
        <v>2665.8</v>
      </c>
      <c r="E3618" s="3">
        <v>114.3</v>
      </c>
      <c r="F3618" s="3"/>
      <c r="G3618" s="3"/>
      <c r="H3618" s="37">
        <v>576.64</v>
      </c>
      <c r="I3618" s="3">
        <v>267.99</v>
      </c>
      <c r="J3618" s="3">
        <v>308.64999999999998</v>
      </c>
      <c r="K3618" s="3"/>
      <c r="L3618" s="3"/>
      <c r="M3618" s="3"/>
      <c r="N3618" s="3">
        <v>77.170000000000073</v>
      </c>
      <c r="O3618" s="3"/>
    </row>
    <row r="3619" spans="1:15">
      <c r="A3619" s="9">
        <v>40375</v>
      </c>
      <c r="B3619" s="32">
        <v>4729.26</v>
      </c>
      <c r="C3619" s="3">
        <v>2630.2812115326101</v>
      </c>
      <c r="D3619" s="3">
        <v>2356.4</v>
      </c>
      <c r="E3619" s="3">
        <v>94</v>
      </c>
      <c r="F3619" s="3"/>
      <c r="G3619" s="3"/>
      <c r="H3619" s="37">
        <v>76.209999999999994</v>
      </c>
      <c r="I3619" s="3">
        <v>141.91</v>
      </c>
      <c r="J3619" s="3">
        <v>-65.7</v>
      </c>
      <c r="K3619" s="3"/>
      <c r="L3619" s="3"/>
      <c r="M3619" s="3"/>
      <c r="N3619" s="3">
        <v>52.369999999999891</v>
      </c>
      <c r="O3619" s="3"/>
    </row>
    <row r="3620" spans="1:15">
      <c r="A3620" s="9">
        <v>40374</v>
      </c>
      <c r="B3620" s="32">
        <v>4676.8900000000003</v>
      </c>
      <c r="C3620" s="3">
        <v>2607.1639216848498</v>
      </c>
      <c r="D3620" s="3">
        <v>2671.2</v>
      </c>
      <c r="E3620" s="3">
        <v>79.2</v>
      </c>
      <c r="F3620" s="3"/>
      <c r="G3620" s="3"/>
      <c r="H3620" s="37">
        <v>584.57000000000005</v>
      </c>
      <c r="I3620" s="3">
        <v>636.5</v>
      </c>
      <c r="J3620" s="3">
        <v>-51.92999999999995</v>
      </c>
      <c r="K3620" s="3"/>
      <c r="L3620" s="3"/>
      <c r="M3620" s="3"/>
      <c r="N3620" s="3">
        <v>38.180000000000291</v>
      </c>
      <c r="O3620" s="3"/>
    </row>
    <row r="3621" spans="1:15">
      <c r="A3621" s="9">
        <v>40373</v>
      </c>
      <c r="B3621" s="32">
        <v>4638.71</v>
      </c>
      <c r="C3621" s="3">
        <v>2582.6260594926498</v>
      </c>
      <c r="D3621" s="3">
        <v>2152.8000000000002</v>
      </c>
      <c r="E3621" s="3">
        <v>75.8</v>
      </c>
      <c r="F3621" s="3"/>
      <c r="G3621" s="3"/>
      <c r="H3621" s="37">
        <v>372.45</v>
      </c>
      <c r="I3621" s="3">
        <v>176.75</v>
      </c>
      <c r="J3621" s="3">
        <v>195.7</v>
      </c>
      <c r="K3621" s="3"/>
      <c r="L3621" s="3"/>
      <c r="M3621" s="3"/>
      <c r="N3621" s="3">
        <v>38.489999999999782</v>
      </c>
      <c r="O3621" s="3"/>
    </row>
    <row r="3622" spans="1:15">
      <c r="A3622" s="9">
        <v>40372</v>
      </c>
      <c r="B3622" s="10">
        <v>4600.22</v>
      </c>
      <c r="C3622" s="3">
        <v>2564.1703871797999</v>
      </c>
      <c r="D3622" s="3">
        <v>1732.8</v>
      </c>
      <c r="E3622" s="3">
        <v>64</v>
      </c>
      <c r="F3622" s="3"/>
      <c r="G3622" s="3"/>
      <c r="H3622" s="10">
        <v>322.45</v>
      </c>
      <c r="I3622" s="32">
        <v>92.81</v>
      </c>
      <c r="J3622" s="3">
        <v>229.64</v>
      </c>
      <c r="K3622" s="3"/>
      <c r="L3622" s="3"/>
      <c r="M3622" s="3"/>
      <c r="N3622" s="3">
        <v>44.390000000000327</v>
      </c>
      <c r="O3622" s="3"/>
    </row>
    <row r="3623" spans="1:15">
      <c r="A3623" s="9">
        <v>40371</v>
      </c>
      <c r="B3623" s="32">
        <v>4555.83</v>
      </c>
      <c r="C3623" s="3">
        <v>2544.7319530928398</v>
      </c>
      <c r="D3623" s="3">
        <v>1889.4</v>
      </c>
      <c r="E3623" s="3">
        <v>63.6</v>
      </c>
      <c r="F3623" s="3"/>
      <c r="G3623" s="3"/>
      <c r="H3623" s="37">
        <v>609.13</v>
      </c>
      <c r="I3623" s="3">
        <v>58.72</v>
      </c>
      <c r="J3623" s="3">
        <v>550.41</v>
      </c>
      <c r="K3623" s="3"/>
      <c r="L3623" s="3"/>
      <c r="M3623" s="3"/>
      <c r="N3623" s="3">
        <v>21.880000000000109</v>
      </c>
      <c r="O3623" s="3"/>
    </row>
    <row r="3624" spans="1:15">
      <c r="A3624" s="9">
        <v>40368</v>
      </c>
      <c r="B3624" s="32">
        <v>4533.95</v>
      </c>
      <c r="C3624" s="3">
        <v>2537.4146703586598</v>
      </c>
      <c r="D3624" s="3">
        <v>1137.2</v>
      </c>
      <c r="E3624" s="3">
        <v>41.1</v>
      </c>
      <c r="F3624" s="3"/>
      <c r="G3624" s="3"/>
      <c r="H3624" s="37">
        <v>429.36</v>
      </c>
      <c r="I3624" s="3">
        <v>198.4</v>
      </c>
      <c r="J3624" s="3">
        <v>230.96</v>
      </c>
      <c r="K3624" s="3"/>
      <c r="L3624" s="3"/>
      <c r="M3624" s="3"/>
      <c r="N3624" s="3">
        <v>28.260000000000218</v>
      </c>
      <c r="O3624" s="3">
        <v>7933</v>
      </c>
    </row>
    <row r="3625" spans="1:15">
      <c r="A3625" s="9">
        <v>40367</v>
      </c>
      <c r="B3625" s="32">
        <v>4505.6899999999996</v>
      </c>
      <c r="C3625" s="3">
        <v>2517.4603342800301</v>
      </c>
      <c r="D3625" s="3">
        <v>931.4</v>
      </c>
      <c r="E3625" s="3">
        <v>58</v>
      </c>
      <c r="F3625" s="3"/>
      <c r="G3625" s="3"/>
      <c r="H3625" s="37">
        <v>152.93</v>
      </c>
      <c r="I3625" s="3">
        <v>150.03</v>
      </c>
      <c r="J3625" s="3">
        <v>2.9000000000000057</v>
      </c>
      <c r="K3625" s="3"/>
      <c r="L3625" s="3"/>
      <c r="M3625" s="3"/>
      <c r="N3625" s="3">
        <v>-15.710000000000036</v>
      </c>
      <c r="O3625" s="3">
        <v>20113</v>
      </c>
    </row>
    <row r="3626" spans="1:15">
      <c r="A3626" s="9">
        <v>40366</v>
      </c>
      <c r="B3626" s="32">
        <v>4521.3999999999996</v>
      </c>
      <c r="C3626" s="3">
        <v>2524.6663880861602</v>
      </c>
      <c r="D3626" s="3">
        <v>3272.9</v>
      </c>
      <c r="E3626" s="3">
        <v>66.900000000000006</v>
      </c>
      <c r="F3626" s="3"/>
      <c r="G3626" s="3"/>
      <c r="H3626" s="37">
        <v>233.03</v>
      </c>
      <c r="I3626" s="3">
        <v>269.94</v>
      </c>
      <c r="J3626" s="3">
        <v>-36.909999999999997</v>
      </c>
      <c r="K3626" s="3"/>
      <c r="L3626" s="3"/>
      <c r="M3626" s="3"/>
      <c r="N3626" s="3">
        <v>50.619999999999891</v>
      </c>
      <c r="O3626" s="3"/>
    </row>
    <row r="3627" spans="1:15">
      <c r="A3627" s="9">
        <v>40365</v>
      </c>
      <c r="B3627" s="32">
        <v>4470.78</v>
      </c>
      <c r="C3627" s="3">
        <v>2507.7171852278698</v>
      </c>
      <c r="D3627" s="3">
        <v>2144.58</v>
      </c>
      <c r="E3627" s="3">
        <v>95.26</v>
      </c>
      <c r="F3627" s="3"/>
      <c r="G3627" s="3"/>
      <c r="H3627" s="37">
        <v>853.86</v>
      </c>
      <c r="I3627" s="3">
        <v>434.2</v>
      </c>
      <c r="J3627" s="3">
        <v>419.66</v>
      </c>
      <c r="K3627" s="3"/>
      <c r="L3627" s="3"/>
      <c r="M3627" s="3"/>
      <c r="N3627" s="3">
        <v>-76.400000000000546</v>
      </c>
      <c r="O3627" s="3"/>
    </row>
    <row r="3628" spans="1:15">
      <c r="A3628" s="9">
        <v>40364</v>
      </c>
      <c r="B3628" s="32">
        <v>4547.18</v>
      </c>
      <c r="C3628" s="3">
        <v>2547.4762124604499</v>
      </c>
      <c r="D3628" s="3">
        <v>2137.1</v>
      </c>
      <c r="E3628" s="3">
        <v>141.6</v>
      </c>
      <c r="F3628" s="3"/>
      <c r="G3628" s="3"/>
      <c r="H3628" s="37">
        <v>621.66</v>
      </c>
      <c r="I3628" s="3">
        <v>121.09</v>
      </c>
      <c r="J3628" s="3">
        <v>500.56999999999994</v>
      </c>
      <c r="K3628" s="3"/>
      <c r="L3628" s="3"/>
      <c r="M3628" s="3"/>
      <c r="N3628" s="3">
        <v>-11.299999999999272</v>
      </c>
      <c r="O3628" s="3"/>
    </row>
    <row r="3629" spans="1:15">
      <c r="A3629" s="9">
        <v>40361</v>
      </c>
      <c r="B3629" s="32">
        <v>4558.4799999999996</v>
      </c>
      <c r="C3629" s="3">
        <v>2564.1435346335302</v>
      </c>
      <c r="D3629" s="3">
        <v>1186.4000000000001</v>
      </c>
      <c r="E3629" s="3">
        <v>158</v>
      </c>
      <c r="F3629" s="3"/>
      <c r="G3629" s="3"/>
      <c r="H3629" s="37">
        <v>127.33</v>
      </c>
      <c r="I3629" s="3">
        <v>59.93</v>
      </c>
      <c r="J3629" s="3">
        <v>67.400000000000006</v>
      </c>
      <c r="K3629" s="3"/>
      <c r="L3629" s="3"/>
      <c r="M3629" s="3"/>
      <c r="N3629" s="3">
        <v>-35.170000000000073</v>
      </c>
      <c r="O3629" s="3"/>
    </row>
    <row r="3630" spans="1:15">
      <c r="A3630" s="9">
        <v>40360</v>
      </c>
      <c r="B3630" s="10">
        <v>4593.6499999999996</v>
      </c>
      <c r="C3630" s="3">
        <v>2574.0825814330901</v>
      </c>
      <c r="D3630" s="3">
        <v>3434</v>
      </c>
      <c r="E3630" s="3">
        <v>488.6</v>
      </c>
      <c r="F3630" s="3"/>
      <c r="G3630" s="3"/>
      <c r="H3630" s="10">
        <v>408.16</v>
      </c>
      <c r="I3630" s="32">
        <v>773.56</v>
      </c>
      <c r="J3630" s="3">
        <v>-365.39999999999992</v>
      </c>
      <c r="K3630" s="3"/>
      <c r="L3630" s="3"/>
      <c r="M3630" s="3"/>
      <c r="N3630" s="3">
        <v>-17.0600000000004</v>
      </c>
      <c r="O3630" s="3"/>
    </row>
    <row r="3631" spans="1:15">
      <c r="A3631" s="9">
        <v>40359</v>
      </c>
      <c r="B3631" s="32">
        <v>4610.71</v>
      </c>
      <c r="C3631" s="3">
        <v>2595.9703039763799</v>
      </c>
      <c r="D3631" s="3">
        <v>3137.4</v>
      </c>
      <c r="E3631" s="3">
        <v>406.6</v>
      </c>
      <c r="F3631" s="3"/>
      <c r="G3631" s="3"/>
      <c r="H3631" s="37">
        <v>884.16</v>
      </c>
      <c r="I3631" s="3">
        <v>317.92</v>
      </c>
      <c r="J3631" s="3">
        <v>566.24</v>
      </c>
      <c r="K3631" s="3"/>
      <c r="L3631" s="3"/>
      <c r="M3631" s="3"/>
      <c r="N3631" s="3">
        <v>-1.75</v>
      </c>
      <c r="O3631" s="3"/>
    </row>
    <row r="3632" spans="1:15">
      <c r="A3632" s="9">
        <v>40358</v>
      </c>
      <c r="B3632" s="32">
        <v>4612.46</v>
      </c>
      <c r="C3632" s="3">
        <v>2593.8998884541602</v>
      </c>
      <c r="D3632" s="3">
        <v>4039.2</v>
      </c>
      <c r="E3632" s="3">
        <v>137</v>
      </c>
      <c r="F3632" s="3"/>
      <c r="G3632" s="3"/>
      <c r="H3632" s="37">
        <v>485.36</v>
      </c>
      <c r="I3632" s="3">
        <v>2123.2399999999998</v>
      </c>
      <c r="J3632" s="3">
        <v>-1637.8799999999997</v>
      </c>
      <c r="K3632" s="3"/>
      <c r="L3632" s="3"/>
      <c r="M3632" s="3"/>
      <c r="N3632" s="3">
        <v>-0.51999999999952706</v>
      </c>
      <c r="O3632" s="3"/>
    </row>
    <row r="3633" spans="1:15">
      <c r="A3633" s="9">
        <v>40357</v>
      </c>
      <c r="B3633" s="32">
        <v>4612.9799999999996</v>
      </c>
      <c r="C3633" s="3">
        <v>2607.8107829758001</v>
      </c>
      <c r="D3633" s="3">
        <v>2809.7</v>
      </c>
      <c r="E3633" s="3">
        <v>81.7</v>
      </c>
      <c r="F3633" s="3"/>
      <c r="G3633" s="3"/>
      <c r="H3633" s="37">
        <v>481.1</v>
      </c>
      <c r="I3633" s="3">
        <v>432.39</v>
      </c>
      <c r="J3633" s="3">
        <v>48.710000000000036</v>
      </c>
      <c r="K3633" s="3"/>
      <c r="L3633" s="3"/>
      <c r="M3633" s="3"/>
      <c r="N3633" s="3">
        <v>38.6899999999996</v>
      </c>
      <c r="O3633" s="3"/>
    </row>
    <row r="3634" spans="1:15">
      <c r="A3634" s="9">
        <v>40353</v>
      </c>
      <c r="B3634" s="32">
        <v>4574.29</v>
      </c>
      <c r="C3634" s="3">
        <v>2595.0263995116002</v>
      </c>
      <c r="D3634" s="3">
        <v>2519.9</v>
      </c>
      <c r="E3634" s="3">
        <v>52</v>
      </c>
      <c r="F3634" s="3"/>
      <c r="G3634" s="3"/>
      <c r="H3634" s="37">
        <v>734.41</v>
      </c>
      <c r="I3634" s="3">
        <v>285.94</v>
      </c>
      <c r="J3634" s="3">
        <v>448.46999999999997</v>
      </c>
      <c r="K3634" s="3"/>
      <c r="L3634" s="3"/>
      <c r="M3634" s="3"/>
      <c r="N3634" s="3">
        <v>-27.260000000000218</v>
      </c>
      <c r="O3634" s="3"/>
    </row>
    <row r="3635" spans="1:15">
      <c r="A3635" s="9">
        <v>40352</v>
      </c>
      <c r="B3635" s="32">
        <v>4601.55</v>
      </c>
      <c r="C3635" s="3">
        <v>2614.1727240400601</v>
      </c>
      <c r="D3635" s="3">
        <v>2246.1</v>
      </c>
      <c r="E3635" s="3">
        <v>51.6</v>
      </c>
      <c r="F3635" s="3"/>
      <c r="G3635" s="3"/>
      <c r="H3635" s="37">
        <v>294.75</v>
      </c>
      <c r="I3635" s="3">
        <v>368.2</v>
      </c>
      <c r="J3635" s="3">
        <v>-73.449999999999989</v>
      </c>
      <c r="K3635" s="3"/>
      <c r="L3635" s="3"/>
      <c r="M3635" s="3"/>
      <c r="N3635" s="3">
        <v>10.380000000000109</v>
      </c>
      <c r="O3635" s="3"/>
    </row>
    <row r="3636" spans="1:15">
      <c r="A3636" s="9">
        <v>40351</v>
      </c>
      <c r="B3636" s="32">
        <v>4591.17</v>
      </c>
      <c r="C3636" s="3">
        <v>2604.2555815962501</v>
      </c>
      <c r="D3636" s="3">
        <v>3135.9</v>
      </c>
      <c r="E3636" s="3">
        <v>84</v>
      </c>
      <c r="F3636" s="3"/>
      <c r="G3636" s="3"/>
      <c r="H3636" s="37">
        <v>463.25</v>
      </c>
      <c r="I3636" s="3">
        <v>1102.51</v>
      </c>
      <c r="J3636" s="3">
        <v>-639.26</v>
      </c>
      <c r="K3636" s="3"/>
      <c r="L3636" s="3"/>
      <c r="M3636" s="3"/>
      <c r="N3636" s="3">
        <v>-43.559999999999491</v>
      </c>
      <c r="O3636" s="3"/>
    </row>
    <row r="3637" spans="1:15">
      <c r="A3637" s="9">
        <v>40350</v>
      </c>
      <c r="B3637" s="32">
        <v>4634.7299999999996</v>
      </c>
      <c r="C3637" s="3">
        <v>2638.1356441685398</v>
      </c>
      <c r="D3637" s="3">
        <v>2658.3</v>
      </c>
      <c r="E3637" s="3">
        <v>103.7</v>
      </c>
      <c r="F3637" s="3"/>
      <c r="G3637" s="3"/>
      <c r="H3637" s="37">
        <v>357.69</v>
      </c>
      <c r="I3637" s="3">
        <v>786.6</v>
      </c>
      <c r="J3637" s="3">
        <v>-428.91</v>
      </c>
      <c r="K3637" s="3"/>
      <c r="L3637" s="3"/>
      <c r="M3637" s="3"/>
      <c r="N3637" s="3">
        <v>-23.950000000000728</v>
      </c>
      <c r="O3637" s="3"/>
    </row>
    <row r="3638" spans="1:15">
      <c r="A3638" s="9">
        <v>40346</v>
      </c>
      <c r="B3638" s="32">
        <v>4658.68</v>
      </c>
      <c r="C3638" s="3">
        <v>2655.20579754966</v>
      </c>
      <c r="D3638" s="3">
        <v>3539.6</v>
      </c>
      <c r="E3638" s="3">
        <v>138.6</v>
      </c>
      <c r="F3638" s="3"/>
      <c r="G3638" s="3"/>
      <c r="H3638" s="37">
        <v>775.9</v>
      </c>
      <c r="I3638" s="3">
        <v>531.41999999999996</v>
      </c>
      <c r="J3638" s="3">
        <v>244.48000000000002</v>
      </c>
      <c r="K3638" s="3"/>
      <c r="L3638" s="3"/>
      <c r="M3638" s="3"/>
      <c r="N3638" s="3">
        <v>51.340000000000146</v>
      </c>
      <c r="O3638" s="3"/>
    </row>
    <row r="3639" spans="1:15">
      <c r="A3639" s="9">
        <v>40345</v>
      </c>
      <c r="B3639" s="32">
        <v>4607.34</v>
      </c>
      <c r="C3639" s="3">
        <v>2632.31396416905</v>
      </c>
      <c r="D3639" s="3">
        <v>2340.6999999999998</v>
      </c>
      <c r="E3639" s="3">
        <v>116.2</v>
      </c>
      <c r="F3639" s="3"/>
      <c r="G3639" s="3"/>
      <c r="H3639" s="37">
        <v>143.18</v>
      </c>
      <c r="I3639" s="3">
        <v>440.48</v>
      </c>
      <c r="J3639" s="3">
        <v>-297.3</v>
      </c>
      <c r="K3639" s="3"/>
      <c r="L3639" s="3"/>
      <c r="M3639" s="3"/>
      <c r="N3639" s="3">
        <v>3.9800000000004729</v>
      </c>
      <c r="O3639" s="3"/>
    </row>
    <row r="3640" spans="1:15">
      <c r="A3640" s="9">
        <v>40344</v>
      </c>
      <c r="B3640" s="32">
        <v>4603.3599999999997</v>
      </c>
      <c r="C3640" s="3">
        <v>2643.5012059546998</v>
      </c>
      <c r="D3640" s="3">
        <v>2059.9</v>
      </c>
      <c r="E3640" s="3">
        <v>91.5</v>
      </c>
      <c r="F3640" s="3"/>
      <c r="G3640" s="3"/>
      <c r="H3640" s="37">
        <v>277.92</v>
      </c>
      <c r="I3640" s="3">
        <v>564.36</v>
      </c>
      <c r="J3640" s="3">
        <v>-286.44</v>
      </c>
      <c r="K3640" s="3"/>
      <c r="L3640" s="3"/>
      <c r="M3640" s="3"/>
      <c r="N3640" s="3">
        <v>-3.3299999999999272</v>
      </c>
      <c r="O3640" s="3"/>
    </row>
    <row r="3641" spans="1:15">
      <c r="A3641" s="9">
        <v>40343</v>
      </c>
      <c r="B3641" s="10">
        <v>4606.6899999999996</v>
      </c>
      <c r="C3641" s="3">
        <v>2657.8257118271499</v>
      </c>
      <c r="D3641" s="3">
        <v>1669.5</v>
      </c>
      <c r="E3641" s="3">
        <v>58.6</v>
      </c>
      <c r="F3641" s="3"/>
      <c r="G3641" s="3"/>
      <c r="H3641" s="10">
        <v>188.6</v>
      </c>
      <c r="I3641" s="32">
        <v>232.32</v>
      </c>
      <c r="J3641" s="3">
        <v>-43.72</v>
      </c>
      <c r="K3641" s="3"/>
      <c r="L3641" s="3"/>
      <c r="M3641" s="3"/>
      <c r="N3641" s="3">
        <v>-6.0700000000006185</v>
      </c>
      <c r="O3641" s="3"/>
    </row>
    <row r="3642" spans="1:15">
      <c r="A3642" s="9">
        <v>40340</v>
      </c>
      <c r="B3642" s="32">
        <v>4612.76</v>
      </c>
      <c r="C3642" s="3">
        <v>2663.8223611772601</v>
      </c>
      <c r="D3642" s="3">
        <v>1699.9</v>
      </c>
      <c r="E3642" s="3">
        <v>42.4</v>
      </c>
      <c r="F3642" s="3"/>
      <c r="G3642" s="3"/>
      <c r="H3642" s="37">
        <v>145.04</v>
      </c>
      <c r="I3642" s="3">
        <v>146.81</v>
      </c>
      <c r="J3642" s="3">
        <v>-1.7700000000000102</v>
      </c>
      <c r="K3642" s="3"/>
      <c r="L3642" s="3"/>
      <c r="M3642" s="3"/>
      <c r="N3642" s="3">
        <v>51.430000000000291</v>
      </c>
      <c r="O3642" s="3"/>
    </row>
    <row r="3643" spans="1:15">
      <c r="A3643" s="9">
        <v>40339</v>
      </c>
      <c r="B3643" s="32">
        <v>4561.33</v>
      </c>
      <c r="C3643" s="3">
        <v>2645.8516975761599</v>
      </c>
      <c r="D3643" s="3">
        <v>3311.3</v>
      </c>
      <c r="E3643" s="3">
        <v>79.599999999999994</v>
      </c>
      <c r="F3643" s="3"/>
      <c r="G3643" s="3"/>
      <c r="H3643" s="37">
        <v>907.73</v>
      </c>
      <c r="I3643" s="3">
        <v>769.06</v>
      </c>
      <c r="J3643" s="3">
        <v>138.67000000000007</v>
      </c>
      <c r="K3643" s="3"/>
      <c r="L3643" s="3"/>
      <c r="M3643" s="3"/>
      <c r="N3643" s="3">
        <v>65.090000000000146</v>
      </c>
      <c r="O3643" s="3"/>
    </row>
    <row r="3644" spans="1:15">
      <c r="A3644" s="9">
        <v>40338</v>
      </c>
      <c r="B3644" s="10">
        <v>4496.24</v>
      </c>
      <c r="C3644" s="3">
        <v>2606.99178268776</v>
      </c>
      <c r="D3644" s="3">
        <v>2832.1</v>
      </c>
      <c r="E3644" s="3">
        <v>72.599999999999994</v>
      </c>
      <c r="F3644" s="3"/>
      <c r="G3644" s="3"/>
      <c r="H3644" s="10">
        <v>1078.3699999999999</v>
      </c>
      <c r="I3644" s="32">
        <v>1506.96</v>
      </c>
      <c r="J3644" s="3">
        <v>-428.59000000000015</v>
      </c>
      <c r="K3644" s="3"/>
      <c r="L3644" s="3"/>
      <c r="M3644" s="3"/>
      <c r="N3644" s="3">
        <v>31.829999999999927</v>
      </c>
      <c r="O3644" s="3"/>
    </row>
    <row r="3645" spans="1:15">
      <c r="A3645" s="9">
        <v>40337</v>
      </c>
      <c r="B3645" s="10">
        <v>4464.41</v>
      </c>
      <c r="C3645" s="3">
        <v>2571.4154978390402</v>
      </c>
      <c r="D3645" s="3">
        <v>1718.9</v>
      </c>
      <c r="E3645" s="3">
        <v>124.6</v>
      </c>
      <c r="F3645" s="3"/>
      <c r="G3645" s="3"/>
      <c r="H3645" s="10">
        <v>122.98</v>
      </c>
      <c r="I3645" s="32">
        <v>207.29</v>
      </c>
      <c r="J3645" s="3">
        <v>-84.309999999999988</v>
      </c>
      <c r="K3645" s="3"/>
      <c r="L3645" s="3"/>
      <c r="M3645" s="3"/>
      <c r="N3645" s="3">
        <v>37.139999999999418</v>
      </c>
      <c r="O3645" s="3"/>
    </row>
    <row r="3646" spans="1:15">
      <c r="A3646" s="9">
        <v>40336</v>
      </c>
      <c r="B3646" s="10">
        <v>4427.2700000000004</v>
      </c>
      <c r="C3646" s="3">
        <v>2555.50228454638</v>
      </c>
      <c r="D3646" s="3">
        <v>2659.3</v>
      </c>
      <c r="E3646" s="3">
        <v>101.2</v>
      </c>
      <c r="F3646" s="3"/>
      <c r="G3646" s="3"/>
      <c r="H3646" s="10">
        <v>164.95</v>
      </c>
      <c r="I3646" s="32">
        <v>452.36</v>
      </c>
      <c r="J3646" s="3">
        <v>-287.41000000000003</v>
      </c>
      <c r="K3646" s="3"/>
      <c r="L3646" s="3"/>
      <c r="M3646" s="3"/>
      <c r="N3646" s="3">
        <v>-4.0499999999992724</v>
      </c>
      <c r="O3646" s="3"/>
    </row>
    <row r="3647" spans="1:15">
      <c r="A3647" s="9">
        <v>40333</v>
      </c>
      <c r="B3647" s="32">
        <v>4431.32</v>
      </c>
      <c r="C3647" s="3">
        <v>2549.3741772509802</v>
      </c>
      <c r="D3647" s="3">
        <v>2616</v>
      </c>
      <c r="E3647" s="3">
        <v>99</v>
      </c>
      <c r="F3647" s="3"/>
      <c r="G3647" s="3"/>
      <c r="H3647" s="37">
        <v>188.7</v>
      </c>
      <c r="I3647" s="3">
        <v>559.05999999999995</v>
      </c>
      <c r="J3647" s="3">
        <v>-370.35999999999996</v>
      </c>
      <c r="K3647" s="3"/>
      <c r="L3647" s="3"/>
      <c r="M3647" s="3"/>
      <c r="N3647" s="3">
        <v>77.119999999999891</v>
      </c>
      <c r="O3647" s="3"/>
    </row>
    <row r="3648" spans="1:15">
      <c r="A3648" s="9">
        <v>40332</v>
      </c>
      <c r="B3648" s="32">
        <v>4354.2</v>
      </c>
      <c r="C3648" s="3">
        <v>2491.3683138900201</v>
      </c>
      <c r="D3648" s="3">
        <v>2860.3</v>
      </c>
      <c r="E3648" s="3">
        <v>62.5</v>
      </c>
      <c r="F3648" s="3"/>
      <c r="G3648" s="3"/>
      <c r="H3648" s="37">
        <v>187.92</v>
      </c>
      <c r="I3648" s="3">
        <v>747.22</v>
      </c>
      <c r="J3648" s="3">
        <v>-559.30000000000007</v>
      </c>
      <c r="K3648" s="3"/>
      <c r="L3648" s="3"/>
      <c r="M3648" s="3"/>
      <c r="N3648" s="3">
        <v>21.909999999999854</v>
      </c>
      <c r="O3648" s="3"/>
    </row>
    <row r="3649" spans="1:15">
      <c r="A3649" s="9">
        <v>40331</v>
      </c>
      <c r="B3649" s="32">
        <v>4332.29</v>
      </c>
      <c r="C3649" s="3">
        <v>2492.81076743427</v>
      </c>
      <c r="D3649" s="3">
        <v>3669</v>
      </c>
      <c r="E3649" s="3">
        <v>61</v>
      </c>
      <c r="F3649" s="3"/>
      <c r="G3649" s="3"/>
      <c r="H3649" s="37">
        <v>513.26</v>
      </c>
      <c r="I3649" s="3">
        <v>288.18</v>
      </c>
      <c r="J3649" s="3">
        <v>225.07999999999998</v>
      </c>
      <c r="K3649" s="3"/>
      <c r="L3649" s="3"/>
      <c r="M3649" s="3"/>
      <c r="N3649" s="3">
        <v>31.899999999999636</v>
      </c>
      <c r="O3649" s="3"/>
    </row>
    <row r="3650" spans="1:15">
      <c r="A3650" s="9">
        <v>40330</v>
      </c>
      <c r="B3650" s="32">
        <v>4300.3900000000003</v>
      </c>
      <c r="C3650" s="3">
        <v>2459.93704317015</v>
      </c>
      <c r="D3650" s="3">
        <v>9546.1</v>
      </c>
      <c r="E3650" s="3">
        <v>81.900000000000006</v>
      </c>
      <c r="F3650" s="3"/>
      <c r="G3650" s="3"/>
      <c r="H3650" s="37">
        <v>6213.12</v>
      </c>
      <c r="I3650" s="3">
        <v>1744.66</v>
      </c>
      <c r="J3650" s="3">
        <v>4468.46</v>
      </c>
      <c r="K3650" s="3"/>
      <c r="L3650" s="3"/>
      <c r="M3650" s="3"/>
      <c r="N3650" s="3">
        <v>41.590000000000146</v>
      </c>
      <c r="O3650" s="3"/>
    </row>
    <row r="3651" spans="1:15">
      <c r="A3651" s="9">
        <v>40329</v>
      </c>
      <c r="B3651" s="32">
        <v>4258.8</v>
      </c>
      <c r="C3651" s="3">
        <v>2423.1630411615001</v>
      </c>
      <c r="D3651" s="3">
        <v>1156.7</v>
      </c>
      <c r="E3651" s="3">
        <v>27.5</v>
      </c>
      <c r="F3651" s="3"/>
      <c r="G3651" s="3"/>
      <c r="H3651" s="37">
        <v>285.13</v>
      </c>
      <c r="I3651" s="3">
        <v>88.89</v>
      </c>
      <c r="J3651" s="3">
        <v>196.24</v>
      </c>
      <c r="K3651" s="3"/>
      <c r="L3651" s="3"/>
      <c r="M3651" s="3"/>
      <c r="N3651" s="3">
        <v>21.640000000000327</v>
      </c>
      <c r="O3651" s="3"/>
    </row>
    <row r="3652" spans="1:15">
      <c r="A3652" s="9">
        <v>40324</v>
      </c>
      <c r="B3652" s="32">
        <v>4237.16</v>
      </c>
      <c r="C3652" s="3">
        <v>2415.6142976122001</v>
      </c>
      <c r="D3652" s="3">
        <v>1214.3</v>
      </c>
      <c r="E3652" s="3">
        <v>32</v>
      </c>
      <c r="F3652" s="3"/>
      <c r="G3652" s="3"/>
      <c r="H3652" s="37">
        <v>202.71</v>
      </c>
      <c r="I3652" s="3">
        <v>231.41</v>
      </c>
      <c r="J3652" s="3">
        <v>-28.699999999999989</v>
      </c>
      <c r="K3652" s="3"/>
      <c r="L3652" s="3"/>
      <c r="M3652" s="3"/>
      <c r="N3652" s="3">
        <v>-13.829999999999927</v>
      </c>
      <c r="O3652" s="3"/>
    </row>
    <row r="3653" spans="1:15">
      <c r="A3653" s="9">
        <v>40323</v>
      </c>
      <c r="B3653" s="32">
        <v>4250.99</v>
      </c>
      <c r="C3653" s="3">
        <v>2402.6361730110498</v>
      </c>
      <c r="D3653" s="3">
        <v>1084.0999999999999</v>
      </c>
      <c r="E3653" s="3">
        <v>27.8</v>
      </c>
      <c r="F3653" s="3"/>
      <c r="G3653" s="3"/>
      <c r="H3653" s="37">
        <v>73.099999999999994</v>
      </c>
      <c r="I3653" s="3">
        <v>139.86000000000001</v>
      </c>
      <c r="J3653" s="3">
        <v>-66.760000000000019</v>
      </c>
      <c r="K3653" s="3"/>
      <c r="L3653" s="3"/>
      <c r="M3653" s="3"/>
      <c r="N3653" s="3">
        <v>24.5</v>
      </c>
      <c r="O3653" s="3"/>
    </row>
    <row r="3654" spans="1:15">
      <c r="A3654" s="9">
        <v>40322</v>
      </c>
      <c r="B3654" s="32">
        <v>4226.49</v>
      </c>
      <c r="C3654" s="3">
        <v>2387.5970667536999</v>
      </c>
      <c r="D3654" s="3">
        <v>2762</v>
      </c>
      <c r="E3654" s="3">
        <v>34</v>
      </c>
      <c r="F3654" s="3"/>
      <c r="G3654" s="3"/>
      <c r="H3654" s="37">
        <v>606.13</v>
      </c>
      <c r="I3654" s="3">
        <v>978.82</v>
      </c>
      <c r="J3654" s="3">
        <v>-372.69000000000005</v>
      </c>
      <c r="K3654" s="3"/>
      <c r="L3654" s="3"/>
      <c r="M3654" s="3"/>
      <c r="N3654" s="3">
        <v>-6.430000000000291</v>
      </c>
      <c r="O3654" s="3"/>
    </row>
    <row r="3655" spans="1:15">
      <c r="A3655" s="9">
        <v>40319</v>
      </c>
      <c r="B3655" s="10">
        <v>4232.92</v>
      </c>
      <c r="C3655" s="3">
        <v>2397.6841654974301</v>
      </c>
      <c r="D3655" s="3">
        <v>1291.7</v>
      </c>
      <c r="E3655" s="3">
        <v>24</v>
      </c>
      <c r="F3655" s="3"/>
      <c r="G3655" s="3"/>
      <c r="H3655" s="10">
        <v>139.4</v>
      </c>
      <c r="I3655" s="32">
        <v>376.59</v>
      </c>
      <c r="J3655" s="3">
        <v>-237.18999999999997</v>
      </c>
      <c r="K3655" s="3"/>
      <c r="L3655" s="3"/>
      <c r="M3655" s="3"/>
      <c r="N3655" s="3">
        <v>-2.7699999999995271</v>
      </c>
      <c r="O3655" s="3">
        <v>21847</v>
      </c>
    </row>
    <row r="3656" spans="1:15">
      <c r="A3656" s="9">
        <v>40318</v>
      </c>
      <c r="B3656" s="32">
        <v>4235.6899999999996</v>
      </c>
      <c r="C3656" s="3">
        <v>2397.8879407813101</v>
      </c>
      <c r="D3656" s="3">
        <v>1774.2</v>
      </c>
      <c r="E3656" s="3">
        <v>29</v>
      </c>
      <c r="F3656" s="3"/>
      <c r="G3656" s="3"/>
      <c r="H3656" s="37">
        <v>226.42</v>
      </c>
      <c r="I3656" s="3">
        <v>412.38</v>
      </c>
      <c r="J3656" s="3">
        <v>-185.96</v>
      </c>
      <c r="K3656" s="3"/>
      <c r="L3656" s="3"/>
      <c r="M3656" s="3"/>
      <c r="N3656" s="3">
        <v>-12.680000000000291</v>
      </c>
      <c r="O3656" s="3"/>
    </row>
    <row r="3657" spans="1:15">
      <c r="A3657" s="9">
        <v>40317</v>
      </c>
      <c r="B3657" s="32">
        <v>4248.37</v>
      </c>
      <c r="C3657" s="3">
        <v>2403.70887014558</v>
      </c>
      <c r="D3657" s="3">
        <v>1345.7</v>
      </c>
      <c r="E3657" s="3">
        <v>29.1</v>
      </c>
      <c r="F3657" s="3"/>
      <c r="G3657" s="3"/>
      <c r="H3657" s="37">
        <v>403.72</v>
      </c>
      <c r="I3657" s="3">
        <v>312.7</v>
      </c>
      <c r="J3657" s="3">
        <v>91.020000000000039</v>
      </c>
      <c r="K3657" s="3"/>
      <c r="L3657" s="3"/>
      <c r="M3657" s="3"/>
      <c r="N3657" s="3">
        <v>4.8299999999999272</v>
      </c>
      <c r="O3657" s="3"/>
    </row>
    <row r="3658" spans="1:15">
      <c r="A3658" s="9">
        <v>40316</v>
      </c>
      <c r="B3658" s="32">
        <v>4243.54</v>
      </c>
      <c r="C3658" s="3">
        <v>2397.1378708074599</v>
      </c>
      <c r="D3658" s="3">
        <v>1312.8</v>
      </c>
      <c r="E3658" s="3">
        <v>42.5</v>
      </c>
      <c r="F3658" s="3"/>
      <c r="G3658" s="3"/>
      <c r="H3658" s="37">
        <v>349.96</v>
      </c>
      <c r="I3658" s="3">
        <v>270.83999999999997</v>
      </c>
      <c r="J3658" s="3">
        <v>79.12</v>
      </c>
      <c r="K3658" s="3"/>
      <c r="L3658" s="3"/>
      <c r="M3658" s="3"/>
      <c r="N3658" s="3">
        <v>-14.130000000000109</v>
      </c>
      <c r="O3658" s="3"/>
    </row>
    <row r="3659" spans="1:15">
      <c r="A3659" s="9">
        <v>40315</v>
      </c>
      <c r="B3659" s="32">
        <v>4257.67</v>
      </c>
      <c r="C3659" s="3">
        <v>2406.96114108032</v>
      </c>
      <c r="D3659" s="3">
        <v>1784.5</v>
      </c>
      <c r="E3659" s="3">
        <v>33.5</v>
      </c>
      <c r="F3659" s="3"/>
      <c r="G3659" s="3"/>
      <c r="H3659" s="37">
        <v>803.55</v>
      </c>
      <c r="I3659" s="3">
        <v>896.6</v>
      </c>
      <c r="J3659" s="3">
        <v>-93.050000000000068</v>
      </c>
      <c r="K3659" s="3"/>
      <c r="L3659" s="3"/>
      <c r="M3659" s="3"/>
      <c r="N3659" s="3">
        <v>15.180000000000291</v>
      </c>
      <c r="O3659" s="3"/>
    </row>
    <row r="3660" spans="1:15">
      <c r="A3660" s="9">
        <v>40312</v>
      </c>
      <c r="B3660" s="32">
        <v>4242.49</v>
      </c>
      <c r="C3660" s="3">
        <v>2404.7572954657298</v>
      </c>
      <c r="D3660" s="3">
        <v>983.2</v>
      </c>
      <c r="E3660" s="3">
        <v>35.6</v>
      </c>
      <c r="F3660" s="3"/>
      <c r="G3660" s="3"/>
      <c r="H3660" s="37">
        <v>74.75</v>
      </c>
      <c r="I3660" s="3">
        <v>174.08</v>
      </c>
      <c r="J3660" s="3">
        <v>-99.330000000000013</v>
      </c>
      <c r="K3660" s="3"/>
      <c r="L3660" s="3"/>
      <c r="M3660" s="3"/>
      <c r="N3660" s="3">
        <v>-9.9499999999998181</v>
      </c>
      <c r="O3660" s="3"/>
    </row>
    <row r="3661" spans="1:15">
      <c r="A3661" s="9">
        <v>40311</v>
      </c>
      <c r="B3661" s="32">
        <v>4252.4399999999996</v>
      </c>
      <c r="C3661" s="3">
        <v>2408.40165877043</v>
      </c>
      <c r="D3661" s="3">
        <v>1322.1</v>
      </c>
      <c r="E3661" s="3">
        <v>42.6</v>
      </c>
      <c r="F3661" s="3"/>
      <c r="G3661" s="3"/>
      <c r="H3661" s="37">
        <v>73.3</v>
      </c>
      <c r="I3661" s="3">
        <v>164.56</v>
      </c>
      <c r="J3661" s="3">
        <v>-91.26</v>
      </c>
      <c r="K3661" s="3"/>
      <c r="L3661" s="3"/>
      <c r="M3661" s="3"/>
      <c r="N3661" s="3">
        <v>9.7699999999995271</v>
      </c>
      <c r="O3661" s="3"/>
    </row>
    <row r="3662" spans="1:15">
      <c r="A3662" s="9">
        <v>40310</v>
      </c>
      <c r="B3662" s="32">
        <v>4242.67</v>
      </c>
      <c r="C3662" s="3">
        <v>2399.5300691944199</v>
      </c>
      <c r="D3662" s="3">
        <v>1183.8</v>
      </c>
      <c r="E3662" s="3">
        <v>41.2</v>
      </c>
      <c r="F3662" s="3"/>
      <c r="G3662" s="3"/>
      <c r="H3662" s="37">
        <v>169.32</v>
      </c>
      <c r="I3662" s="3">
        <v>388.35</v>
      </c>
      <c r="J3662" s="3">
        <v>-219.03000000000003</v>
      </c>
      <c r="K3662" s="3"/>
      <c r="L3662" s="3"/>
      <c r="M3662" s="3"/>
      <c r="N3662" s="3">
        <v>13.260000000000218</v>
      </c>
      <c r="O3662" s="3"/>
    </row>
    <row r="3663" spans="1:15">
      <c r="A3663" s="9">
        <v>40309</v>
      </c>
      <c r="B3663" s="32">
        <v>4229.41</v>
      </c>
      <c r="C3663" s="3">
        <v>2397.8506202681201</v>
      </c>
      <c r="D3663" s="3">
        <v>2187.4</v>
      </c>
      <c r="E3663" s="3">
        <v>98.5</v>
      </c>
      <c r="F3663" s="3"/>
      <c r="G3663" s="3"/>
      <c r="H3663" s="37">
        <v>478.26</v>
      </c>
      <c r="I3663" s="3">
        <v>378.69</v>
      </c>
      <c r="J3663" s="3">
        <v>99.57</v>
      </c>
      <c r="K3663" s="3"/>
      <c r="L3663" s="3"/>
      <c r="M3663" s="3"/>
      <c r="N3663" s="3">
        <v>14.1899999999996</v>
      </c>
      <c r="O3663" s="3"/>
    </row>
    <row r="3664" spans="1:15">
      <c r="A3664" s="9">
        <v>40308</v>
      </c>
      <c r="B3664" s="32">
        <v>4215.22</v>
      </c>
      <c r="C3664" s="3">
        <v>2392.8722815720698</v>
      </c>
      <c r="D3664" s="3">
        <v>1382.2</v>
      </c>
      <c r="E3664" s="3">
        <v>60.2</v>
      </c>
      <c r="F3664" s="3"/>
      <c r="G3664" s="3"/>
      <c r="H3664" s="37">
        <v>178.57</v>
      </c>
      <c r="I3664" s="3">
        <v>120.12</v>
      </c>
      <c r="J3664" s="3">
        <v>58.449999999999989</v>
      </c>
      <c r="K3664" s="3"/>
      <c r="L3664" s="3"/>
      <c r="M3664" s="3"/>
      <c r="N3664" s="3">
        <v>-6.819999999999709</v>
      </c>
      <c r="O3664" s="3"/>
    </row>
    <row r="3665" spans="1:15">
      <c r="A3665" s="9">
        <v>40305</v>
      </c>
      <c r="B3665" s="32">
        <v>4222.04</v>
      </c>
      <c r="C3665" s="3">
        <v>2398.144894952</v>
      </c>
      <c r="D3665" s="3">
        <v>1338.3</v>
      </c>
      <c r="E3665" s="3">
        <v>48.9</v>
      </c>
      <c r="F3665" s="3"/>
      <c r="G3665" s="3"/>
      <c r="H3665" s="37">
        <v>126.28</v>
      </c>
      <c r="I3665" s="3">
        <v>211.23</v>
      </c>
      <c r="J3665" s="3">
        <v>-84.949999999999989</v>
      </c>
      <c r="K3665" s="3"/>
      <c r="L3665" s="3"/>
      <c r="M3665" s="3"/>
      <c r="N3665" s="3">
        <v>-1.0900000000001455</v>
      </c>
      <c r="O3665" s="3"/>
    </row>
    <row r="3666" spans="1:15">
      <c r="A3666" s="9">
        <v>40304</v>
      </c>
      <c r="B3666" s="32">
        <v>4223.13</v>
      </c>
      <c r="C3666" s="3">
        <v>2405.0032336937702</v>
      </c>
      <c r="D3666" s="3">
        <v>2980.4</v>
      </c>
      <c r="E3666" s="3">
        <v>101.7</v>
      </c>
      <c r="F3666" s="3"/>
      <c r="G3666" s="3"/>
      <c r="H3666" s="37">
        <v>1340.22</v>
      </c>
      <c r="I3666" s="3">
        <v>1336.88</v>
      </c>
      <c r="J3666" s="3">
        <v>3.3399999999999181</v>
      </c>
      <c r="K3666" s="3"/>
      <c r="L3666" s="3"/>
      <c r="M3666" s="3"/>
      <c r="N3666" s="3">
        <v>3.5299999999997453</v>
      </c>
      <c r="O3666" s="3"/>
    </row>
    <row r="3667" spans="1:15">
      <c r="A3667" s="9">
        <v>40303</v>
      </c>
      <c r="B3667" s="32">
        <v>4219.6000000000004</v>
      </c>
      <c r="C3667" s="3">
        <v>2412.9259604712702</v>
      </c>
      <c r="D3667" s="3">
        <v>2963.7</v>
      </c>
      <c r="E3667" s="3">
        <v>82.9</v>
      </c>
      <c r="F3667" s="3"/>
      <c r="G3667" s="3"/>
      <c r="H3667" s="37">
        <v>87.61</v>
      </c>
      <c r="I3667" s="3">
        <v>849.17</v>
      </c>
      <c r="J3667" s="3">
        <v>-761.56</v>
      </c>
      <c r="K3667" s="3"/>
      <c r="L3667" s="3"/>
      <c r="M3667" s="3"/>
      <c r="N3667" s="3">
        <v>-0.15999999999985448</v>
      </c>
      <c r="O3667" s="3"/>
    </row>
    <row r="3668" spans="1:15">
      <c r="A3668" s="9">
        <v>40302</v>
      </c>
      <c r="B3668" s="32">
        <v>4219.76</v>
      </c>
      <c r="C3668" s="3">
        <v>2403.9605045227199</v>
      </c>
      <c r="D3668" s="3">
        <v>2829.9</v>
      </c>
      <c r="E3668" s="3">
        <v>160.19999999999999</v>
      </c>
      <c r="F3668" s="3"/>
      <c r="G3668" s="3"/>
      <c r="H3668" s="37">
        <v>896.67</v>
      </c>
      <c r="I3668" s="3">
        <v>522.86</v>
      </c>
      <c r="J3668" s="3">
        <v>373.80999999999995</v>
      </c>
      <c r="K3668" s="3"/>
      <c r="L3668" s="3"/>
      <c r="M3668" s="3"/>
      <c r="N3668" s="3">
        <v>14.25</v>
      </c>
      <c r="O3668" s="3"/>
    </row>
    <row r="3669" spans="1:15">
      <c r="A3669" s="9">
        <v>40301</v>
      </c>
      <c r="B3669" s="32">
        <v>4205.51</v>
      </c>
      <c r="C3669" s="3">
        <v>2417.54547320349</v>
      </c>
      <c r="D3669" s="3">
        <v>1456</v>
      </c>
      <c r="E3669" s="3">
        <v>75.900000000000006</v>
      </c>
      <c r="F3669" s="3"/>
      <c r="G3669" s="3"/>
      <c r="H3669" s="37">
        <v>248.22</v>
      </c>
      <c r="I3669" s="3">
        <v>137.16999999999999</v>
      </c>
      <c r="J3669" s="3">
        <v>111.05000000000001</v>
      </c>
      <c r="K3669" s="3"/>
      <c r="L3669" s="3"/>
      <c r="M3669" s="3"/>
      <c r="N3669" s="3">
        <v>-13.710000000000036</v>
      </c>
      <c r="O3669" s="3"/>
    </row>
    <row r="3670" spans="1:15">
      <c r="A3670" s="9">
        <v>40298</v>
      </c>
      <c r="B3670" s="32">
        <v>4219.22</v>
      </c>
      <c r="C3670" s="3">
        <v>2424.5363850273802</v>
      </c>
      <c r="D3670" s="3">
        <v>3265.2637249999998</v>
      </c>
      <c r="E3670" s="3">
        <v>117.795351</v>
      </c>
      <c r="F3670" s="3"/>
      <c r="G3670" s="3"/>
      <c r="H3670" s="37">
        <v>1688.3</v>
      </c>
      <c r="I3670" s="3">
        <v>1401.98</v>
      </c>
      <c r="J3670" s="3">
        <v>286.31999999999994</v>
      </c>
      <c r="K3670" s="3"/>
      <c r="L3670" s="3"/>
      <c r="M3670" s="3"/>
      <c r="N3670" s="3">
        <v>30.340000000000146</v>
      </c>
      <c r="O3670" s="3"/>
    </row>
    <row r="3671" spans="1:15">
      <c r="A3671" s="9">
        <v>40297</v>
      </c>
      <c r="B3671" s="32">
        <v>4188.88</v>
      </c>
      <c r="C3671" s="3">
        <v>2368.27567686059</v>
      </c>
      <c r="D3671" s="3">
        <v>1092.8</v>
      </c>
      <c r="E3671" s="3">
        <v>66.900000000000006</v>
      </c>
      <c r="F3671" s="3"/>
      <c r="G3671" s="3"/>
      <c r="H3671" s="37">
        <v>74.150000000000006</v>
      </c>
      <c r="I3671" s="3">
        <v>152.16</v>
      </c>
      <c r="J3671" s="3">
        <v>-78.009999999999991</v>
      </c>
      <c r="K3671" s="3"/>
      <c r="L3671" s="3"/>
      <c r="M3671" s="3"/>
      <c r="N3671" s="3">
        <v>33.880000000000109</v>
      </c>
      <c r="O3671" s="3"/>
    </row>
    <row r="3672" spans="1:15">
      <c r="A3672" s="9">
        <v>40295</v>
      </c>
      <c r="B3672" s="32">
        <v>4155</v>
      </c>
      <c r="C3672" s="3">
        <v>2368.27567686059</v>
      </c>
      <c r="D3672" s="3">
        <v>2010.5</v>
      </c>
      <c r="E3672" s="3">
        <v>141.4</v>
      </c>
      <c r="F3672" s="3"/>
      <c r="G3672" s="3"/>
      <c r="H3672" s="37">
        <v>191.94</v>
      </c>
      <c r="I3672" s="3">
        <v>805.35</v>
      </c>
      <c r="J3672" s="3">
        <v>-613.41000000000008</v>
      </c>
      <c r="K3672" s="3"/>
      <c r="L3672" s="3"/>
      <c r="M3672" s="3"/>
      <c r="N3672" s="3">
        <v>20.539999999999964</v>
      </c>
      <c r="O3672" s="3"/>
    </row>
    <row r="3673" spans="1:15">
      <c r="A3673" s="9">
        <v>40294</v>
      </c>
      <c r="B3673" s="32">
        <v>4134.46</v>
      </c>
      <c r="C3673" s="3">
        <v>2358.9157341676</v>
      </c>
      <c r="D3673" s="3">
        <v>2038.9</v>
      </c>
      <c r="E3673" s="3">
        <v>55.6</v>
      </c>
      <c r="F3673" s="3"/>
      <c r="G3673" s="3"/>
      <c r="H3673" s="37">
        <v>225.44</v>
      </c>
      <c r="I3673" s="3">
        <v>787.36</v>
      </c>
      <c r="J3673" s="3">
        <v>-561.92000000000007</v>
      </c>
      <c r="K3673" s="3"/>
      <c r="L3673" s="3"/>
      <c r="M3673" s="3"/>
      <c r="N3673" s="3">
        <v>-1.5900000000001455</v>
      </c>
      <c r="O3673" s="3"/>
    </row>
    <row r="3674" spans="1:15">
      <c r="A3674" s="9">
        <v>40291</v>
      </c>
      <c r="B3674" s="32">
        <v>4136.05</v>
      </c>
      <c r="C3674" s="3">
        <v>2375.8513134844102</v>
      </c>
      <c r="D3674" s="3">
        <v>1617.5</v>
      </c>
      <c r="E3674" s="3">
        <v>66.7</v>
      </c>
      <c r="F3674" s="3"/>
      <c r="G3674" s="3"/>
      <c r="H3674" s="37">
        <v>350.98</v>
      </c>
      <c r="I3674" s="3">
        <v>365.12</v>
      </c>
      <c r="J3674" s="3">
        <v>-14.139999999999986</v>
      </c>
      <c r="K3674" s="3"/>
      <c r="L3674" s="3"/>
      <c r="M3674" s="3"/>
      <c r="N3674" s="3">
        <v>14.409999999999854</v>
      </c>
      <c r="O3674" s="3"/>
    </row>
    <row r="3675" spans="1:15">
      <c r="A3675" s="9">
        <v>40290</v>
      </c>
      <c r="B3675" s="32">
        <v>4121.6400000000003</v>
      </c>
      <c r="C3675" s="3">
        <v>2365.2547186903198</v>
      </c>
      <c r="D3675" s="3">
        <v>1780.8</v>
      </c>
      <c r="E3675" s="3">
        <v>60.2</v>
      </c>
      <c r="F3675" s="3"/>
      <c r="G3675" s="3"/>
      <c r="H3675" s="37">
        <v>94.27</v>
      </c>
      <c r="I3675" s="3">
        <v>451.17</v>
      </c>
      <c r="J3675" s="3">
        <v>-356.90000000000003</v>
      </c>
      <c r="K3675" s="3"/>
      <c r="L3675" s="3"/>
      <c r="M3675" s="3"/>
      <c r="N3675" s="3">
        <v>44.090000000000146</v>
      </c>
      <c r="O3675" s="3"/>
    </row>
    <row r="3676" spans="1:15">
      <c r="A3676" s="9">
        <v>40289</v>
      </c>
      <c r="B3676" s="32">
        <v>4077.55</v>
      </c>
      <c r="C3676" s="3">
        <v>2356.5925590504698</v>
      </c>
      <c r="D3676" s="3">
        <v>2314.1999999999998</v>
      </c>
      <c r="E3676" s="3">
        <v>62.2</v>
      </c>
      <c r="F3676" s="3"/>
      <c r="G3676" s="3"/>
      <c r="H3676" s="37">
        <v>591.30999999999995</v>
      </c>
      <c r="I3676" s="3">
        <v>812.67</v>
      </c>
      <c r="J3676" s="3">
        <v>-221.36</v>
      </c>
      <c r="K3676" s="3"/>
      <c r="L3676" s="3"/>
      <c r="M3676" s="3"/>
      <c r="N3676" s="3">
        <v>38.660000000000309</v>
      </c>
      <c r="O3676" s="3"/>
    </row>
    <row r="3677" spans="1:15">
      <c r="A3677" s="9">
        <v>40288</v>
      </c>
      <c r="B3677" s="32">
        <v>4038.89</v>
      </c>
      <c r="C3677" s="3">
        <v>2328.7168934337201</v>
      </c>
      <c r="D3677" s="3">
        <v>2229.5</v>
      </c>
      <c r="E3677" s="3">
        <v>77.099999999999994</v>
      </c>
      <c r="F3677" s="3"/>
      <c r="G3677" s="3"/>
      <c r="H3677" s="37">
        <v>269.27</v>
      </c>
      <c r="I3677" s="3">
        <v>809.33</v>
      </c>
      <c r="J3677" s="3">
        <v>-540.06000000000006</v>
      </c>
      <c r="K3677" s="3"/>
      <c r="L3677" s="3"/>
      <c r="M3677" s="3"/>
      <c r="N3677" s="3">
        <v>16.519999999999982</v>
      </c>
      <c r="O3677" s="3"/>
    </row>
    <row r="3678" spans="1:15">
      <c r="A3678" s="9">
        <v>40287</v>
      </c>
      <c r="B3678" s="32">
        <v>4022.37</v>
      </c>
      <c r="C3678" s="3">
        <v>2322.0878461523198</v>
      </c>
      <c r="D3678" s="3">
        <v>1859.2</v>
      </c>
      <c r="E3678" s="3">
        <v>76.900000000000006</v>
      </c>
      <c r="F3678" s="3"/>
      <c r="G3678" s="3"/>
      <c r="H3678" s="37">
        <v>96.14</v>
      </c>
      <c r="I3678" s="3">
        <v>555.66999999999996</v>
      </c>
      <c r="J3678" s="3">
        <v>-459.53</v>
      </c>
      <c r="K3678" s="3"/>
      <c r="L3678" s="3"/>
      <c r="M3678" s="3"/>
      <c r="N3678" s="3">
        <v>7.0099999999997635</v>
      </c>
      <c r="O3678" s="3">
        <v>9464</v>
      </c>
    </row>
    <row r="3679" spans="1:15">
      <c r="A3679" s="9">
        <v>40284</v>
      </c>
      <c r="B3679" s="32">
        <v>4015.36</v>
      </c>
      <c r="C3679" s="3">
        <v>2328.3177885742002</v>
      </c>
      <c r="D3679" s="3">
        <v>1754.7</v>
      </c>
      <c r="E3679" s="3">
        <v>114.6</v>
      </c>
      <c r="F3679" s="3"/>
      <c r="G3679" s="3"/>
      <c r="H3679" s="37">
        <v>113.08</v>
      </c>
      <c r="I3679" s="3">
        <v>277.87</v>
      </c>
      <c r="J3679" s="3">
        <v>-164.79000000000002</v>
      </c>
      <c r="K3679" s="3"/>
      <c r="L3679" s="3"/>
      <c r="M3679" s="3"/>
      <c r="N3679" s="3">
        <v>48.490000000000236</v>
      </c>
      <c r="O3679" s="3"/>
    </row>
    <row r="3680" spans="1:15">
      <c r="A3680" s="9">
        <v>40283</v>
      </c>
      <c r="B3680" s="32">
        <v>3966.87</v>
      </c>
      <c r="C3680" s="3">
        <v>2293.5025843977501</v>
      </c>
      <c r="D3680" s="3">
        <v>1102.5999999999999</v>
      </c>
      <c r="E3680" s="3">
        <v>40.200000000000003</v>
      </c>
      <c r="F3680" s="3"/>
      <c r="G3680" s="3"/>
      <c r="H3680" s="37">
        <v>140.09</v>
      </c>
      <c r="I3680" s="3">
        <v>291.02999999999997</v>
      </c>
      <c r="J3680" s="3">
        <v>-150.93999999999997</v>
      </c>
      <c r="K3680" s="3"/>
      <c r="L3680" s="3"/>
      <c r="M3680" s="3"/>
      <c r="N3680" s="3">
        <v>11.039999999999964</v>
      </c>
      <c r="O3680" s="3"/>
    </row>
    <row r="3681" spans="1:15">
      <c r="A3681" s="9">
        <v>40280</v>
      </c>
      <c r="B3681" s="32">
        <v>3955.83</v>
      </c>
      <c r="C3681" s="3">
        <v>2279.92177935982</v>
      </c>
      <c r="D3681" s="3">
        <v>650.85799999999995</v>
      </c>
      <c r="E3681" s="3">
        <v>27.562000000000001</v>
      </c>
      <c r="F3681" s="3"/>
      <c r="G3681" s="3"/>
      <c r="H3681" s="37">
        <v>116.45</v>
      </c>
      <c r="I3681" s="3">
        <v>167.59</v>
      </c>
      <c r="J3681" s="3">
        <v>-51.14</v>
      </c>
      <c r="K3681" s="3"/>
      <c r="L3681" s="3"/>
      <c r="M3681" s="3"/>
      <c r="N3681" s="3">
        <v>-2.9500000000002728</v>
      </c>
      <c r="O3681" s="3"/>
    </row>
    <row r="3682" spans="1:15">
      <c r="A3682" s="9">
        <v>40276</v>
      </c>
      <c r="B3682" s="32">
        <v>3958.78</v>
      </c>
      <c r="C3682" s="3">
        <v>2295.2347966268098</v>
      </c>
      <c r="D3682" s="3">
        <v>1795.067155</v>
      </c>
      <c r="E3682" s="3">
        <v>36.749887000000001</v>
      </c>
      <c r="F3682" s="3"/>
      <c r="G3682" s="3"/>
      <c r="H3682" s="37">
        <v>523.36</v>
      </c>
      <c r="I3682" s="3">
        <v>663.92</v>
      </c>
      <c r="J3682" s="3">
        <v>-140.55999999999995</v>
      </c>
      <c r="K3682" s="3"/>
      <c r="L3682" s="3"/>
      <c r="M3682" s="3"/>
      <c r="N3682" s="3">
        <v>19.160000000000309</v>
      </c>
      <c r="O3682" s="3"/>
    </row>
    <row r="3683" spans="1:15">
      <c r="A3683" s="9">
        <v>40275</v>
      </c>
      <c r="B3683" s="32">
        <v>3939.62</v>
      </c>
      <c r="C3683" s="3">
        <v>2275.7297588841202</v>
      </c>
      <c r="D3683" s="3">
        <v>1149.2</v>
      </c>
      <c r="E3683" s="3">
        <v>33</v>
      </c>
      <c r="F3683" s="3"/>
      <c r="G3683" s="3"/>
      <c r="H3683" s="37">
        <v>209.56</v>
      </c>
      <c r="I3683" s="3">
        <v>257.79000000000002</v>
      </c>
      <c r="J3683" s="3">
        <v>-48.230000000000018</v>
      </c>
      <c r="K3683" s="3"/>
      <c r="L3683" s="3"/>
      <c r="M3683" s="3"/>
      <c r="N3683" s="3">
        <v>30.009999999999764</v>
      </c>
      <c r="O3683" s="3">
        <v>32639</v>
      </c>
    </row>
    <row r="3684" spans="1:15">
      <c r="A3684" s="9">
        <v>40274</v>
      </c>
      <c r="B3684" s="32">
        <v>3909.61</v>
      </c>
      <c r="C3684" s="3">
        <v>2261.3205605192002</v>
      </c>
      <c r="D3684" s="3">
        <v>2776.8</v>
      </c>
      <c r="E3684" s="3">
        <v>53</v>
      </c>
      <c r="F3684" s="3"/>
      <c r="G3684" s="3"/>
      <c r="H3684" s="37">
        <v>512.78</v>
      </c>
      <c r="I3684" s="3">
        <v>431.44</v>
      </c>
      <c r="J3684" s="3">
        <v>81.339999999999975</v>
      </c>
      <c r="K3684" s="3"/>
      <c r="L3684" s="3"/>
      <c r="M3684" s="3"/>
      <c r="N3684" s="3">
        <v>39.260000000000218</v>
      </c>
      <c r="O3684" s="3">
        <v>10320</v>
      </c>
    </row>
    <row r="3685" spans="1:15">
      <c r="A3685" s="9">
        <v>40273</v>
      </c>
      <c r="B3685" s="32">
        <v>3870.35</v>
      </c>
      <c r="C3685" s="3">
        <v>2232.5948349115401</v>
      </c>
      <c r="D3685" s="3">
        <v>1242</v>
      </c>
      <c r="E3685" s="3">
        <v>31.2</v>
      </c>
      <c r="F3685" s="3"/>
      <c r="G3685" s="3"/>
      <c r="H3685" s="37">
        <v>81.56</v>
      </c>
      <c r="I3685" s="3">
        <v>144.55000000000001</v>
      </c>
      <c r="J3685" s="3">
        <v>-62.990000000000009</v>
      </c>
      <c r="K3685" s="3"/>
      <c r="L3685" s="3"/>
      <c r="M3685" s="3"/>
      <c r="N3685" s="3">
        <v>88.449999999999818</v>
      </c>
      <c r="O3685" s="3"/>
    </row>
    <row r="3686" spans="1:15">
      <c r="A3686" s="9">
        <v>40269</v>
      </c>
      <c r="B3686" s="32">
        <v>3781.9</v>
      </c>
      <c r="C3686" s="3">
        <v>2177.74863703035</v>
      </c>
      <c r="D3686" s="3">
        <v>680.9</v>
      </c>
      <c r="E3686" s="3">
        <v>15.8</v>
      </c>
      <c r="F3686" s="3"/>
      <c r="G3686" s="3"/>
      <c r="H3686" s="37">
        <v>117.93</v>
      </c>
      <c r="I3686" s="3">
        <v>28.81</v>
      </c>
      <c r="J3686" s="3">
        <v>89.12</v>
      </c>
      <c r="K3686" s="3"/>
      <c r="L3686" s="3"/>
      <c r="M3686" s="3"/>
      <c r="N3686" s="3">
        <v>35.400000000000091</v>
      </c>
      <c r="O3686" s="3"/>
    </row>
    <row r="3687" spans="1:15">
      <c r="A3687" s="9">
        <v>40268</v>
      </c>
      <c r="B3687" s="32">
        <v>3746.5</v>
      </c>
      <c r="C3687" s="3">
        <v>2153.9223622212999</v>
      </c>
      <c r="D3687" s="3">
        <v>564.5</v>
      </c>
      <c r="E3687" s="3">
        <v>11.2</v>
      </c>
      <c r="F3687" s="3"/>
      <c r="G3687" s="3"/>
      <c r="H3687" s="37">
        <v>43.07</v>
      </c>
      <c r="I3687" s="3">
        <v>117.68</v>
      </c>
      <c r="J3687" s="3">
        <v>-74.610000000000014</v>
      </c>
      <c r="K3687" s="3"/>
      <c r="L3687" s="3"/>
      <c r="M3687" s="3"/>
      <c r="N3687" s="3">
        <v>21.909999999999854</v>
      </c>
      <c r="O3687" s="3"/>
    </row>
    <row r="3688" spans="1:15">
      <c r="A3688" s="9">
        <v>40267</v>
      </c>
      <c r="B3688" s="32">
        <v>3724.59</v>
      </c>
      <c r="C3688" s="3">
        <v>2141.6947151223599</v>
      </c>
      <c r="D3688" s="3">
        <v>904.2</v>
      </c>
      <c r="E3688" s="3">
        <v>16.600000000000001</v>
      </c>
      <c r="F3688" s="3"/>
      <c r="G3688" s="3"/>
      <c r="H3688" s="37">
        <v>181.33</v>
      </c>
      <c r="I3688" s="3">
        <v>237.47</v>
      </c>
      <c r="J3688" s="3">
        <v>-56.139999999999986</v>
      </c>
      <c r="K3688" s="3"/>
      <c r="L3688" s="3"/>
      <c r="M3688" s="3"/>
      <c r="N3688" s="3">
        <v>-40.480000000000018</v>
      </c>
      <c r="O3688" s="3">
        <v>6515</v>
      </c>
    </row>
    <row r="3689" spans="1:15">
      <c r="A3689" s="9">
        <v>40263</v>
      </c>
      <c r="B3689" s="32">
        <v>3765.07</v>
      </c>
      <c r="C3689" s="3">
        <v>2140.3297007359201</v>
      </c>
      <c r="D3689" s="3">
        <v>800.1</v>
      </c>
      <c r="E3689" s="3">
        <v>15.5</v>
      </c>
      <c r="F3689" s="3"/>
      <c r="G3689" s="3"/>
      <c r="H3689" s="37">
        <v>301.14</v>
      </c>
      <c r="I3689" s="3">
        <v>125.32</v>
      </c>
      <c r="J3689" s="3">
        <v>175.82</v>
      </c>
      <c r="K3689" s="3"/>
      <c r="L3689" s="3"/>
      <c r="M3689" s="3"/>
      <c r="N3689" s="3">
        <v>-8.6900000000000546</v>
      </c>
      <c r="O3689" s="3"/>
    </row>
    <row r="3690" spans="1:15">
      <c r="A3690" s="9">
        <v>40262</v>
      </c>
      <c r="B3690" s="32">
        <v>3773.76</v>
      </c>
      <c r="C3690" s="3">
        <v>2139.5972440752898</v>
      </c>
      <c r="D3690" s="3">
        <v>1099.3</v>
      </c>
      <c r="E3690" s="3">
        <v>26.1</v>
      </c>
      <c r="F3690" s="3"/>
      <c r="G3690" s="3"/>
      <c r="H3690" s="37">
        <v>46.9</v>
      </c>
      <c r="I3690" s="3">
        <v>427.27</v>
      </c>
      <c r="J3690" s="3">
        <v>-380.37</v>
      </c>
      <c r="K3690" s="3"/>
      <c r="L3690" s="3"/>
      <c r="M3690" s="3"/>
      <c r="N3690" s="3">
        <v>43.330000000000382</v>
      </c>
      <c r="O3690" s="3"/>
    </row>
    <row r="3691" spans="1:15">
      <c r="A3691" s="9">
        <v>40261</v>
      </c>
      <c r="B3691" s="32">
        <v>3730.43</v>
      </c>
      <c r="C3691" s="3">
        <v>2107.0052712380402</v>
      </c>
      <c r="D3691" s="3">
        <v>5710</v>
      </c>
      <c r="E3691" s="3">
        <v>42</v>
      </c>
      <c r="F3691" s="3"/>
      <c r="G3691" s="3"/>
      <c r="H3691" s="37">
        <v>465.41</v>
      </c>
      <c r="I3691" s="3">
        <v>5221.41</v>
      </c>
      <c r="J3691" s="3">
        <v>-4756</v>
      </c>
      <c r="K3691" s="3"/>
      <c r="L3691" s="3"/>
      <c r="M3691" s="3"/>
      <c r="N3691" s="3">
        <v>7.7100000000000364</v>
      </c>
      <c r="O3691" s="3"/>
    </row>
    <row r="3692" spans="1:15">
      <c r="A3692" s="9">
        <v>40260</v>
      </c>
      <c r="B3692" s="32">
        <v>3722.72</v>
      </c>
      <c r="C3692" s="3">
        <v>2086.27313153863</v>
      </c>
      <c r="D3692" s="3">
        <v>1877.1</v>
      </c>
      <c r="E3692" s="3">
        <v>29.3</v>
      </c>
      <c r="F3692" s="3"/>
      <c r="G3692" s="3"/>
      <c r="H3692" s="37">
        <v>488.88</v>
      </c>
      <c r="I3692" s="3">
        <v>1083.56</v>
      </c>
      <c r="J3692" s="3">
        <v>-594.67999999999995</v>
      </c>
      <c r="K3692" s="3"/>
      <c r="L3692" s="3"/>
      <c r="M3692" s="3"/>
      <c r="N3692" s="3">
        <v>-7.9500000000002728</v>
      </c>
      <c r="O3692" s="3"/>
    </row>
    <row r="3693" spans="1:15">
      <c r="A3693" s="9">
        <v>40259</v>
      </c>
      <c r="B3693" s="32">
        <v>3730.67</v>
      </c>
      <c r="C3693" s="3">
        <v>2087.6599509129501</v>
      </c>
      <c r="D3693" s="3">
        <v>1216.4000000000001</v>
      </c>
      <c r="E3693" s="3">
        <v>16.600000000000001</v>
      </c>
      <c r="F3693" s="3"/>
      <c r="G3693" s="3"/>
      <c r="H3693" s="37">
        <v>655.94</v>
      </c>
      <c r="I3693" s="3">
        <v>346.12</v>
      </c>
      <c r="J3693" s="3">
        <v>309.82000000000005</v>
      </c>
      <c r="K3693" s="3"/>
      <c r="L3693" s="3"/>
      <c r="M3693" s="3"/>
      <c r="N3693" s="3">
        <v>-12.329999999999927</v>
      </c>
      <c r="O3693" s="3"/>
    </row>
    <row r="3694" spans="1:15">
      <c r="A3694" s="9">
        <v>40256</v>
      </c>
      <c r="B3694" s="32">
        <v>3743</v>
      </c>
      <c r="C3694" s="3">
        <v>2098.6955821988799</v>
      </c>
      <c r="D3694" s="3">
        <v>538.70000000000005</v>
      </c>
      <c r="E3694" s="3">
        <v>13.9</v>
      </c>
      <c r="F3694" s="3"/>
      <c r="G3694" s="3"/>
      <c r="H3694" s="37">
        <v>102.68</v>
      </c>
      <c r="I3694" s="3">
        <v>111.84</v>
      </c>
      <c r="J3694" s="3">
        <v>-9.1599999999999966</v>
      </c>
      <c r="K3694" s="3"/>
      <c r="L3694" s="3"/>
      <c r="M3694" s="3"/>
      <c r="N3694" s="3">
        <v>-1.9200000000000728</v>
      </c>
      <c r="O3694" s="3"/>
    </row>
    <row r="3695" spans="1:15">
      <c r="A3695" s="9">
        <v>40255</v>
      </c>
      <c r="B3695" s="32">
        <v>3744.92</v>
      </c>
      <c r="C3695" s="3">
        <v>2095.95582001291</v>
      </c>
      <c r="D3695" s="3">
        <v>574.4</v>
      </c>
      <c r="E3695" s="3">
        <v>21.2</v>
      </c>
      <c r="F3695" s="3"/>
      <c r="G3695" s="3"/>
      <c r="H3695" s="37">
        <v>55.2</v>
      </c>
      <c r="I3695" s="3">
        <v>76.23</v>
      </c>
      <c r="J3695" s="3">
        <v>-21.03</v>
      </c>
      <c r="K3695" s="3"/>
      <c r="L3695" s="3"/>
      <c r="M3695" s="3"/>
      <c r="N3695" s="3">
        <v>-10.269999999999982</v>
      </c>
      <c r="O3695" s="3"/>
    </row>
    <row r="3696" spans="1:15">
      <c r="A3696" s="9">
        <v>40254</v>
      </c>
      <c r="B3696" s="32">
        <v>3755.19</v>
      </c>
      <c r="C3696" s="3">
        <v>2094.44734285198</v>
      </c>
      <c r="D3696" s="3">
        <v>1746.3</v>
      </c>
      <c r="E3696" s="3">
        <v>44.2</v>
      </c>
      <c r="F3696" s="3"/>
      <c r="G3696" s="3"/>
      <c r="H3696" s="37">
        <v>364.81</v>
      </c>
      <c r="I3696" s="3">
        <v>728.05</v>
      </c>
      <c r="J3696" s="3">
        <v>-363.23999999999995</v>
      </c>
      <c r="K3696" s="3"/>
      <c r="L3696" s="3"/>
      <c r="M3696" s="3"/>
      <c r="N3696" s="3">
        <v>-13.099999999999909</v>
      </c>
      <c r="O3696" s="3"/>
    </row>
    <row r="3697" spans="1:15">
      <c r="A3697" s="9">
        <v>40253</v>
      </c>
      <c r="B3697" s="32">
        <v>3768.29</v>
      </c>
      <c r="C3697" s="3">
        <v>2092.3025209173302</v>
      </c>
      <c r="D3697" s="3">
        <v>2153.5172400000001</v>
      </c>
      <c r="E3697" s="3">
        <v>74.124452000000005</v>
      </c>
      <c r="F3697" s="3"/>
      <c r="G3697" s="3"/>
      <c r="H3697" s="37">
        <v>83.681245000000004</v>
      </c>
      <c r="I3697" s="3">
        <v>345.90454</v>
      </c>
      <c r="J3697" s="3">
        <v>-262.22329500000001</v>
      </c>
      <c r="K3697" s="3"/>
      <c r="L3697" s="3"/>
      <c r="M3697" s="3"/>
      <c r="N3697" s="3">
        <v>-17.210000000000036</v>
      </c>
      <c r="O3697" s="3"/>
    </row>
    <row r="3698" spans="1:15">
      <c r="A3698" s="9">
        <v>40252</v>
      </c>
      <c r="B3698" s="32">
        <v>3785.5</v>
      </c>
      <c r="C3698" s="3">
        <v>2108.14753418279</v>
      </c>
      <c r="D3698" s="3">
        <v>2141.6999999999998</v>
      </c>
      <c r="E3698" s="3">
        <v>246.4</v>
      </c>
      <c r="F3698" s="3"/>
      <c r="G3698" s="3"/>
      <c r="H3698" s="37">
        <v>406.03</v>
      </c>
      <c r="I3698" s="3">
        <v>350.64</v>
      </c>
      <c r="J3698" s="3">
        <v>55.389999999999986</v>
      </c>
      <c r="K3698" s="3"/>
      <c r="L3698" s="3"/>
      <c r="M3698" s="3"/>
      <c r="N3698" s="3">
        <v>-58.050000000000182</v>
      </c>
      <c r="O3698" s="3"/>
    </row>
    <row r="3699" spans="1:15">
      <c r="A3699" s="9">
        <v>40249</v>
      </c>
      <c r="B3699" s="32">
        <v>3843.55</v>
      </c>
      <c r="C3699" s="3">
        <v>2190.5881935328498</v>
      </c>
      <c r="D3699" s="3">
        <v>1245.8</v>
      </c>
      <c r="E3699" s="3">
        <v>43.5</v>
      </c>
      <c r="F3699" s="3"/>
      <c r="G3699" s="3"/>
      <c r="H3699" s="37">
        <v>477.76</v>
      </c>
      <c r="I3699" s="3">
        <v>531.48</v>
      </c>
      <c r="J3699" s="3">
        <v>-53.720000000000027</v>
      </c>
      <c r="K3699" s="3"/>
      <c r="L3699" s="3"/>
      <c r="M3699" s="3"/>
      <c r="N3699" s="3">
        <v>-1.2899999999999636</v>
      </c>
      <c r="O3699" s="3"/>
    </row>
    <row r="3700" spans="1:15">
      <c r="A3700" s="9">
        <v>40248</v>
      </c>
      <c r="B3700" s="32">
        <v>3844.84</v>
      </c>
      <c r="C3700" s="3">
        <v>2204.2855287038401</v>
      </c>
      <c r="D3700" s="3">
        <v>2870.1</v>
      </c>
      <c r="E3700" s="3">
        <v>124.1</v>
      </c>
      <c r="F3700" s="3"/>
      <c r="G3700" s="3"/>
      <c r="H3700" s="37">
        <v>94.05</v>
      </c>
      <c r="I3700" s="3">
        <v>1691.64</v>
      </c>
      <c r="J3700" s="3">
        <v>-1597.5900000000001</v>
      </c>
      <c r="K3700" s="3"/>
      <c r="L3700" s="3"/>
      <c r="M3700" s="3"/>
      <c r="N3700" s="3">
        <v>12.539999999999964</v>
      </c>
      <c r="O3700" s="3"/>
    </row>
    <row r="3701" spans="1:15">
      <c r="A3701" s="9">
        <v>40247</v>
      </c>
      <c r="B3701" s="32">
        <v>3832.3</v>
      </c>
      <c r="C3701" s="3">
        <v>2203.6481432933001</v>
      </c>
      <c r="D3701" s="3">
        <v>1243.4000000000001</v>
      </c>
      <c r="E3701" s="3">
        <v>27.5</v>
      </c>
      <c r="F3701" s="3"/>
      <c r="G3701" s="3"/>
      <c r="H3701" s="37">
        <v>300.27</v>
      </c>
      <c r="I3701" s="3">
        <v>408.52</v>
      </c>
      <c r="J3701" s="3">
        <v>-108.25</v>
      </c>
      <c r="K3701" s="3"/>
      <c r="L3701" s="3"/>
      <c r="M3701" s="3"/>
      <c r="N3701" s="3">
        <v>31.080000000000382</v>
      </c>
      <c r="O3701" s="3"/>
    </row>
    <row r="3702" spans="1:15">
      <c r="A3702" s="9">
        <v>40246</v>
      </c>
      <c r="B3702" s="32">
        <v>3801.22</v>
      </c>
      <c r="C3702" s="3">
        <v>2182.7334801817901</v>
      </c>
      <c r="D3702" s="3">
        <v>713.6</v>
      </c>
      <c r="E3702" s="3">
        <v>18.7</v>
      </c>
      <c r="F3702" s="3"/>
      <c r="G3702" s="3"/>
      <c r="H3702" s="37">
        <v>111.89</v>
      </c>
      <c r="I3702" s="3">
        <v>42.35</v>
      </c>
      <c r="J3702" s="3">
        <v>69.539999999999992</v>
      </c>
      <c r="K3702" s="3"/>
      <c r="L3702" s="3"/>
      <c r="M3702" s="3"/>
      <c r="N3702" s="3">
        <v>-7.7900000000004184</v>
      </c>
      <c r="O3702" s="3"/>
    </row>
    <row r="3703" spans="1:15">
      <c r="A3703" s="9">
        <v>40245</v>
      </c>
      <c r="B3703" s="32">
        <v>3809.01</v>
      </c>
      <c r="C3703" s="3">
        <v>2193.2361823587999</v>
      </c>
      <c r="D3703" s="3">
        <v>617.70000000000005</v>
      </c>
      <c r="E3703" s="3">
        <v>19.8</v>
      </c>
      <c r="F3703" s="3"/>
      <c r="G3703" s="3"/>
      <c r="H3703" s="37">
        <v>127.15</v>
      </c>
      <c r="I3703" s="3">
        <v>63.33</v>
      </c>
      <c r="J3703" s="3">
        <v>63.820000000000007</v>
      </c>
      <c r="K3703" s="3"/>
      <c r="L3703" s="3"/>
      <c r="M3703" s="3"/>
      <c r="N3703" s="3">
        <v>-26.049999999999727</v>
      </c>
      <c r="O3703" s="3"/>
    </row>
    <row r="3704" spans="1:15">
      <c r="A3704" s="9">
        <v>40242</v>
      </c>
      <c r="B3704" s="32">
        <v>3835.06</v>
      </c>
      <c r="C3704" s="3">
        <v>2207.6707710846199</v>
      </c>
      <c r="D3704" s="3">
        <v>837.6</v>
      </c>
      <c r="E3704" s="3">
        <v>27.2</v>
      </c>
      <c r="F3704" s="3"/>
      <c r="G3704" s="3"/>
      <c r="H3704" s="37">
        <v>82.61</v>
      </c>
      <c r="I3704" s="3">
        <v>66.16</v>
      </c>
      <c r="J3704" s="3">
        <v>16.450000000000003</v>
      </c>
      <c r="K3704" s="3"/>
      <c r="L3704" s="3"/>
      <c r="M3704" s="3"/>
      <c r="N3704" s="3">
        <v>10.889999999999873</v>
      </c>
      <c r="O3704" s="3"/>
    </row>
    <row r="3705" spans="1:15">
      <c r="A3705" s="9">
        <v>40241</v>
      </c>
      <c r="B3705" s="32">
        <v>3824.17</v>
      </c>
      <c r="C3705" s="3">
        <v>2198.8488329899801</v>
      </c>
      <c r="D3705" s="3">
        <v>1083.5</v>
      </c>
      <c r="E3705" s="3">
        <v>29.2</v>
      </c>
      <c r="F3705" s="3"/>
      <c r="G3705" s="3"/>
      <c r="H3705" s="37">
        <v>92.04</v>
      </c>
      <c r="I3705" s="3">
        <v>171.9</v>
      </c>
      <c r="J3705" s="3">
        <v>-79.86</v>
      </c>
      <c r="K3705" s="3"/>
      <c r="L3705" s="3"/>
      <c r="M3705" s="3"/>
      <c r="N3705" s="3">
        <v>18.320000000000164</v>
      </c>
      <c r="O3705" s="3"/>
    </row>
    <row r="3706" spans="1:15">
      <c r="A3706" s="9">
        <v>40240</v>
      </c>
      <c r="B3706" s="32">
        <v>3805.85</v>
      </c>
      <c r="C3706" s="3">
        <v>2195.4509539309302</v>
      </c>
      <c r="D3706" s="3">
        <v>1665.6</v>
      </c>
      <c r="E3706" s="3">
        <v>30.9</v>
      </c>
      <c r="F3706" s="3"/>
      <c r="G3706" s="3"/>
      <c r="H3706" s="37">
        <v>322.83999999999997</v>
      </c>
      <c r="I3706" s="3">
        <v>715.21</v>
      </c>
      <c r="J3706" s="3">
        <v>-392.37000000000006</v>
      </c>
      <c r="K3706" s="3"/>
      <c r="L3706" s="3"/>
      <c r="M3706" s="3"/>
      <c r="N3706" s="3">
        <v>31.819999999999709</v>
      </c>
      <c r="O3706" s="3"/>
    </row>
    <row r="3707" spans="1:15">
      <c r="A3707" s="9">
        <v>40239</v>
      </c>
      <c r="B3707" s="32">
        <v>3774.03</v>
      </c>
      <c r="C3707" s="3">
        <v>2180.4491286344401</v>
      </c>
      <c r="D3707" s="3">
        <v>1069.3</v>
      </c>
      <c r="E3707" s="3">
        <v>33.4</v>
      </c>
      <c r="F3707" s="3"/>
      <c r="G3707" s="3"/>
      <c r="H3707" s="37">
        <v>42.406999999999996</v>
      </c>
      <c r="I3707" s="3">
        <v>115.441</v>
      </c>
      <c r="J3707" s="3">
        <v>-73.034000000000006</v>
      </c>
      <c r="K3707" s="3"/>
      <c r="L3707" s="3"/>
      <c r="M3707" s="3"/>
      <c r="N3707" s="3">
        <v>-46.629999999999654</v>
      </c>
      <c r="O3707" s="3"/>
    </row>
    <row r="3708" spans="1:15">
      <c r="A3708" s="9">
        <v>40238</v>
      </c>
      <c r="B3708" s="32">
        <v>3820.66</v>
      </c>
      <c r="C3708" s="3">
        <v>2195.6401114979399</v>
      </c>
      <c r="D3708" s="3">
        <v>1580.5</v>
      </c>
      <c r="E3708" s="3">
        <v>30.3</v>
      </c>
      <c r="F3708" s="3"/>
      <c r="G3708" s="3"/>
      <c r="H3708" s="37">
        <v>340.34</v>
      </c>
      <c r="I3708" s="3">
        <v>302.52</v>
      </c>
      <c r="J3708" s="3">
        <v>37.819999999999993</v>
      </c>
      <c r="K3708" s="3"/>
      <c r="L3708" s="3"/>
      <c r="M3708" s="3"/>
      <c r="N3708" s="3">
        <v>-4.6400000000003274</v>
      </c>
      <c r="O3708" s="3"/>
    </row>
    <row r="3709" spans="1:15">
      <c r="A3709" s="9">
        <v>40235</v>
      </c>
      <c r="B3709" s="32">
        <v>3825.3</v>
      </c>
      <c r="C3709" s="3">
        <v>2201.4362917225499</v>
      </c>
      <c r="D3709" s="3">
        <v>1033.4000000000001</v>
      </c>
      <c r="E3709" s="3">
        <v>32</v>
      </c>
      <c r="F3709" s="3"/>
      <c r="G3709" s="3"/>
      <c r="H3709" s="37">
        <v>59.25</v>
      </c>
      <c r="I3709" s="3">
        <v>24.25</v>
      </c>
      <c r="J3709" s="3">
        <v>35</v>
      </c>
      <c r="K3709" s="3"/>
      <c r="L3709" s="3"/>
      <c r="M3709" s="3"/>
      <c r="N3709" s="3">
        <v>17.440000000000055</v>
      </c>
      <c r="O3709" s="3"/>
    </row>
    <row r="3710" spans="1:15">
      <c r="A3710" s="9">
        <v>40234</v>
      </c>
      <c r="B3710" s="32">
        <v>3807.86</v>
      </c>
      <c r="C3710" s="3">
        <v>2170.3118776260299</v>
      </c>
      <c r="D3710" s="3">
        <v>787.2</v>
      </c>
      <c r="E3710" s="3">
        <v>27.3</v>
      </c>
      <c r="F3710" s="3"/>
      <c r="G3710" s="3"/>
      <c r="H3710" s="37">
        <v>102.74</v>
      </c>
      <c r="I3710" s="3">
        <v>262.63</v>
      </c>
      <c r="J3710" s="3">
        <v>-159.88999999999999</v>
      </c>
      <c r="K3710" s="3"/>
      <c r="L3710" s="3"/>
      <c r="M3710" s="3"/>
      <c r="N3710" s="3">
        <v>25.610000000000127</v>
      </c>
      <c r="O3710" s="3"/>
    </row>
    <row r="3711" spans="1:15">
      <c r="A3711" s="9">
        <v>40233</v>
      </c>
      <c r="B3711" s="32">
        <v>3782.25</v>
      </c>
      <c r="C3711" s="3">
        <v>2170.3118776260299</v>
      </c>
      <c r="D3711" s="3">
        <v>856.1</v>
      </c>
      <c r="E3711" s="3">
        <v>24.4</v>
      </c>
      <c r="F3711" s="3"/>
      <c r="G3711" s="3"/>
      <c r="H3711" s="37">
        <v>134.523</v>
      </c>
      <c r="I3711" s="3">
        <v>77.63</v>
      </c>
      <c r="J3711" s="3">
        <v>56.893000000000001</v>
      </c>
      <c r="K3711" s="3"/>
      <c r="L3711" s="3"/>
      <c r="M3711" s="3"/>
      <c r="N3711" s="3">
        <v>6.7399999999997817</v>
      </c>
      <c r="O3711" s="3"/>
    </row>
    <row r="3712" spans="1:15">
      <c r="A3712" s="9">
        <v>40232</v>
      </c>
      <c r="B3712" s="32">
        <v>3775.51</v>
      </c>
      <c r="C3712" s="3">
        <v>2171.6305625631999</v>
      </c>
      <c r="D3712" s="3">
        <v>1307.6184989999999</v>
      </c>
      <c r="E3712" s="3">
        <v>34.905330999999997</v>
      </c>
      <c r="F3712" s="3"/>
      <c r="G3712" s="3"/>
      <c r="H3712" s="37">
        <v>46.274000000000001</v>
      </c>
      <c r="I3712" s="3">
        <v>174.67099999999999</v>
      </c>
      <c r="J3712" s="3">
        <v>-128.39699999999999</v>
      </c>
      <c r="K3712" s="3"/>
      <c r="L3712" s="3"/>
      <c r="M3712" s="3"/>
      <c r="N3712" s="3">
        <v>5.1100000000001273</v>
      </c>
      <c r="O3712" s="3"/>
    </row>
    <row r="3713" spans="1:15">
      <c r="A3713" s="9">
        <v>40231</v>
      </c>
      <c r="B3713" s="32">
        <v>3770.4</v>
      </c>
      <c r="C3713" s="3">
        <v>2168.7452416674901</v>
      </c>
      <c r="D3713" s="3">
        <v>799.5</v>
      </c>
      <c r="E3713" s="3">
        <v>24.4</v>
      </c>
      <c r="F3713" s="3"/>
      <c r="G3713" s="3"/>
      <c r="H3713" s="37">
        <v>31.849</v>
      </c>
      <c r="I3713" s="3">
        <v>57.31</v>
      </c>
      <c r="J3713" s="3">
        <v>-25.461000000000002</v>
      </c>
      <c r="K3713" s="3"/>
      <c r="L3713" s="3"/>
      <c r="M3713" s="3"/>
      <c r="N3713" s="3">
        <v>-3.1500000000000909</v>
      </c>
      <c r="O3713" s="3"/>
    </row>
    <row r="3714" spans="1:15">
      <c r="A3714" s="9">
        <v>40228</v>
      </c>
      <c r="B3714" s="32">
        <v>3773.55</v>
      </c>
      <c r="C3714" s="3">
        <v>2172.9672956040899</v>
      </c>
      <c r="D3714" s="3">
        <v>1001.4</v>
      </c>
      <c r="E3714" s="3">
        <v>34</v>
      </c>
      <c r="F3714" s="3"/>
      <c r="G3714" s="3"/>
      <c r="H3714" s="37">
        <v>72.75</v>
      </c>
      <c r="I3714" s="3">
        <v>104.98</v>
      </c>
      <c r="J3714" s="3">
        <v>-32.230000000000004</v>
      </c>
      <c r="K3714" s="3"/>
      <c r="L3714" s="3"/>
      <c r="M3714" s="3"/>
      <c r="N3714" s="3">
        <v>4.7400000000002365</v>
      </c>
      <c r="O3714" s="3"/>
    </row>
    <row r="3715" spans="1:15">
      <c r="A3715" s="9">
        <v>40227</v>
      </c>
      <c r="B3715" s="32">
        <v>3768.81</v>
      </c>
      <c r="C3715" s="3">
        <v>2171.3370633490799</v>
      </c>
      <c r="D3715" s="3">
        <v>1668.4</v>
      </c>
      <c r="E3715" s="3">
        <v>44</v>
      </c>
      <c r="F3715" s="3"/>
      <c r="G3715" s="3"/>
      <c r="H3715" s="37">
        <v>55.42</v>
      </c>
      <c r="I3715" s="3">
        <v>590.14</v>
      </c>
      <c r="J3715" s="3">
        <v>-534.72</v>
      </c>
      <c r="K3715" s="3"/>
      <c r="L3715" s="3"/>
      <c r="M3715" s="3"/>
      <c r="N3715" s="3">
        <v>36.039999999999964</v>
      </c>
      <c r="O3715" s="3"/>
    </row>
    <row r="3716" spans="1:15">
      <c r="A3716" s="9">
        <v>40226</v>
      </c>
      <c r="B3716" s="32">
        <v>3732.77</v>
      </c>
      <c r="C3716" s="3">
        <v>2161.9208132241702</v>
      </c>
      <c r="D3716" s="3">
        <v>1671</v>
      </c>
      <c r="E3716" s="3">
        <v>49.9</v>
      </c>
      <c r="F3716" s="3"/>
      <c r="G3716" s="3"/>
      <c r="H3716" s="37">
        <v>241.27</v>
      </c>
      <c r="I3716" s="3">
        <v>78.739999999999995</v>
      </c>
      <c r="J3716" s="3">
        <v>162.53000000000003</v>
      </c>
      <c r="K3716" s="3"/>
      <c r="L3716" s="3"/>
      <c r="M3716" s="3"/>
      <c r="N3716" s="3">
        <v>11.650000000000091</v>
      </c>
      <c r="O3716" s="3">
        <v>7236</v>
      </c>
    </row>
    <row r="3717" spans="1:15">
      <c r="A3717" s="9">
        <v>40225</v>
      </c>
      <c r="B3717" s="32">
        <v>3721.12</v>
      </c>
      <c r="C3717" s="3">
        <v>2154.5229035061798</v>
      </c>
      <c r="D3717" s="3">
        <v>1691.9</v>
      </c>
      <c r="E3717" s="3">
        <v>35.1</v>
      </c>
      <c r="F3717" s="3"/>
      <c r="G3717" s="3"/>
      <c r="H3717" s="37">
        <v>279.08999999999997</v>
      </c>
      <c r="I3717" s="3">
        <v>320.87</v>
      </c>
      <c r="J3717" s="3">
        <v>-41.78000000000003</v>
      </c>
      <c r="K3717" s="3"/>
      <c r="L3717" s="3"/>
      <c r="M3717" s="3"/>
      <c r="N3717" s="3">
        <v>30.079999999999927</v>
      </c>
      <c r="O3717" s="3"/>
    </row>
    <row r="3718" spans="1:15">
      <c r="A3718" s="9">
        <v>40224</v>
      </c>
      <c r="B3718" s="32">
        <v>3691.04</v>
      </c>
      <c r="C3718" s="3">
        <v>2140.7907293396502</v>
      </c>
      <c r="D3718" s="3">
        <v>639.6</v>
      </c>
      <c r="E3718" s="3">
        <v>26</v>
      </c>
      <c r="F3718" s="3"/>
      <c r="G3718" s="3"/>
      <c r="H3718" s="37">
        <v>30.55</v>
      </c>
      <c r="I3718" s="3">
        <v>80.441000000000003</v>
      </c>
      <c r="J3718" s="3">
        <v>-49.891000000000005</v>
      </c>
      <c r="K3718" s="3"/>
      <c r="L3718" s="3"/>
      <c r="M3718" s="3"/>
      <c r="N3718" s="3">
        <v>-26.470000000000255</v>
      </c>
      <c r="O3718" s="3"/>
    </row>
    <row r="3719" spans="1:15">
      <c r="A3719" s="9">
        <v>40221</v>
      </c>
      <c r="B3719" s="32">
        <v>3717.51</v>
      </c>
      <c r="C3719" s="3">
        <v>2158.3297678428398</v>
      </c>
      <c r="D3719" s="3">
        <v>1206.4000000000001</v>
      </c>
      <c r="E3719" s="3">
        <v>41.4</v>
      </c>
      <c r="F3719" s="3"/>
      <c r="G3719" s="3"/>
      <c r="H3719" s="37">
        <v>284.81</v>
      </c>
      <c r="I3719" s="3">
        <v>263.95999999999998</v>
      </c>
      <c r="J3719" s="3">
        <v>20.850000000000023</v>
      </c>
      <c r="K3719" s="3"/>
      <c r="L3719" s="3"/>
      <c r="M3719" s="3"/>
      <c r="N3719" s="3">
        <v>7.5400000000004184</v>
      </c>
      <c r="O3719" s="3"/>
    </row>
    <row r="3720" spans="1:15">
      <c r="A3720" s="9">
        <v>40220</v>
      </c>
      <c r="B3720" s="32">
        <v>3709.97</v>
      </c>
      <c r="C3720" s="3">
        <v>2163.15528804206</v>
      </c>
      <c r="D3720" s="3">
        <v>974.4</v>
      </c>
      <c r="E3720" s="3">
        <v>29.3</v>
      </c>
      <c r="F3720" s="3"/>
      <c r="G3720" s="3"/>
      <c r="H3720" s="37">
        <v>70.72</v>
      </c>
      <c r="I3720" s="3">
        <v>75.349999999999994</v>
      </c>
      <c r="J3720" s="3">
        <v>-4.6299999999999955</v>
      </c>
      <c r="K3720" s="3"/>
      <c r="L3720" s="3"/>
      <c r="M3720" s="3"/>
      <c r="N3720" s="3">
        <v>-14.870000000000346</v>
      </c>
      <c r="O3720" s="3"/>
    </row>
    <row r="3721" spans="1:15">
      <c r="A3721" s="9">
        <v>40219</v>
      </c>
      <c r="B3721" s="32">
        <v>3724.84</v>
      </c>
      <c r="C3721" s="3">
        <v>2156.4131148208999</v>
      </c>
      <c r="D3721" s="3">
        <v>1415.9</v>
      </c>
      <c r="E3721" s="3">
        <v>65.599999999999994</v>
      </c>
      <c r="F3721" s="3"/>
      <c r="G3721" s="3"/>
      <c r="H3721" s="37">
        <v>180.87</v>
      </c>
      <c r="I3721" s="3">
        <v>133.37899999999999</v>
      </c>
      <c r="J3721" s="3">
        <v>47.491000000000014</v>
      </c>
      <c r="K3721" s="3"/>
      <c r="L3721" s="3"/>
      <c r="M3721" s="3"/>
      <c r="N3721" s="3">
        <v>-49.5</v>
      </c>
      <c r="O3721" s="3"/>
    </row>
    <row r="3722" spans="1:15">
      <c r="A3722" s="9">
        <v>40218</v>
      </c>
      <c r="B3722" s="32">
        <v>3774.34</v>
      </c>
      <c r="C3722" s="3">
        <v>2184.0254862664801</v>
      </c>
      <c r="D3722" s="3">
        <v>2313.4</v>
      </c>
      <c r="E3722" s="3">
        <v>85.5</v>
      </c>
      <c r="F3722" s="3"/>
      <c r="G3722" s="3"/>
      <c r="H3722" s="37">
        <v>157.49</v>
      </c>
      <c r="I3722" s="3">
        <v>256.27999999999997</v>
      </c>
      <c r="J3722" s="3">
        <v>-98.789999999999964</v>
      </c>
      <c r="K3722" s="3"/>
      <c r="L3722" s="3"/>
      <c r="M3722" s="3"/>
      <c r="N3722" s="3">
        <v>-10.940000000000055</v>
      </c>
      <c r="O3722" s="3"/>
    </row>
    <row r="3723" spans="1:15">
      <c r="A3723" s="9">
        <v>40217</v>
      </c>
      <c r="B3723" s="32">
        <v>3785.28</v>
      </c>
      <c r="C3723" s="3">
        <v>2202.6791471892202</v>
      </c>
      <c r="D3723" s="3">
        <v>2236.8000000000002</v>
      </c>
      <c r="E3723" s="3">
        <v>56.2</v>
      </c>
      <c r="F3723" s="3"/>
      <c r="G3723" s="3"/>
      <c r="H3723" s="37">
        <v>170.86</v>
      </c>
      <c r="I3723" s="3">
        <v>211.97</v>
      </c>
      <c r="J3723" s="3">
        <v>-41.109999999999985</v>
      </c>
      <c r="K3723" s="3"/>
      <c r="L3723" s="3"/>
      <c r="M3723" s="3"/>
      <c r="N3723" s="3">
        <v>-4.0899999999996908</v>
      </c>
      <c r="O3723" s="3">
        <v>13304</v>
      </c>
    </row>
    <row r="3724" spans="1:15">
      <c r="A3724" s="9">
        <v>40214</v>
      </c>
      <c r="B3724" s="32">
        <v>3789.37</v>
      </c>
      <c r="C3724" s="3">
        <v>2230.1522676627101</v>
      </c>
      <c r="D3724" s="3">
        <v>2576.9</v>
      </c>
      <c r="E3724" s="3">
        <v>114</v>
      </c>
      <c r="F3724" s="3"/>
      <c r="G3724" s="3"/>
      <c r="H3724" s="37">
        <v>587.23</v>
      </c>
      <c r="I3724" s="3">
        <v>713.75</v>
      </c>
      <c r="J3724" s="3">
        <v>-126.51999999999998</v>
      </c>
      <c r="K3724" s="3"/>
      <c r="L3724" s="3"/>
      <c r="M3724" s="3"/>
      <c r="N3724" s="3">
        <v>82.650000000000091</v>
      </c>
      <c r="O3724" s="3"/>
    </row>
    <row r="3725" spans="1:15">
      <c r="A3725" s="9">
        <v>40212</v>
      </c>
      <c r="B3725" s="32">
        <v>3706.72</v>
      </c>
      <c r="C3725" s="3">
        <v>2199.8777028968002</v>
      </c>
      <c r="D3725" s="3">
        <v>1509.4</v>
      </c>
      <c r="E3725" s="3">
        <v>95.9</v>
      </c>
      <c r="F3725" s="3"/>
      <c r="G3725" s="3"/>
      <c r="H3725" s="37">
        <v>408.34</v>
      </c>
      <c r="I3725" s="3">
        <v>548.77</v>
      </c>
      <c r="J3725" s="3">
        <v>-140.43</v>
      </c>
      <c r="K3725" s="3"/>
      <c r="L3725" s="3"/>
      <c r="M3725" s="3"/>
      <c r="N3725" s="3">
        <v>8.919999999999618</v>
      </c>
      <c r="O3725" s="3"/>
    </row>
    <row r="3726" spans="1:15">
      <c r="A3726" s="9">
        <v>40211</v>
      </c>
      <c r="B3726" s="32">
        <v>3697.8</v>
      </c>
      <c r="C3726" s="3">
        <v>2206.07641542176</v>
      </c>
      <c r="D3726" s="3">
        <v>1609.3</v>
      </c>
      <c r="E3726" s="3">
        <v>44.1</v>
      </c>
      <c r="F3726" s="3"/>
      <c r="G3726" s="3"/>
      <c r="H3726" s="37">
        <v>226.35</v>
      </c>
      <c r="I3726" s="3">
        <v>383.25</v>
      </c>
      <c r="J3726" s="3">
        <v>-156.9</v>
      </c>
      <c r="K3726" s="3"/>
      <c r="L3726" s="3"/>
      <c r="M3726" s="3"/>
      <c r="N3726" s="3">
        <v>-11.329999999999927</v>
      </c>
      <c r="O3726" s="3"/>
    </row>
    <row r="3727" spans="1:15">
      <c r="A3727" s="9">
        <v>40210</v>
      </c>
      <c r="B3727" s="32">
        <v>3709.13</v>
      </c>
      <c r="C3727" s="3">
        <v>2215.3677152718901</v>
      </c>
      <c r="D3727" s="3">
        <v>1585.1</v>
      </c>
      <c r="E3727" s="3">
        <v>59.8</v>
      </c>
      <c r="F3727" s="3"/>
      <c r="G3727" s="3"/>
      <c r="H3727" s="37">
        <v>150.72</v>
      </c>
      <c r="I3727" s="3">
        <v>283.27999999999997</v>
      </c>
      <c r="J3727" s="3">
        <v>-132.55999999999997</v>
      </c>
      <c r="K3727" s="3"/>
      <c r="L3727" s="3"/>
      <c r="M3727" s="3"/>
      <c r="N3727" s="3">
        <v>17.740000000000236</v>
      </c>
      <c r="O3727" s="3"/>
    </row>
    <row r="3728" spans="1:15">
      <c r="A3728" s="9">
        <v>40206</v>
      </c>
      <c r="B3728" s="32">
        <v>3691.39</v>
      </c>
      <c r="C3728" s="3">
        <v>2223.2260000134902</v>
      </c>
      <c r="D3728" s="3">
        <v>2525.5</v>
      </c>
      <c r="E3728" s="3">
        <v>80.3</v>
      </c>
      <c r="F3728" s="3"/>
      <c r="G3728" s="3"/>
      <c r="H3728" s="37">
        <v>189.68</v>
      </c>
      <c r="I3728" s="3">
        <v>910.5</v>
      </c>
      <c r="J3728" s="3">
        <v>-720.81999999999994</v>
      </c>
      <c r="K3728" s="3"/>
      <c r="L3728" s="3"/>
      <c r="M3728" s="3"/>
      <c r="N3728" s="3">
        <v>54.980000000000018</v>
      </c>
      <c r="O3728" s="3">
        <v>8229</v>
      </c>
    </row>
    <row r="3729" spans="1:15">
      <c r="A3729" s="9">
        <v>40204</v>
      </c>
      <c r="B3729" s="32">
        <v>3636.41</v>
      </c>
      <c r="C3729" s="3">
        <v>2202.44469887283</v>
      </c>
      <c r="D3729" s="3">
        <v>1925.2</v>
      </c>
      <c r="E3729" s="3">
        <v>88.8</v>
      </c>
      <c r="F3729" s="3"/>
      <c r="G3729" s="3"/>
      <c r="H3729" s="37">
        <v>160.79</v>
      </c>
      <c r="I3729" s="3">
        <v>575.05999999999995</v>
      </c>
      <c r="J3729" s="3">
        <v>-414.27</v>
      </c>
      <c r="K3729" s="3"/>
      <c r="L3729" s="3"/>
      <c r="M3729" s="3"/>
      <c r="N3729" s="3">
        <v>45.029999999999745</v>
      </c>
      <c r="O3729" s="3">
        <v>8356</v>
      </c>
    </row>
    <row r="3730" spans="1:15">
      <c r="A3730" s="9">
        <v>40203</v>
      </c>
      <c r="B3730" s="32">
        <v>3591.38</v>
      </c>
      <c r="C3730" s="3">
        <v>2177.5586732494799</v>
      </c>
      <c r="D3730" s="3">
        <v>883.2</v>
      </c>
      <c r="E3730" s="3">
        <v>25.8</v>
      </c>
      <c r="F3730" s="3"/>
      <c r="G3730" s="3"/>
      <c r="H3730" s="37">
        <v>125.15</v>
      </c>
      <c r="I3730" s="3">
        <v>251.16</v>
      </c>
      <c r="J3730" s="3">
        <v>-126.00999999999999</v>
      </c>
      <c r="K3730" s="3"/>
      <c r="L3730" s="3"/>
      <c r="M3730" s="3"/>
      <c r="N3730" s="3">
        <v>36.930000000000291</v>
      </c>
      <c r="O3730" s="3"/>
    </row>
    <row r="3731" spans="1:15">
      <c r="A3731" s="9">
        <v>40200</v>
      </c>
      <c r="B3731" s="32">
        <v>3554.45</v>
      </c>
      <c r="C3731" s="3">
        <v>2135.6229641356499</v>
      </c>
      <c r="D3731" s="3">
        <v>1502.857</v>
      </c>
      <c r="E3731" s="3">
        <v>31.683</v>
      </c>
      <c r="F3731" s="3"/>
      <c r="G3731" s="3"/>
      <c r="H3731" s="37">
        <v>157.75</v>
      </c>
      <c r="I3731" s="3">
        <v>647.82000000000005</v>
      </c>
      <c r="J3731" s="3">
        <v>-490.07000000000005</v>
      </c>
      <c r="K3731" s="3"/>
      <c r="L3731" s="3"/>
      <c r="M3731" s="3"/>
      <c r="N3731" s="3">
        <v>22.7199999999998</v>
      </c>
      <c r="O3731" s="3"/>
    </row>
    <row r="3732" spans="1:15">
      <c r="A3732" s="9">
        <v>40199</v>
      </c>
      <c r="B3732" s="32">
        <v>3531.73</v>
      </c>
      <c r="C3732" s="3">
        <v>2134.9045481326302</v>
      </c>
      <c r="D3732" s="3">
        <v>1675.6</v>
      </c>
      <c r="E3732" s="3">
        <v>52.5</v>
      </c>
      <c r="F3732" s="3"/>
      <c r="G3732" s="3"/>
      <c r="H3732" s="37">
        <v>124.25</v>
      </c>
      <c r="I3732" s="3">
        <v>586.89</v>
      </c>
      <c r="J3732" s="3">
        <v>-462.64</v>
      </c>
      <c r="K3732" s="3"/>
      <c r="L3732" s="3"/>
      <c r="M3732" s="3"/>
      <c r="N3732" s="3">
        <v>12.019999999999982</v>
      </c>
      <c r="O3732" s="3"/>
    </row>
    <row r="3733" spans="1:15">
      <c r="A3733" s="9">
        <v>40198</v>
      </c>
      <c r="B3733" s="32">
        <v>3519.71</v>
      </c>
      <c r="C3733" s="3">
        <v>2128.58789661845</v>
      </c>
      <c r="D3733" s="3">
        <v>727.2</v>
      </c>
      <c r="E3733" s="3">
        <v>39</v>
      </c>
      <c r="F3733" s="3"/>
      <c r="G3733" s="3"/>
      <c r="H3733" s="37">
        <v>35.82</v>
      </c>
      <c r="I3733" s="3">
        <v>120.86</v>
      </c>
      <c r="J3733" s="3">
        <v>-85.039999999999992</v>
      </c>
      <c r="K3733" s="3"/>
      <c r="L3733" s="3"/>
      <c r="M3733" s="3"/>
      <c r="N3733" s="3">
        <v>-12.699999999999818</v>
      </c>
      <c r="O3733" s="3"/>
    </row>
    <row r="3734" spans="1:15">
      <c r="A3734" s="9">
        <v>40197</v>
      </c>
      <c r="B3734" s="32">
        <v>3532.41</v>
      </c>
      <c r="C3734" s="3">
        <v>2138.3471032912398</v>
      </c>
      <c r="D3734" s="3">
        <v>1201.58</v>
      </c>
      <c r="E3734" s="3">
        <v>20.353999999999999</v>
      </c>
      <c r="F3734" s="3"/>
      <c r="G3734" s="3"/>
      <c r="H3734" s="37">
        <v>102.35899999999999</v>
      </c>
      <c r="I3734" s="3">
        <v>476.38</v>
      </c>
      <c r="J3734" s="3">
        <v>-374.02100000000002</v>
      </c>
      <c r="K3734" s="3"/>
      <c r="L3734" s="3"/>
      <c r="M3734" s="3"/>
      <c r="N3734" s="3">
        <v>49.109999999999673</v>
      </c>
      <c r="O3734" s="3"/>
    </row>
    <row r="3735" spans="1:15">
      <c r="A3735" s="9">
        <v>40196</v>
      </c>
      <c r="B3735" s="32">
        <v>3483.3</v>
      </c>
      <c r="C3735" s="3">
        <v>2115.28430016834</v>
      </c>
      <c r="D3735" s="3">
        <v>739.3</v>
      </c>
      <c r="E3735" s="3">
        <v>20.6</v>
      </c>
      <c r="F3735" s="3"/>
      <c r="G3735" s="3"/>
      <c r="H3735" s="37">
        <v>75.27</v>
      </c>
      <c r="I3735" s="3">
        <v>51.02</v>
      </c>
      <c r="J3735" s="3">
        <v>24.249999999999993</v>
      </c>
      <c r="K3735" s="3"/>
      <c r="L3735" s="3"/>
      <c r="M3735" s="3"/>
      <c r="N3735" s="3">
        <v>-45.25</v>
      </c>
      <c r="O3735" s="3"/>
    </row>
    <row r="3736" spans="1:15">
      <c r="A3736" s="9">
        <v>40193</v>
      </c>
      <c r="B3736" s="32">
        <v>3528.55</v>
      </c>
      <c r="C3736" s="3">
        <v>2140.50266110853</v>
      </c>
      <c r="D3736" s="3">
        <v>1726.1</v>
      </c>
      <c r="E3736" s="3">
        <v>74.599999999999994</v>
      </c>
      <c r="F3736" s="3"/>
      <c r="G3736" s="3"/>
      <c r="H3736" s="37">
        <v>138.9</v>
      </c>
      <c r="I3736" s="3">
        <v>277.08999999999997</v>
      </c>
      <c r="J3736" s="3">
        <v>-138.18999999999997</v>
      </c>
      <c r="K3736" s="3"/>
      <c r="L3736" s="3"/>
      <c r="M3736" s="3"/>
      <c r="N3736" s="3">
        <v>-34.589999999999691</v>
      </c>
      <c r="O3736" s="3"/>
    </row>
    <row r="3737" spans="1:15">
      <c r="A3737" s="9">
        <v>40191</v>
      </c>
      <c r="B3737" s="32">
        <v>3563.14</v>
      </c>
      <c r="C3737" s="3">
        <v>2176.4838946140799</v>
      </c>
      <c r="D3737" s="3">
        <v>1562.2</v>
      </c>
      <c r="E3737" s="3">
        <v>39.799999999999997</v>
      </c>
      <c r="F3737" s="3"/>
      <c r="G3737" s="3"/>
      <c r="H3737" s="37">
        <v>92.76</v>
      </c>
      <c r="I3737" s="3">
        <v>387.66</v>
      </c>
      <c r="J3737" s="3">
        <v>-294.90000000000003</v>
      </c>
      <c r="K3737" s="3"/>
      <c r="L3737" s="3"/>
      <c r="M3737" s="3"/>
      <c r="N3737" s="3">
        <v>26.429999999999836</v>
      </c>
      <c r="O3737" s="3"/>
    </row>
    <row r="3738" spans="1:15">
      <c r="A3738" s="9">
        <v>40190</v>
      </c>
      <c r="B3738" s="32">
        <v>3536.71</v>
      </c>
      <c r="C3738" s="3">
        <v>2143.8490630974402</v>
      </c>
      <c r="D3738" s="3">
        <v>2263.6</v>
      </c>
      <c r="E3738" s="3">
        <v>37</v>
      </c>
      <c r="F3738" s="3"/>
      <c r="G3738" s="3"/>
      <c r="H3738" s="37">
        <v>409.56</v>
      </c>
      <c r="I3738" s="3">
        <v>331.75</v>
      </c>
      <c r="J3738" s="3">
        <v>77.81</v>
      </c>
      <c r="K3738" s="3"/>
      <c r="L3738" s="3"/>
      <c r="M3738" s="3"/>
      <c r="N3738" s="3">
        <v>42.090000000000146</v>
      </c>
      <c r="O3738" s="3"/>
    </row>
    <row r="3739" spans="1:15">
      <c r="A3739" s="9">
        <v>40189</v>
      </c>
      <c r="B3739" s="32">
        <v>3494.62</v>
      </c>
      <c r="C3739" s="3">
        <v>2117.63532600398</v>
      </c>
      <c r="D3739" s="3">
        <v>1305.2</v>
      </c>
      <c r="E3739" s="3">
        <v>28.5</v>
      </c>
      <c r="F3739" s="3"/>
      <c r="G3739" s="3"/>
      <c r="H3739" s="37">
        <v>262.14999999999998</v>
      </c>
      <c r="I3739" s="3">
        <v>309.37</v>
      </c>
      <c r="J3739" s="3">
        <v>-47.220000000000027</v>
      </c>
      <c r="K3739" s="3"/>
      <c r="L3739" s="3"/>
      <c r="M3739" s="3"/>
      <c r="N3739" s="3">
        <v>-21.160000000000309</v>
      </c>
      <c r="O3739" s="3"/>
    </row>
    <row r="3740" spans="1:15">
      <c r="A3740" s="9">
        <v>40186</v>
      </c>
      <c r="B3740" s="32">
        <v>3515.78</v>
      </c>
      <c r="C3740" s="3">
        <v>2142.3496768537998</v>
      </c>
      <c r="D3740" s="3">
        <v>1014.5</v>
      </c>
      <c r="E3740" s="3">
        <v>30</v>
      </c>
      <c r="F3740" s="3"/>
      <c r="G3740" s="3"/>
      <c r="H3740" s="37">
        <v>251.7</v>
      </c>
      <c r="I3740" s="3">
        <v>217.2</v>
      </c>
      <c r="J3740" s="3">
        <v>34.5</v>
      </c>
      <c r="K3740" s="3"/>
      <c r="L3740" s="3"/>
      <c r="M3740" s="3"/>
      <c r="N3740" s="3">
        <v>1.1500000000000909</v>
      </c>
      <c r="O3740" s="3"/>
    </row>
    <row r="3741" spans="1:15">
      <c r="A3741" s="9">
        <v>40185</v>
      </c>
      <c r="B3741" s="32">
        <v>3514.63</v>
      </c>
      <c r="C3741" s="3">
        <v>2143.0625334914298</v>
      </c>
      <c r="D3741" s="3">
        <v>929.5</v>
      </c>
      <c r="E3741" s="3">
        <v>34.1</v>
      </c>
      <c r="F3741" s="3"/>
      <c r="G3741" s="3"/>
      <c r="H3741" s="37">
        <v>101.52</v>
      </c>
      <c r="I3741" s="3">
        <v>143.78</v>
      </c>
      <c r="J3741" s="3">
        <v>-42.260000000000005</v>
      </c>
      <c r="K3741" s="3"/>
      <c r="L3741" s="3"/>
      <c r="M3741" s="3"/>
      <c r="N3741" s="3">
        <v>36.070000000000164</v>
      </c>
      <c r="O3741" s="3"/>
    </row>
    <row r="3742" spans="1:15">
      <c r="A3742" s="9">
        <v>40184</v>
      </c>
      <c r="B3742" s="32">
        <v>3478.56</v>
      </c>
      <c r="C3742" s="3">
        <v>2136.4421434782098</v>
      </c>
      <c r="D3742" s="3">
        <v>1642.6</v>
      </c>
      <c r="E3742" s="3">
        <v>26.4</v>
      </c>
      <c r="F3742" s="3"/>
      <c r="G3742" s="3"/>
      <c r="H3742" s="37">
        <v>980.88</v>
      </c>
      <c r="I3742" s="3">
        <v>1050.5999999999999</v>
      </c>
      <c r="J3742" s="3">
        <v>-69.719999999999914</v>
      </c>
      <c r="K3742" s="3"/>
      <c r="L3742" s="3"/>
      <c r="M3742" s="3"/>
      <c r="N3742" s="3">
        <v>-30.800000000000182</v>
      </c>
      <c r="O3742" s="3"/>
    </row>
    <row r="3743" spans="1:15">
      <c r="A3743" s="9">
        <v>40183</v>
      </c>
      <c r="B3743" s="32">
        <v>3509.36</v>
      </c>
      <c r="C3743" s="3">
        <v>2144.5021566369901</v>
      </c>
      <c r="D3743" s="3">
        <v>5990.5</v>
      </c>
      <c r="E3743" s="3">
        <v>63.2</v>
      </c>
      <c r="F3743" s="3"/>
      <c r="G3743" s="3"/>
      <c r="H3743" s="37">
        <v>4610.87</v>
      </c>
      <c r="I3743" s="3">
        <v>5031.83</v>
      </c>
      <c r="J3743" s="3">
        <v>-420.96000000000004</v>
      </c>
      <c r="K3743" s="3"/>
      <c r="L3743" s="3"/>
      <c r="M3743" s="3"/>
      <c r="N3743" s="3">
        <v>-10.579999999999927</v>
      </c>
      <c r="O3743" s="3"/>
    </row>
    <row r="3744" spans="1:15">
      <c r="A3744" s="9">
        <v>40182</v>
      </c>
      <c r="B3744" s="32">
        <v>3519.94</v>
      </c>
      <c r="C3744" s="3">
        <v>2153.2339516288898</v>
      </c>
      <c r="D3744" s="3">
        <v>1538.4</v>
      </c>
      <c r="E3744" s="3">
        <v>37.5</v>
      </c>
      <c r="F3744" s="3"/>
      <c r="G3744" s="3"/>
      <c r="H3744" s="37">
        <v>267.27999999999997</v>
      </c>
      <c r="I3744" s="3">
        <v>309.72000000000003</v>
      </c>
      <c r="J3744" s="3">
        <v>-42.440000000000055</v>
      </c>
      <c r="K3744" s="3"/>
      <c r="L3744" s="3"/>
      <c r="M3744" s="3"/>
      <c r="N3744" s="3">
        <v>38.300000000000182</v>
      </c>
      <c r="O3744" s="3">
        <v>11882</v>
      </c>
    </row>
    <row r="3745" spans="1:15">
      <c r="A3745" s="9">
        <v>40177</v>
      </c>
      <c r="B3745" s="32">
        <v>3481.64</v>
      </c>
      <c r="C3745" s="3">
        <v>2120.26381787536</v>
      </c>
      <c r="D3745" s="3">
        <v>1148</v>
      </c>
      <c r="E3745" s="3">
        <v>63.3</v>
      </c>
      <c r="F3745" s="3"/>
      <c r="G3745" s="3"/>
      <c r="H3745" s="37">
        <v>172.95</v>
      </c>
      <c r="I3745" s="3">
        <v>236.78</v>
      </c>
      <c r="J3745" s="3">
        <v>-63.830000000000013</v>
      </c>
      <c r="K3745" s="3"/>
      <c r="L3745" s="3"/>
      <c r="M3745" s="3"/>
      <c r="N3745" s="3">
        <v>96.089999999999691</v>
      </c>
      <c r="O3745" s="3"/>
    </row>
    <row r="3746" spans="1:15">
      <c r="A3746" s="9">
        <v>40176</v>
      </c>
      <c r="B3746" s="32">
        <v>3385.55</v>
      </c>
      <c r="C3746" s="3">
        <v>2053.19681148982</v>
      </c>
      <c r="D3746" s="3">
        <v>765.4</v>
      </c>
      <c r="E3746" s="3">
        <v>16.2</v>
      </c>
      <c r="F3746" s="3"/>
      <c r="G3746" s="3"/>
      <c r="H3746" s="37">
        <v>46.42</v>
      </c>
      <c r="I3746" s="3">
        <v>173.87</v>
      </c>
      <c r="J3746" s="3">
        <v>-127.45</v>
      </c>
      <c r="K3746" s="3"/>
      <c r="L3746" s="3"/>
      <c r="M3746" s="3"/>
      <c r="N3746" s="3">
        <v>28.960000000000036</v>
      </c>
      <c r="O3746" s="3"/>
    </row>
    <row r="3747" spans="1:15">
      <c r="A3747" s="9">
        <v>40175</v>
      </c>
      <c r="B3747" s="32">
        <v>3356.59</v>
      </c>
      <c r="C3747" s="3">
        <v>2032.9574661904501</v>
      </c>
      <c r="D3747" s="3">
        <v>620.79999999999995</v>
      </c>
      <c r="E3747" s="3">
        <v>15</v>
      </c>
      <c r="F3747" s="3"/>
      <c r="G3747" s="3"/>
      <c r="H3747" s="37">
        <v>135.79</v>
      </c>
      <c r="I3747" s="3">
        <v>217.41</v>
      </c>
      <c r="J3747" s="3">
        <v>-81.62</v>
      </c>
      <c r="K3747" s="3"/>
      <c r="L3747" s="3"/>
      <c r="M3747" s="3"/>
      <c r="N3747" s="3">
        <v>11.700000000000273</v>
      </c>
      <c r="O3747" s="3"/>
    </row>
    <row r="3748" spans="1:15">
      <c r="A3748" s="9">
        <v>40171</v>
      </c>
      <c r="B3748" s="32">
        <v>3344.89</v>
      </c>
      <c r="C3748" s="3">
        <v>2032.41978851523</v>
      </c>
      <c r="D3748" s="3">
        <v>562.9</v>
      </c>
      <c r="E3748" s="3">
        <v>14.1</v>
      </c>
      <c r="F3748" s="3"/>
      <c r="G3748" s="3"/>
      <c r="H3748" s="37">
        <v>49.27</v>
      </c>
      <c r="I3748" s="3">
        <v>149.22</v>
      </c>
      <c r="J3748" s="3">
        <v>-99.949999999999989</v>
      </c>
      <c r="K3748" s="3"/>
      <c r="L3748" s="3"/>
      <c r="M3748" s="3"/>
      <c r="N3748" s="3">
        <v>52.129999999999654</v>
      </c>
      <c r="O3748" s="3"/>
    </row>
    <row r="3749" spans="1:15">
      <c r="A3749" s="9">
        <v>40170</v>
      </c>
      <c r="B3749" s="32">
        <v>3292.76</v>
      </c>
      <c r="C3749" s="3">
        <v>1993.94134656744</v>
      </c>
      <c r="D3749" s="3">
        <v>868</v>
      </c>
      <c r="E3749" s="3">
        <v>15.9</v>
      </c>
      <c r="F3749" s="3"/>
      <c r="G3749" s="3"/>
      <c r="H3749" s="37">
        <v>61.213999999999999</v>
      </c>
      <c r="I3749" s="3">
        <v>411.24299999999999</v>
      </c>
      <c r="J3749" s="3">
        <v>-350.029</v>
      </c>
      <c r="K3749" s="3"/>
      <c r="L3749" s="3"/>
      <c r="M3749" s="3"/>
      <c r="N3749" s="3">
        <v>26.760000000000218</v>
      </c>
      <c r="O3749" s="3"/>
    </row>
    <row r="3750" spans="1:15">
      <c r="A3750" s="9">
        <v>40169</v>
      </c>
      <c r="B3750" s="32">
        <v>3266</v>
      </c>
      <c r="C3750" s="3">
        <v>1967.32757845674</v>
      </c>
      <c r="D3750" s="3">
        <v>1300.9000000000001</v>
      </c>
      <c r="E3750" s="3">
        <v>21.1</v>
      </c>
      <c r="F3750" s="3"/>
      <c r="G3750" s="3"/>
      <c r="H3750" s="37">
        <v>47.82</v>
      </c>
      <c r="I3750" s="3">
        <v>541.71</v>
      </c>
      <c r="J3750" s="3">
        <v>-493.89000000000004</v>
      </c>
      <c r="K3750" s="3"/>
      <c r="L3750" s="3"/>
      <c r="M3750" s="3"/>
      <c r="N3750" s="3">
        <v>-14.820000000000164</v>
      </c>
      <c r="O3750" s="3"/>
    </row>
    <row r="3751" spans="1:15">
      <c r="A3751" s="9">
        <v>40168</v>
      </c>
      <c r="B3751" s="32">
        <v>3280.82</v>
      </c>
      <c r="C3751" s="3">
        <v>1983.7314314916</v>
      </c>
      <c r="D3751" s="3">
        <v>1448.3</v>
      </c>
      <c r="E3751" s="3">
        <v>24.1</v>
      </c>
      <c r="F3751" s="3"/>
      <c r="G3751" s="3"/>
      <c r="H3751" s="37">
        <v>185.07</v>
      </c>
      <c r="I3751" s="3">
        <v>673.04</v>
      </c>
      <c r="J3751" s="3">
        <v>-487.96999999999997</v>
      </c>
      <c r="K3751" s="3"/>
      <c r="L3751" s="3"/>
      <c r="M3751" s="3"/>
      <c r="N3751" s="3">
        <v>46.539999999999964</v>
      </c>
      <c r="O3751" s="3"/>
    </row>
    <row r="3752" spans="1:15">
      <c r="A3752" s="9">
        <v>40165</v>
      </c>
      <c r="B3752" s="32">
        <v>3234.28</v>
      </c>
      <c r="C3752" s="3">
        <v>1937.6234552461401</v>
      </c>
      <c r="D3752" s="3">
        <v>1010.7</v>
      </c>
      <c r="E3752" s="3">
        <v>18.7</v>
      </c>
      <c r="F3752" s="3"/>
      <c r="G3752" s="3"/>
      <c r="H3752" s="37">
        <v>170.67</v>
      </c>
      <c r="I3752" s="3">
        <v>466.23</v>
      </c>
      <c r="J3752" s="3">
        <v>-295.56000000000006</v>
      </c>
      <c r="K3752" s="3"/>
      <c r="L3752" s="3"/>
      <c r="M3752" s="3"/>
      <c r="N3752" s="3">
        <v>45.460000000000036</v>
      </c>
      <c r="O3752" s="3">
        <v>26111</v>
      </c>
    </row>
    <row r="3753" spans="1:15">
      <c r="A3753" s="9">
        <v>40164</v>
      </c>
      <c r="B3753" s="32">
        <v>3188.82</v>
      </c>
      <c r="C3753" s="3">
        <v>1889.2724175450101</v>
      </c>
      <c r="D3753" s="3">
        <v>1138.3</v>
      </c>
      <c r="E3753" s="3">
        <v>37.1</v>
      </c>
      <c r="F3753" s="3"/>
      <c r="G3753" s="3"/>
      <c r="H3753" s="37">
        <v>85.82</v>
      </c>
      <c r="I3753" s="3">
        <v>185.34</v>
      </c>
      <c r="J3753" s="3">
        <v>-99.52000000000001</v>
      </c>
      <c r="K3753" s="3"/>
      <c r="L3753" s="3"/>
      <c r="M3753" s="3"/>
      <c r="N3753" s="3">
        <v>54.350000000000364</v>
      </c>
      <c r="O3753" s="3"/>
    </row>
    <row r="3754" spans="1:15">
      <c r="A3754" s="9">
        <v>40163</v>
      </c>
      <c r="B3754" s="32">
        <v>3134.47</v>
      </c>
      <c r="C3754" s="3">
        <v>1863.2077507684801</v>
      </c>
      <c r="D3754" s="3">
        <v>918.3</v>
      </c>
      <c r="E3754" s="3">
        <v>24.4</v>
      </c>
      <c r="F3754" s="3"/>
      <c r="G3754" s="3"/>
      <c r="H3754" s="37">
        <v>112.26</v>
      </c>
      <c r="I3754" s="3">
        <v>106.05</v>
      </c>
      <c r="J3754" s="3">
        <v>6.210000000000008</v>
      </c>
      <c r="K3754" s="3"/>
      <c r="L3754" s="3"/>
      <c r="M3754" s="3"/>
      <c r="N3754" s="3">
        <v>45.019999999999982</v>
      </c>
      <c r="O3754" s="3"/>
    </row>
    <row r="3755" spans="1:15">
      <c r="A3755" s="9">
        <v>40162</v>
      </c>
      <c r="B3755" s="32">
        <v>3089.45</v>
      </c>
      <c r="C3755" s="3">
        <v>1833.5035706349199</v>
      </c>
      <c r="D3755" s="3">
        <v>5289</v>
      </c>
      <c r="E3755" s="3">
        <v>40.5</v>
      </c>
      <c r="F3755" s="3"/>
      <c r="G3755" s="3"/>
      <c r="H3755" s="37">
        <v>4756.0200000000004</v>
      </c>
      <c r="I3755" s="3">
        <v>2399.2600000000002</v>
      </c>
      <c r="J3755" s="3">
        <v>2356.7600000000002</v>
      </c>
      <c r="K3755" s="3"/>
      <c r="L3755" s="3"/>
      <c r="M3755" s="3"/>
      <c r="N3755" s="3">
        <v>12.489999999999782</v>
      </c>
      <c r="O3755" s="3"/>
    </row>
    <row r="3756" spans="1:15">
      <c r="A3756" s="9">
        <v>40161</v>
      </c>
      <c r="B3756" s="32">
        <v>3076.96</v>
      </c>
      <c r="C3756" s="3">
        <v>1825.8549369592799</v>
      </c>
      <c r="D3756" s="3">
        <v>1417.9</v>
      </c>
      <c r="E3756" s="3">
        <v>15.3</v>
      </c>
      <c r="F3756" s="3"/>
      <c r="G3756" s="3"/>
      <c r="H3756" s="37">
        <v>765.12</v>
      </c>
      <c r="I3756" s="3">
        <v>749.24</v>
      </c>
      <c r="J3756" s="3">
        <v>15.879999999999995</v>
      </c>
      <c r="K3756" s="3"/>
      <c r="L3756" s="3"/>
      <c r="M3756" s="3"/>
      <c r="N3756" s="3">
        <v>37.179999999999836</v>
      </c>
      <c r="O3756" s="3"/>
    </row>
    <row r="3757" spans="1:15">
      <c r="A3757" s="9">
        <v>40158</v>
      </c>
      <c r="B3757" s="32">
        <v>3039.78</v>
      </c>
      <c r="C3757" s="3">
        <v>1788.95040226739</v>
      </c>
      <c r="D3757" s="3">
        <v>330.93606499999999</v>
      </c>
      <c r="E3757" s="3">
        <v>8.2424560000000007</v>
      </c>
      <c r="F3757" s="3"/>
      <c r="G3757" s="3"/>
      <c r="H3757" s="37">
        <v>151.91999999999999</v>
      </c>
      <c r="I3757" s="3">
        <v>138.96</v>
      </c>
      <c r="J3757" s="3">
        <v>12.95999999999998</v>
      </c>
      <c r="K3757" s="3"/>
      <c r="L3757" s="3"/>
      <c r="M3757" s="3"/>
      <c r="N3757" s="3">
        <v>-16.859999999999673</v>
      </c>
      <c r="O3757" s="3"/>
    </row>
    <row r="3758" spans="1:15">
      <c r="A3758" s="9">
        <v>40157</v>
      </c>
      <c r="B3758" s="32">
        <v>3056.64</v>
      </c>
      <c r="C3758" s="3">
        <v>1803.33882891497</v>
      </c>
      <c r="D3758" s="3">
        <v>317.60000000000002</v>
      </c>
      <c r="E3758" s="3">
        <v>6.8</v>
      </c>
      <c r="F3758" s="3"/>
      <c r="G3758" s="3"/>
      <c r="H3758" s="37">
        <v>29.52</v>
      </c>
      <c r="I3758" s="3">
        <v>23.2</v>
      </c>
      <c r="J3758" s="3">
        <v>6.32</v>
      </c>
      <c r="K3758" s="3"/>
      <c r="L3758" s="3"/>
      <c r="M3758" s="3"/>
      <c r="N3758" s="3">
        <v>-3.3700000000003456</v>
      </c>
      <c r="O3758" s="3"/>
    </row>
    <row r="3759" spans="1:15">
      <c r="A3759" s="9">
        <v>40156</v>
      </c>
      <c r="B3759" s="32">
        <v>3060.01</v>
      </c>
      <c r="C3759" s="3">
        <v>1804.4480254599</v>
      </c>
      <c r="D3759" s="3">
        <v>584.79999999999995</v>
      </c>
      <c r="E3759" s="3">
        <v>22</v>
      </c>
      <c r="F3759" s="3"/>
      <c r="G3759" s="3"/>
      <c r="H3759" s="37">
        <v>44.85</v>
      </c>
      <c r="I3759" s="3">
        <v>302.75</v>
      </c>
      <c r="J3759" s="3">
        <v>-257.89999999999998</v>
      </c>
      <c r="K3759" s="3"/>
      <c r="L3759" s="3"/>
      <c r="M3759" s="3"/>
      <c r="N3759" s="3">
        <v>7.2700000000004366</v>
      </c>
      <c r="O3759" s="3"/>
    </row>
    <row r="3760" spans="1:15">
      <c r="A3760" s="9">
        <v>40155</v>
      </c>
      <c r="B3760" s="32">
        <v>3052.74</v>
      </c>
      <c r="C3760" s="3">
        <v>1800.46628100661</v>
      </c>
      <c r="D3760" s="3">
        <v>715.67275400000005</v>
      </c>
      <c r="E3760" s="3">
        <v>12.093574</v>
      </c>
      <c r="F3760" s="3"/>
      <c r="G3760" s="3"/>
      <c r="H3760" s="37">
        <v>326.58</v>
      </c>
      <c r="I3760" s="3">
        <v>408.43</v>
      </c>
      <c r="J3760" s="3">
        <v>-81.850000000000023</v>
      </c>
      <c r="K3760" s="3"/>
      <c r="L3760" s="3"/>
      <c r="M3760" s="3"/>
      <c r="N3760" s="3">
        <v>5.999999999994543E-2</v>
      </c>
      <c r="O3760" s="3"/>
    </row>
    <row r="3761" spans="1:15">
      <c r="A3761" s="9">
        <v>40154</v>
      </c>
      <c r="B3761" s="32">
        <v>3052.68</v>
      </c>
      <c r="C3761" s="3">
        <v>1802.2810004446001</v>
      </c>
      <c r="D3761" s="3">
        <v>1164.7</v>
      </c>
      <c r="E3761" s="3">
        <v>14</v>
      </c>
      <c r="F3761" s="3"/>
      <c r="G3761" s="3"/>
      <c r="H3761" s="37">
        <v>313.51</v>
      </c>
      <c r="I3761" s="3">
        <v>816.64</v>
      </c>
      <c r="J3761" s="3">
        <v>-503.13</v>
      </c>
      <c r="K3761" s="3"/>
      <c r="L3761" s="3"/>
      <c r="M3761" s="3"/>
      <c r="N3761" s="3">
        <v>27.309999999999945</v>
      </c>
      <c r="O3761" s="3"/>
    </row>
    <row r="3762" spans="1:15">
      <c r="A3762" s="9">
        <v>40151</v>
      </c>
      <c r="B3762" s="32">
        <v>3025.37</v>
      </c>
      <c r="C3762" s="3">
        <v>1791.8055296069699</v>
      </c>
      <c r="D3762" s="3">
        <v>381.5</v>
      </c>
      <c r="E3762" s="3">
        <v>8.1999999999999993</v>
      </c>
      <c r="F3762" s="3"/>
      <c r="G3762" s="3"/>
      <c r="H3762" s="37">
        <v>34.909999999999997</v>
      </c>
      <c r="I3762" s="3">
        <v>49.68</v>
      </c>
      <c r="J3762" s="3">
        <v>-14.770000000000003</v>
      </c>
      <c r="K3762" s="3"/>
      <c r="L3762" s="3"/>
      <c r="M3762" s="3"/>
      <c r="N3762" s="3">
        <v>25.039999999999964</v>
      </c>
      <c r="O3762" s="3"/>
    </row>
    <row r="3763" spans="1:15">
      <c r="A3763" s="9">
        <v>40150</v>
      </c>
      <c r="B3763" s="32">
        <v>3000.33</v>
      </c>
      <c r="C3763" s="3">
        <v>1772.46364569859</v>
      </c>
      <c r="D3763" s="3">
        <v>1048.5</v>
      </c>
      <c r="E3763" s="3">
        <v>12.9</v>
      </c>
      <c r="F3763" s="3"/>
      <c r="G3763" s="3"/>
      <c r="H3763" s="37">
        <v>758.7</v>
      </c>
      <c r="I3763" s="3">
        <v>719.32</v>
      </c>
      <c r="J3763" s="3">
        <v>39.379999999999995</v>
      </c>
      <c r="K3763" s="3"/>
      <c r="L3763" s="3"/>
      <c r="M3763" s="3"/>
      <c r="N3763" s="3">
        <v>-4.2800000000002001</v>
      </c>
      <c r="O3763" s="3"/>
    </row>
    <row r="3764" spans="1:15">
      <c r="A3764" s="9">
        <v>40149</v>
      </c>
      <c r="B3764" s="32">
        <v>3004.61</v>
      </c>
      <c r="C3764" s="3">
        <v>1774.31404997505</v>
      </c>
      <c r="D3764" s="3">
        <v>2571.062332</v>
      </c>
      <c r="E3764" s="3">
        <v>28.794858000000001</v>
      </c>
      <c r="F3764" s="3"/>
      <c r="G3764" s="3"/>
      <c r="H3764" s="37">
        <v>794.59</v>
      </c>
      <c r="I3764" s="3">
        <v>1253.93</v>
      </c>
      <c r="J3764" s="3">
        <v>-459.34000000000003</v>
      </c>
      <c r="K3764" s="3"/>
      <c r="L3764" s="3"/>
      <c r="M3764" s="3"/>
      <c r="N3764" s="3">
        <v>52.450000000000273</v>
      </c>
      <c r="O3764" s="3"/>
    </row>
    <row r="3765" spans="1:15">
      <c r="A3765" s="9">
        <v>40147</v>
      </c>
      <c r="B3765" s="32">
        <v>2952.16</v>
      </c>
      <c r="C3765" s="3">
        <v>1757.61195821363</v>
      </c>
      <c r="D3765" s="3">
        <v>1502.1</v>
      </c>
      <c r="E3765" s="3">
        <v>15.1</v>
      </c>
      <c r="F3765" s="3"/>
      <c r="G3765" s="3"/>
      <c r="H3765" s="37">
        <v>1189.51</v>
      </c>
      <c r="I3765" s="3">
        <v>1184.3699999999999</v>
      </c>
      <c r="J3765" s="3">
        <v>5.1400000000001</v>
      </c>
      <c r="K3765" s="3"/>
      <c r="L3765" s="3"/>
      <c r="M3765" s="3"/>
      <c r="N3765" s="3">
        <v>38.769999999999982</v>
      </c>
      <c r="O3765" s="3"/>
    </row>
    <row r="3766" spans="1:15">
      <c r="A3766" s="9">
        <v>40144</v>
      </c>
      <c r="B3766" s="32">
        <v>2913.39</v>
      </c>
      <c r="C3766" s="3">
        <v>1728.21772056194</v>
      </c>
      <c r="D3766" s="3">
        <v>1808.2</v>
      </c>
      <c r="E3766" s="3">
        <v>30.3</v>
      </c>
      <c r="F3766" s="3"/>
      <c r="G3766" s="3"/>
      <c r="H3766" s="37">
        <v>230.4</v>
      </c>
      <c r="I3766" s="3">
        <v>1668.75</v>
      </c>
      <c r="J3766" s="3">
        <v>-1438.35</v>
      </c>
      <c r="K3766" s="3"/>
      <c r="L3766" s="3"/>
      <c r="M3766" s="3"/>
      <c r="N3766" s="3">
        <v>34.429999999999836</v>
      </c>
      <c r="O3766" s="3"/>
    </row>
    <row r="3767" spans="1:15">
      <c r="A3767" s="9">
        <v>40143</v>
      </c>
      <c r="B3767" s="32">
        <v>2878.96</v>
      </c>
      <c r="C3767" s="3">
        <v>1714.7832804242501</v>
      </c>
      <c r="D3767" s="3">
        <v>368.9</v>
      </c>
      <c r="E3767" s="3">
        <v>8.1</v>
      </c>
      <c r="F3767" s="3"/>
      <c r="G3767" s="3"/>
      <c r="H3767" s="37">
        <v>10.92</v>
      </c>
      <c r="I3767" s="3">
        <v>231.57</v>
      </c>
      <c r="J3767" s="3">
        <v>-220.65</v>
      </c>
      <c r="K3767" s="3"/>
      <c r="L3767" s="3"/>
      <c r="M3767" s="3"/>
      <c r="N3767" s="3">
        <v>28.730000000000018</v>
      </c>
      <c r="O3767" s="3"/>
    </row>
    <row r="3768" spans="1:15">
      <c r="A3768" s="9">
        <v>40142</v>
      </c>
      <c r="B3768" s="32">
        <v>2850.23</v>
      </c>
      <c r="C3768" s="3">
        <v>1714.20191043915</v>
      </c>
      <c r="D3768" s="3">
        <v>267.39999999999998</v>
      </c>
      <c r="E3768" s="3">
        <v>6.1</v>
      </c>
      <c r="F3768" s="3"/>
      <c r="G3768" s="3"/>
      <c r="H3768" s="37">
        <v>7.46</v>
      </c>
      <c r="I3768" s="3">
        <v>196.37</v>
      </c>
      <c r="J3768" s="3">
        <v>-188.91</v>
      </c>
      <c r="K3768" s="3"/>
      <c r="L3768" s="3"/>
      <c r="M3768" s="3"/>
      <c r="N3768" s="3">
        <v>-8.3099999999999454</v>
      </c>
      <c r="O3768" s="3"/>
    </row>
    <row r="3769" spans="1:15">
      <c r="A3769" s="9">
        <v>40141</v>
      </c>
      <c r="B3769" s="32">
        <v>2858.54</v>
      </c>
      <c r="C3769" s="3">
        <v>1714.0134423089501</v>
      </c>
      <c r="D3769" s="3">
        <v>293.60000000000002</v>
      </c>
      <c r="E3769" s="3">
        <v>11.9</v>
      </c>
      <c r="F3769" s="3"/>
      <c r="G3769" s="3"/>
      <c r="H3769" s="37">
        <v>179.17</v>
      </c>
      <c r="I3769" s="3">
        <v>163.01</v>
      </c>
      <c r="J3769" s="3">
        <v>16.159999999999997</v>
      </c>
      <c r="K3769" s="3"/>
      <c r="L3769" s="3"/>
      <c r="M3769" s="3"/>
      <c r="N3769" s="3">
        <v>-16.849999999999909</v>
      </c>
      <c r="O3769" s="3"/>
    </row>
    <row r="3770" spans="1:15">
      <c r="A3770" s="9">
        <v>40140</v>
      </c>
      <c r="B3770" s="32">
        <v>2875.39</v>
      </c>
      <c r="C3770" s="3">
        <v>1732.87328424463</v>
      </c>
      <c r="D3770" s="3">
        <v>253.4</v>
      </c>
      <c r="E3770" s="3">
        <v>14.5</v>
      </c>
      <c r="F3770" s="3"/>
      <c r="G3770" s="3"/>
      <c r="H3770" s="37">
        <v>107.87</v>
      </c>
      <c r="I3770" s="3">
        <v>7.62</v>
      </c>
      <c r="J3770" s="3">
        <v>100.25</v>
      </c>
      <c r="K3770" s="3"/>
      <c r="L3770" s="3"/>
      <c r="M3770" s="3"/>
      <c r="N3770" s="3">
        <v>-55.680000000000291</v>
      </c>
      <c r="O3770" s="3"/>
    </row>
    <row r="3771" spans="1:15">
      <c r="A3771" s="9">
        <v>40137</v>
      </c>
      <c r="B3771" s="32">
        <v>2931.07</v>
      </c>
      <c r="C3771" s="3">
        <v>1759.8480607255001</v>
      </c>
      <c r="D3771" s="3">
        <v>254.1</v>
      </c>
      <c r="E3771" s="3">
        <v>8.3000000000000007</v>
      </c>
      <c r="F3771" s="3"/>
      <c r="G3771" s="3"/>
      <c r="H3771" s="37">
        <v>85.61</v>
      </c>
      <c r="I3771" s="3">
        <v>128.62</v>
      </c>
      <c r="J3771" s="3">
        <v>-43.010000000000005</v>
      </c>
      <c r="K3771" s="3"/>
      <c r="L3771" s="3"/>
      <c r="M3771" s="3"/>
      <c r="N3771" s="3">
        <v>-2.2799999999997453</v>
      </c>
      <c r="O3771" s="3"/>
    </row>
    <row r="3772" spans="1:15">
      <c r="A3772" s="9">
        <v>40136</v>
      </c>
      <c r="B3772" s="32">
        <v>2933.35</v>
      </c>
      <c r="C3772" s="3">
        <v>1758.5690849653899</v>
      </c>
      <c r="D3772" s="3">
        <v>580.79999999999995</v>
      </c>
      <c r="E3772" s="3">
        <v>13.8</v>
      </c>
      <c r="F3772" s="3"/>
      <c r="G3772" s="3"/>
      <c r="H3772" s="37">
        <v>148.66</v>
      </c>
      <c r="I3772" s="3">
        <v>363.34</v>
      </c>
      <c r="J3772" s="3">
        <v>-214.67999999999998</v>
      </c>
      <c r="K3772" s="3"/>
      <c r="L3772" s="3"/>
      <c r="M3772" s="3"/>
      <c r="N3772" s="3">
        <v>-27.420000000000073</v>
      </c>
      <c r="O3772" s="3"/>
    </row>
    <row r="3773" spans="1:15">
      <c r="A3773" s="9">
        <v>40135</v>
      </c>
      <c r="B3773" s="32">
        <v>2960.77</v>
      </c>
      <c r="C3773" s="3">
        <v>1780.03796510803</v>
      </c>
      <c r="D3773" s="3">
        <v>711.1</v>
      </c>
      <c r="E3773" s="3">
        <v>19.100000000000001</v>
      </c>
      <c r="F3773" s="3"/>
      <c r="G3773" s="3"/>
      <c r="H3773" s="37">
        <v>168.05</v>
      </c>
      <c r="I3773" s="3">
        <v>392.09</v>
      </c>
      <c r="J3773" s="3">
        <v>-224.03999999999996</v>
      </c>
      <c r="K3773" s="3"/>
      <c r="L3773" s="3"/>
      <c r="M3773" s="3"/>
      <c r="N3773" s="3">
        <v>-10.130000000000109</v>
      </c>
      <c r="O3773" s="3"/>
    </row>
    <row r="3774" spans="1:15">
      <c r="A3774" s="9">
        <v>40134</v>
      </c>
      <c r="B3774" s="32">
        <v>2970.9</v>
      </c>
      <c r="C3774" s="3">
        <v>1784.7575846894199</v>
      </c>
      <c r="D3774" s="3">
        <v>844.4</v>
      </c>
      <c r="E3774" s="3">
        <v>13.7</v>
      </c>
      <c r="F3774" s="3"/>
      <c r="G3774" s="3"/>
      <c r="H3774" s="37">
        <v>283.23</v>
      </c>
      <c r="I3774" s="3">
        <v>275.33999999999997</v>
      </c>
      <c r="J3774" s="3">
        <v>7.8900000000000432</v>
      </c>
      <c r="K3774" s="3"/>
      <c r="L3774" s="3"/>
      <c r="M3774" s="3"/>
      <c r="N3774" s="3">
        <v>-12.349999999999909</v>
      </c>
      <c r="O3774" s="3"/>
    </row>
    <row r="3775" spans="1:15">
      <c r="A3775" s="9">
        <v>40133</v>
      </c>
      <c r="B3775" s="32">
        <v>2983.25</v>
      </c>
      <c r="C3775" s="3">
        <v>1789.07876366295</v>
      </c>
      <c r="D3775" s="3">
        <v>958</v>
      </c>
      <c r="E3775" s="3">
        <v>11.4</v>
      </c>
      <c r="F3775" s="3"/>
      <c r="G3775" s="3"/>
      <c r="H3775" s="37">
        <v>335.18</v>
      </c>
      <c r="I3775" s="3">
        <v>717.02</v>
      </c>
      <c r="J3775" s="3">
        <v>-381.84</v>
      </c>
      <c r="K3775" s="3"/>
      <c r="L3775" s="3"/>
      <c r="M3775" s="3"/>
      <c r="N3775" s="3">
        <v>4.0399999999999636</v>
      </c>
      <c r="O3775" s="3"/>
    </row>
    <row r="3776" spans="1:15">
      <c r="A3776" s="9">
        <v>40130</v>
      </c>
      <c r="B3776" s="32">
        <v>2979.21</v>
      </c>
      <c r="C3776" s="3">
        <v>1777.35661235927</v>
      </c>
      <c r="D3776" s="3">
        <v>589</v>
      </c>
      <c r="E3776" s="3">
        <v>11.5</v>
      </c>
      <c r="F3776" s="3"/>
      <c r="G3776" s="3"/>
      <c r="H3776" s="37">
        <v>306.91000000000003</v>
      </c>
      <c r="I3776" s="3">
        <v>315.17</v>
      </c>
      <c r="J3776" s="3">
        <v>-8.2599999999999909</v>
      </c>
      <c r="K3776" s="3"/>
      <c r="L3776" s="3"/>
      <c r="M3776" s="3"/>
      <c r="N3776" s="3">
        <v>-0.1999999999998181</v>
      </c>
      <c r="O3776" s="3"/>
    </row>
    <row r="3777" spans="1:15">
      <c r="A3777" s="9">
        <v>40129</v>
      </c>
      <c r="B3777" s="32">
        <v>2979.41</v>
      </c>
      <c r="C3777" s="3">
        <v>1786.16867289015</v>
      </c>
      <c r="D3777" s="3">
        <v>576.4</v>
      </c>
      <c r="E3777" s="3">
        <v>23.2</v>
      </c>
      <c r="F3777" s="3"/>
      <c r="G3777" s="3"/>
      <c r="H3777" s="37">
        <v>123.47</v>
      </c>
      <c r="I3777" s="3">
        <v>69.12</v>
      </c>
      <c r="J3777" s="3">
        <v>54.349999999999994</v>
      </c>
      <c r="K3777" s="3"/>
      <c r="L3777" s="3"/>
      <c r="M3777" s="3"/>
      <c r="N3777" s="3">
        <v>51.849999999999909</v>
      </c>
      <c r="O3777" s="3">
        <v>18525</v>
      </c>
    </row>
    <row r="3778" spans="1:15">
      <c r="A3778" s="9">
        <v>40128</v>
      </c>
      <c r="B3778" s="32">
        <v>2927.56</v>
      </c>
      <c r="C3778" s="3">
        <v>1766.1998845575199</v>
      </c>
      <c r="D3778" s="3">
        <v>283.5</v>
      </c>
      <c r="E3778" s="3">
        <v>13.2</v>
      </c>
      <c r="F3778" s="3"/>
      <c r="G3778" s="3"/>
      <c r="H3778" s="37">
        <v>28.5</v>
      </c>
      <c r="I3778" s="3">
        <v>34.4</v>
      </c>
      <c r="J3778" s="3">
        <v>-5.8999999999999986</v>
      </c>
      <c r="K3778" s="3"/>
      <c r="L3778" s="3"/>
      <c r="M3778" s="3"/>
      <c r="N3778" s="3">
        <v>73.320000000000164</v>
      </c>
      <c r="O3778" s="3"/>
    </row>
    <row r="3779" spans="1:15">
      <c r="A3779" s="9">
        <v>40127</v>
      </c>
      <c r="B3779" s="32">
        <v>2854.24</v>
      </c>
      <c r="C3779" s="3">
        <v>1697.0031542566801</v>
      </c>
      <c r="D3779" s="3">
        <v>521</v>
      </c>
      <c r="E3779" s="3">
        <v>13.2</v>
      </c>
      <c r="F3779" s="3"/>
      <c r="G3779" s="3"/>
      <c r="H3779" s="37">
        <v>230.63</v>
      </c>
      <c r="I3779" s="3">
        <v>289.33999999999997</v>
      </c>
      <c r="J3779" s="3">
        <v>-58.70999999999998</v>
      </c>
      <c r="K3779" s="3"/>
      <c r="L3779" s="3"/>
      <c r="M3779" s="3"/>
      <c r="N3779" s="3">
        <v>10.579999999999927</v>
      </c>
      <c r="O3779" s="3"/>
    </row>
    <row r="3780" spans="1:15">
      <c r="A3780" s="9">
        <v>40126</v>
      </c>
      <c r="B3780" s="32">
        <v>2843.66</v>
      </c>
      <c r="C3780" s="3">
        <v>1683.58922928895</v>
      </c>
      <c r="D3780" s="3">
        <v>828.5</v>
      </c>
      <c r="E3780" s="3">
        <v>17.600000000000001</v>
      </c>
      <c r="F3780" s="3"/>
      <c r="G3780" s="3"/>
      <c r="H3780" s="37">
        <v>47.86</v>
      </c>
      <c r="I3780" s="3">
        <v>16.190000000000001</v>
      </c>
      <c r="J3780" s="3">
        <v>31.669999999999998</v>
      </c>
      <c r="K3780" s="3"/>
      <c r="L3780" s="3"/>
      <c r="M3780" s="3"/>
      <c r="N3780" s="3">
        <v>-23.920000000000073</v>
      </c>
      <c r="O3780" s="3"/>
    </row>
    <row r="3781" spans="1:15">
      <c r="A3781" s="9">
        <v>40123</v>
      </c>
      <c r="B3781" s="32">
        <v>2867.58</v>
      </c>
      <c r="C3781" s="3">
        <v>1699.39743692099</v>
      </c>
      <c r="D3781" s="3">
        <v>709.6</v>
      </c>
      <c r="E3781" s="3">
        <v>10.5</v>
      </c>
      <c r="F3781" s="3"/>
      <c r="G3781" s="3"/>
      <c r="H3781" s="37">
        <v>14.28</v>
      </c>
      <c r="I3781" s="3">
        <v>12.04</v>
      </c>
      <c r="J3781" s="3">
        <v>2.2400000000000002</v>
      </c>
      <c r="K3781" s="3"/>
      <c r="L3781" s="3"/>
      <c r="M3781" s="3"/>
      <c r="N3781" s="3">
        <v>-44.039999999999964</v>
      </c>
      <c r="O3781" s="3"/>
    </row>
    <row r="3782" spans="1:15">
      <c r="A3782" s="9">
        <v>40122</v>
      </c>
      <c r="B3782" s="32">
        <v>2911.62</v>
      </c>
      <c r="C3782" s="3">
        <v>1736.5290232790601</v>
      </c>
      <c r="D3782" s="3">
        <v>357.70154100000002</v>
      </c>
      <c r="E3782" s="3">
        <v>14.811223999999999</v>
      </c>
      <c r="F3782" s="3"/>
      <c r="G3782" s="3"/>
      <c r="H3782" s="37">
        <v>72.34</v>
      </c>
      <c r="I3782" s="3">
        <v>86.01</v>
      </c>
      <c r="J3782" s="3">
        <v>-13.670000000000002</v>
      </c>
      <c r="K3782" s="3"/>
      <c r="L3782" s="3"/>
      <c r="M3782" s="3"/>
      <c r="N3782" s="3">
        <v>56.799999999999727</v>
      </c>
      <c r="O3782" s="3"/>
    </row>
    <row r="3783" spans="1:15">
      <c r="A3783" s="9">
        <v>40121</v>
      </c>
      <c r="B3783" s="32">
        <v>2854.82</v>
      </c>
      <c r="C3783" s="3">
        <v>1702.2513291516</v>
      </c>
      <c r="D3783" s="3">
        <v>940.7</v>
      </c>
      <c r="E3783" s="3">
        <v>27</v>
      </c>
      <c r="F3783" s="3"/>
      <c r="G3783" s="3"/>
      <c r="H3783" s="37">
        <v>136.49</v>
      </c>
      <c r="I3783" s="3">
        <v>57.92</v>
      </c>
      <c r="J3783" s="3">
        <v>78.570000000000007</v>
      </c>
      <c r="K3783" s="3"/>
      <c r="L3783" s="3"/>
      <c r="M3783" s="3"/>
      <c r="N3783" s="3">
        <v>-47.879999999999654</v>
      </c>
      <c r="O3783" s="3">
        <v>6355</v>
      </c>
    </row>
    <row r="3784" spans="1:15">
      <c r="A3784" s="9">
        <v>40120</v>
      </c>
      <c r="B3784" s="32">
        <v>2902.7</v>
      </c>
      <c r="C3784" s="3">
        <v>1714.9517433493399</v>
      </c>
      <c r="D3784" s="3">
        <v>570.6</v>
      </c>
      <c r="E3784" s="3">
        <v>27.2</v>
      </c>
      <c r="F3784" s="3"/>
      <c r="G3784" s="3"/>
      <c r="H3784" s="37">
        <v>164.54</v>
      </c>
      <c r="I3784" s="3">
        <v>46.75</v>
      </c>
      <c r="J3784" s="3">
        <v>117.78999999999999</v>
      </c>
      <c r="K3784" s="3"/>
      <c r="L3784" s="3"/>
      <c r="M3784" s="3"/>
      <c r="N3784" s="3">
        <v>-61.490000000000236</v>
      </c>
      <c r="O3784" s="3"/>
    </row>
    <row r="3785" spans="1:15">
      <c r="A3785" s="9">
        <v>40116</v>
      </c>
      <c r="B3785" s="32">
        <v>2964.19</v>
      </c>
      <c r="C3785" s="3">
        <v>1747.60156281895</v>
      </c>
      <c r="D3785" s="3">
        <v>670.6</v>
      </c>
      <c r="E3785" s="3">
        <v>15.9</v>
      </c>
      <c r="F3785" s="3"/>
      <c r="G3785" s="3"/>
      <c r="H3785" s="37">
        <v>51.58</v>
      </c>
      <c r="I3785" s="3">
        <v>18.04</v>
      </c>
      <c r="J3785" s="3">
        <v>33.54</v>
      </c>
      <c r="K3785" s="3"/>
      <c r="L3785" s="3"/>
      <c r="M3785" s="3"/>
      <c r="N3785" s="3">
        <v>-12.739999999999782</v>
      </c>
      <c r="O3785" s="3"/>
    </row>
    <row r="3786" spans="1:15">
      <c r="A3786" s="9">
        <v>40115</v>
      </c>
      <c r="B3786" s="32">
        <v>2976.93</v>
      </c>
      <c r="C3786" s="3">
        <v>1773.80811905473</v>
      </c>
      <c r="D3786" s="3">
        <v>325.60000000000002</v>
      </c>
      <c r="E3786" s="3">
        <v>9.9</v>
      </c>
      <c r="F3786" s="3"/>
      <c r="G3786" s="3"/>
      <c r="H3786" s="37">
        <v>59.77</v>
      </c>
      <c r="I3786" s="3">
        <v>31.55</v>
      </c>
      <c r="J3786" s="3">
        <v>28.220000000000002</v>
      </c>
      <c r="K3786" s="3"/>
      <c r="L3786" s="3"/>
      <c r="M3786" s="3"/>
      <c r="N3786" s="3">
        <v>-0.23000000000001819</v>
      </c>
      <c r="O3786" s="3"/>
    </row>
    <row r="3787" spans="1:15">
      <c r="A3787" s="9">
        <v>40114</v>
      </c>
      <c r="B3787" s="32">
        <v>2977.16</v>
      </c>
      <c r="C3787" s="3">
        <v>1771.5692852505699</v>
      </c>
      <c r="D3787" s="3">
        <v>353.2</v>
      </c>
      <c r="E3787" s="3">
        <v>14.9</v>
      </c>
      <c r="F3787" s="3"/>
      <c r="G3787" s="3"/>
      <c r="H3787" s="37">
        <v>29.64</v>
      </c>
      <c r="I3787" s="3">
        <v>78.900000000000006</v>
      </c>
      <c r="J3787" s="3">
        <v>-49.260000000000005</v>
      </c>
      <c r="K3787" s="3"/>
      <c r="L3787" s="3"/>
      <c r="M3787" s="3"/>
      <c r="N3787" s="3">
        <v>-28.559999999999945</v>
      </c>
      <c r="O3787" s="3"/>
    </row>
    <row r="3788" spans="1:15">
      <c r="A3788" s="9">
        <v>40113</v>
      </c>
      <c r="B3788" s="32">
        <v>3005.72</v>
      </c>
      <c r="C3788" s="3">
        <v>1787.82218994809</v>
      </c>
      <c r="D3788" s="3">
        <v>318.2</v>
      </c>
      <c r="E3788" s="3">
        <v>16.7</v>
      </c>
      <c r="F3788" s="3"/>
      <c r="G3788" s="3"/>
      <c r="H3788" s="37">
        <v>36</v>
      </c>
      <c r="I3788" s="3">
        <v>30.44</v>
      </c>
      <c r="J3788" s="3">
        <v>5.5599999999999987</v>
      </c>
      <c r="K3788" s="3"/>
      <c r="L3788" s="3"/>
      <c r="M3788" s="3"/>
      <c r="N3788" s="3">
        <v>8.6499999999996362</v>
      </c>
      <c r="O3788" s="3">
        <v>17490</v>
      </c>
    </row>
    <row r="3789" spans="1:15">
      <c r="A3789" s="9">
        <v>40112</v>
      </c>
      <c r="B3789" s="32">
        <v>2997.07</v>
      </c>
      <c r="C3789" s="3">
        <v>1782.5822399133799</v>
      </c>
      <c r="D3789" s="3">
        <v>318.10000000000002</v>
      </c>
      <c r="E3789" s="3">
        <v>11.4</v>
      </c>
      <c r="F3789" s="3"/>
      <c r="G3789" s="3"/>
      <c r="H3789" s="37">
        <v>26.49</v>
      </c>
      <c r="I3789" s="3">
        <v>33.65</v>
      </c>
      <c r="J3789" s="3">
        <v>-7.16</v>
      </c>
      <c r="K3789" s="3"/>
      <c r="L3789" s="3"/>
      <c r="M3789" s="3"/>
      <c r="N3789" s="3">
        <v>-26.949999999999818</v>
      </c>
      <c r="O3789" s="3"/>
    </row>
    <row r="3790" spans="1:15">
      <c r="A3790" s="9">
        <v>40109</v>
      </c>
      <c r="B3790" s="32">
        <v>3024.02</v>
      </c>
      <c r="C3790" s="3">
        <v>1807.0098148101799</v>
      </c>
      <c r="D3790" s="3">
        <v>330</v>
      </c>
      <c r="E3790" s="3">
        <v>25.9</v>
      </c>
      <c r="F3790" s="3"/>
      <c r="G3790" s="3"/>
      <c r="H3790" s="37">
        <v>56.06</v>
      </c>
      <c r="I3790" s="3">
        <v>27.74</v>
      </c>
      <c r="J3790" s="3">
        <v>28.320000000000004</v>
      </c>
      <c r="K3790" s="3"/>
      <c r="L3790" s="3"/>
      <c r="M3790" s="3"/>
      <c r="N3790" s="3">
        <v>-32.599999999999909</v>
      </c>
      <c r="O3790" s="3"/>
    </row>
    <row r="3791" spans="1:15">
      <c r="A3791" s="9">
        <v>40108</v>
      </c>
      <c r="B3791" s="32">
        <v>3056.62</v>
      </c>
      <c r="C3791" s="3">
        <v>1815.4542815979601</v>
      </c>
      <c r="D3791" s="3">
        <v>398.3</v>
      </c>
      <c r="E3791" s="3">
        <v>21.2</v>
      </c>
      <c r="F3791" s="3"/>
      <c r="G3791" s="3"/>
      <c r="H3791" s="37">
        <v>23.06</v>
      </c>
      <c r="I3791" s="3">
        <v>51.23</v>
      </c>
      <c r="J3791" s="3">
        <v>-28.169999999999998</v>
      </c>
      <c r="K3791" s="3"/>
      <c r="L3791" s="3"/>
      <c r="M3791" s="3"/>
      <c r="N3791" s="3">
        <v>63.75</v>
      </c>
      <c r="O3791" s="3"/>
    </row>
    <row r="3792" spans="1:15">
      <c r="A3792" s="9">
        <v>40107</v>
      </c>
      <c r="B3792" s="32">
        <v>2992.87</v>
      </c>
      <c r="C3792" s="3">
        <v>1780.3866883524399</v>
      </c>
      <c r="D3792" s="3">
        <v>293</v>
      </c>
      <c r="E3792" s="3">
        <v>15.5</v>
      </c>
      <c r="F3792" s="3"/>
      <c r="G3792" s="3"/>
      <c r="H3792" s="37">
        <v>32.479999999999997</v>
      </c>
      <c r="I3792" s="3">
        <v>25.75</v>
      </c>
      <c r="J3792" s="3">
        <v>6.7299999999999969</v>
      </c>
      <c r="K3792" s="3"/>
      <c r="L3792" s="3"/>
      <c r="M3792" s="3"/>
      <c r="N3792" s="3">
        <v>-25.730000000000018</v>
      </c>
      <c r="O3792" s="3"/>
    </row>
    <row r="3793" spans="1:15">
      <c r="A3793" s="9">
        <v>40106</v>
      </c>
      <c r="B3793" s="32">
        <v>3018.6</v>
      </c>
      <c r="C3793" s="3">
        <v>1801.8359948852701</v>
      </c>
      <c r="D3793" s="3">
        <v>951.2</v>
      </c>
      <c r="E3793" s="3">
        <v>48.1</v>
      </c>
      <c r="F3793" s="3"/>
      <c r="G3793" s="3"/>
      <c r="H3793" s="37">
        <v>79.92</v>
      </c>
      <c r="I3793" s="3">
        <v>86.58</v>
      </c>
      <c r="J3793" s="3">
        <v>-6.6599999999999966</v>
      </c>
      <c r="K3793" s="3"/>
      <c r="L3793" s="3"/>
      <c r="M3793" s="3"/>
      <c r="N3793" s="3">
        <v>35.429999999999836</v>
      </c>
      <c r="O3793" s="3"/>
    </row>
    <row r="3794" spans="1:15">
      <c r="A3794" s="9">
        <v>40105</v>
      </c>
      <c r="B3794" s="32">
        <v>2983.17</v>
      </c>
      <c r="C3794" s="3">
        <v>1766.50734314896</v>
      </c>
      <c r="D3794" s="3">
        <v>763.6</v>
      </c>
      <c r="E3794" s="3">
        <v>36</v>
      </c>
      <c r="F3794" s="3"/>
      <c r="G3794" s="3"/>
      <c r="H3794" s="37">
        <v>139</v>
      </c>
      <c r="I3794" s="3">
        <v>195.05</v>
      </c>
      <c r="J3794" s="3">
        <v>-56.050000000000011</v>
      </c>
      <c r="K3794" s="3"/>
      <c r="L3794" s="3"/>
      <c r="M3794" s="3"/>
      <c r="N3794" s="3">
        <v>-99.739999999999782</v>
      </c>
      <c r="O3794" s="3"/>
    </row>
    <row r="3795" spans="1:15">
      <c r="A3795" s="9">
        <v>40102</v>
      </c>
      <c r="B3795" s="32">
        <v>3082.91</v>
      </c>
      <c r="C3795" s="3">
        <v>1827.3102160158601</v>
      </c>
      <c r="D3795" s="3">
        <v>885.1</v>
      </c>
      <c r="E3795" s="3">
        <v>47.8</v>
      </c>
      <c r="F3795" s="3"/>
      <c r="G3795" s="3"/>
      <c r="H3795" s="37">
        <v>99.97</v>
      </c>
      <c r="I3795" s="3">
        <v>97.14</v>
      </c>
      <c r="J3795" s="3">
        <v>2.8299999999999983</v>
      </c>
      <c r="K3795" s="3"/>
      <c r="L3795" s="3"/>
      <c r="M3795" s="3"/>
      <c r="N3795" s="3">
        <v>-49</v>
      </c>
      <c r="O3795" s="3"/>
    </row>
    <row r="3796" spans="1:15">
      <c r="A3796" s="9">
        <v>40101</v>
      </c>
      <c r="B3796" s="32">
        <v>3131.91</v>
      </c>
      <c r="C3796" s="3">
        <v>1871.81994276972</v>
      </c>
      <c r="D3796" s="3">
        <v>836.7</v>
      </c>
      <c r="E3796" s="3">
        <v>33.299999999999997</v>
      </c>
      <c r="F3796" s="3"/>
      <c r="G3796" s="3"/>
      <c r="H3796" s="37">
        <v>184.38</v>
      </c>
      <c r="I3796" s="3">
        <v>195.09</v>
      </c>
      <c r="J3796" s="3">
        <v>-10.710000000000008</v>
      </c>
      <c r="K3796" s="3"/>
      <c r="L3796" s="3"/>
      <c r="M3796" s="3"/>
      <c r="N3796" s="3">
        <v>-3.2200000000002547</v>
      </c>
      <c r="O3796" s="3"/>
    </row>
    <row r="3797" spans="1:15">
      <c r="A3797" s="9">
        <v>40100</v>
      </c>
      <c r="B3797" s="32">
        <v>3135.13</v>
      </c>
      <c r="C3797" s="3">
        <v>1870.79919319794</v>
      </c>
      <c r="D3797" s="3">
        <v>1161.4000000000001</v>
      </c>
      <c r="E3797" s="3">
        <v>41.1</v>
      </c>
      <c r="F3797" s="3"/>
      <c r="G3797" s="3"/>
      <c r="H3797" s="37">
        <v>474.29</v>
      </c>
      <c r="I3797" s="3">
        <v>379.39</v>
      </c>
      <c r="J3797" s="3">
        <v>94.900000000000034</v>
      </c>
      <c r="K3797" s="3"/>
      <c r="L3797" s="3"/>
      <c r="M3797" s="3"/>
      <c r="N3797" s="3">
        <v>-4.0799999999999272</v>
      </c>
      <c r="O3797" s="3"/>
    </row>
    <row r="3798" spans="1:15">
      <c r="A3798" s="9">
        <v>40099</v>
      </c>
      <c r="B3798" s="32">
        <v>3139.21</v>
      </c>
      <c r="C3798" s="3">
        <v>1868.8534350509899</v>
      </c>
      <c r="D3798" s="3">
        <v>1204.0999999999999</v>
      </c>
      <c r="E3798" s="3">
        <v>75.7</v>
      </c>
      <c r="F3798" s="3"/>
      <c r="G3798" s="3"/>
      <c r="H3798" s="37">
        <v>276.97000000000003</v>
      </c>
      <c r="I3798" s="3">
        <v>209.11</v>
      </c>
      <c r="J3798" s="3">
        <v>67.860000000000014</v>
      </c>
      <c r="K3798" s="3"/>
      <c r="L3798" s="3"/>
      <c r="M3798" s="3"/>
      <c r="N3798" s="3">
        <v>-0.51999999999998181</v>
      </c>
      <c r="O3798" s="3"/>
    </row>
    <row r="3799" spans="1:15">
      <c r="A3799" s="9">
        <v>40098</v>
      </c>
      <c r="B3799" s="32">
        <v>3139.73</v>
      </c>
      <c r="C3799" s="3">
        <v>1868.7143840694</v>
      </c>
      <c r="D3799" s="3">
        <v>1265.7</v>
      </c>
      <c r="E3799" s="3">
        <v>57.6</v>
      </c>
      <c r="F3799" s="3"/>
      <c r="G3799" s="3"/>
      <c r="H3799" s="37">
        <v>246.79</v>
      </c>
      <c r="I3799" s="3">
        <v>95.24</v>
      </c>
      <c r="J3799" s="3">
        <v>151.55000000000001</v>
      </c>
      <c r="K3799" s="3"/>
      <c r="L3799" s="3"/>
      <c r="M3799" s="3"/>
      <c r="N3799" s="3"/>
      <c r="O3799" s="3"/>
    </row>
    <row r="3800" spans="1:15">
      <c r="A3800" s="9">
        <v>40095</v>
      </c>
      <c r="B3800" s="32">
        <v>3131.29</v>
      </c>
      <c r="C3800" s="3">
        <v>1877.18199886093</v>
      </c>
      <c r="D3800" s="3">
        <v>1946.7</v>
      </c>
      <c r="E3800" s="3">
        <v>45.7</v>
      </c>
      <c r="F3800" s="3"/>
      <c r="G3800" s="3"/>
      <c r="H3800" s="37">
        <v>1012.51</v>
      </c>
      <c r="I3800" s="3">
        <v>250.74</v>
      </c>
      <c r="J3800" s="3">
        <v>761.77</v>
      </c>
      <c r="K3800" s="3"/>
      <c r="L3800" s="3"/>
      <c r="M3800" s="3"/>
      <c r="N3800" s="3"/>
      <c r="O3800" s="3"/>
    </row>
    <row r="3801" spans="1:15">
      <c r="A3801" s="9">
        <v>40094</v>
      </c>
      <c r="B3801" s="32">
        <v>3115.34</v>
      </c>
      <c r="C3801" s="3">
        <v>1859.53040504501</v>
      </c>
      <c r="D3801" s="3">
        <v>491.3</v>
      </c>
      <c r="E3801" s="3">
        <v>20</v>
      </c>
      <c r="F3801" s="3"/>
      <c r="G3801" s="3"/>
      <c r="H3801" s="37">
        <v>45.28</v>
      </c>
      <c r="I3801" s="3">
        <v>46.74</v>
      </c>
      <c r="J3801" s="3">
        <v>-1.4600000000000009</v>
      </c>
      <c r="K3801" s="3"/>
      <c r="L3801" s="3"/>
      <c r="M3801" s="3"/>
      <c r="N3801" s="3"/>
      <c r="O3801" s="3"/>
    </row>
    <row r="3802" spans="1:15">
      <c r="A3802" s="9">
        <v>40093</v>
      </c>
      <c r="B3802" s="32">
        <v>3120.73</v>
      </c>
      <c r="C3802" s="3">
        <v>1872.2450987171001</v>
      </c>
      <c r="D3802" s="3">
        <v>1634.9</v>
      </c>
      <c r="E3802" s="3">
        <v>46.5</v>
      </c>
      <c r="F3802" s="3"/>
      <c r="G3802" s="3"/>
      <c r="H3802" s="37">
        <v>703.41</v>
      </c>
      <c r="I3802" s="3">
        <v>663.2</v>
      </c>
      <c r="J3802" s="3">
        <v>40.209999999999923</v>
      </c>
      <c r="K3802" s="3"/>
      <c r="L3802" s="3"/>
      <c r="M3802" s="3"/>
      <c r="N3802" s="3"/>
      <c r="O3802" s="3"/>
    </row>
    <row r="3803" spans="1:15">
      <c r="A3803" s="9">
        <v>40092</v>
      </c>
      <c r="B3803" s="32">
        <v>3116.56</v>
      </c>
      <c r="C3803" s="3">
        <v>1890.55145855059</v>
      </c>
      <c r="D3803" s="3">
        <v>1175.9000000000001</v>
      </c>
      <c r="E3803" s="3">
        <v>38</v>
      </c>
      <c r="F3803" s="3"/>
      <c r="G3803" s="3"/>
      <c r="H3803" s="37">
        <v>534.6</v>
      </c>
      <c r="I3803" s="3">
        <v>85.8</v>
      </c>
      <c r="J3803" s="3">
        <v>448.8</v>
      </c>
      <c r="K3803" s="3"/>
      <c r="L3803" s="3"/>
      <c r="M3803" s="3"/>
      <c r="N3803" s="3"/>
      <c r="O3803" s="3"/>
    </row>
    <row r="3804" spans="1:15">
      <c r="A3804" s="9">
        <v>40091</v>
      </c>
      <c r="B3804" s="32">
        <v>3127.56</v>
      </c>
      <c r="C3804" s="3">
        <v>1895.6129597731299</v>
      </c>
      <c r="D3804" s="3">
        <v>1183.5</v>
      </c>
      <c r="E3804" s="3">
        <v>63.7</v>
      </c>
      <c r="F3804" s="3"/>
      <c r="G3804" s="3"/>
      <c r="H3804" s="37">
        <v>146.5</v>
      </c>
      <c r="I3804" s="3">
        <v>64.099999999999994</v>
      </c>
      <c r="J3804" s="3">
        <v>82.4</v>
      </c>
      <c r="K3804" s="3"/>
      <c r="L3804" s="3"/>
      <c r="M3804" s="3"/>
      <c r="N3804" s="3"/>
      <c r="O3804" s="3"/>
    </row>
    <row r="3805" spans="1:15">
      <c r="A3805" s="9">
        <v>40088</v>
      </c>
      <c r="B3805" s="32">
        <v>3098.24</v>
      </c>
      <c r="C3805" s="3">
        <v>1874.6573683106001</v>
      </c>
      <c r="D3805" s="3">
        <v>1064.3</v>
      </c>
      <c r="E3805" s="3">
        <v>111.7</v>
      </c>
      <c r="F3805" s="3"/>
      <c r="G3805" s="3"/>
      <c r="H3805" s="37">
        <v>138.30000000000001</v>
      </c>
      <c r="I3805" s="3">
        <v>230.4</v>
      </c>
      <c r="J3805" s="3">
        <v>-92.1</v>
      </c>
      <c r="K3805" s="3"/>
      <c r="L3805" s="3"/>
      <c r="M3805" s="3"/>
      <c r="N3805" s="3"/>
      <c r="O3805" s="3"/>
    </row>
    <row r="3806" spans="1:15">
      <c r="A3806" s="9">
        <v>40088</v>
      </c>
      <c r="B3806" s="32">
        <v>2997.6</v>
      </c>
      <c r="C3806" s="3">
        <v>1761.8266934129999</v>
      </c>
      <c r="D3806" s="3">
        <v>1128.0999999999999</v>
      </c>
      <c r="E3806" s="3">
        <v>42.510174999999997</v>
      </c>
      <c r="F3806" s="3"/>
      <c r="G3806" s="3"/>
      <c r="H3806" s="37">
        <v>138.84764000000001</v>
      </c>
      <c r="I3806" s="3">
        <v>234.78698600000001</v>
      </c>
      <c r="J3806" s="3">
        <v>-95.939346</v>
      </c>
      <c r="K3806" s="3"/>
      <c r="L3806" s="3"/>
      <c r="M3806" s="3"/>
      <c r="N3806" s="3"/>
      <c r="O3806" s="3"/>
    </row>
    <row r="3807" spans="1:15">
      <c r="A3807" s="9">
        <v>40087</v>
      </c>
      <c r="B3807" s="32">
        <v>3018.01</v>
      </c>
      <c r="C3807" s="3">
        <v>1874.6573683106001</v>
      </c>
      <c r="D3807" s="3">
        <v>1064.3</v>
      </c>
      <c r="E3807" s="3">
        <v>111.7</v>
      </c>
      <c r="F3807" s="3"/>
      <c r="G3807" s="3"/>
      <c r="H3807" s="37">
        <v>138.30000000000001</v>
      </c>
      <c r="I3807" s="3">
        <v>230.4</v>
      </c>
      <c r="J3807" s="3">
        <v>-92.1</v>
      </c>
      <c r="K3807" s="3"/>
      <c r="L3807" s="3"/>
      <c r="M3807" s="3"/>
      <c r="N3807" s="3"/>
      <c r="O3807" s="3"/>
    </row>
    <row r="3808" spans="1:15">
      <c r="A3808" s="9">
        <v>40087</v>
      </c>
      <c r="B3808" s="32">
        <v>3018.01</v>
      </c>
      <c r="C3808" s="3">
        <v>1788.1324349935101</v>
      </c>
      <c r="D3808" s="3">
        <v>1079.2</v>
      </c>
      <c r="E3808" s="3">
        <v>100.387828</v>
      </c>
      <c r="F3808" s="3"/>
      <c r="G3808" s="3"/>
      <c r="H3808" s="37">
        <v>199.10059999999999</v>
      </c>
      <c r="I3808" s="3">
        <v>232.07413</v>
      </c>
      <c r="J3808" s="3">
        <v>-32.973530000000011</v>
      </c>
      <c r="K3808" s="3"/>
      <c r="L3808" s="3"/>
      <c r="M3808" s="3"/>
      <c r="N3808" s="3"/>
      <c r="O3808" s="3"/>
    </row>
    <row r="3809" spans="2:15">
      <c r="B3809" s="13"/>
      <c r="E3809" s="11"/>
      <c r="F3809" s="11"/>
      <c r="H3809" s="74"/>
      <c r="I3809" s="14"/>
      <c r="L3809" s="11"/>
      <c r="M3809" s="11"/>
      <c r="N3809" s="3"/>
      <c r="O3809" s="3"/>
    </row>
    <row r="3810" spans="2:15">
      <c r="B3810" s="13"/>
      <c r="E3810" s="11"/>
      <c r="F3810" s="11"/>
      <c r="H3810" s="74"/>
      <c r="I3810" s="14"/>
      <c r="L3810" s="11"/>
      <c r="M3810" s="11"/>
      <c r="N3810" s="3">
        <v>-500</v>
      </c>
    </row>
    <row r="3811" spans="2:15">
      <c r="B3811" s="32">
        <v>2997.6</v>
      </c>
      <c r="C3811" s="3">
        <v>1788.1324349935101</v>
      </c>
      <c r="D3811" s="3">
        <v>1079.2</v>
      </c>
      <c r="E3811" s="3">
        <v>100.387828</v>
      </c>
      <c r="F3811" s="3"/>
      <c r="G3811" s="3"/>
      <c r="H3811" s="37">
        <v>199.10059999999999</v>
      </c>
      <c r="I3811" s="3">
        <v>232.07413</v>
      </c>
      <c r="J3811" s="3">
        <v>-32.973530000000011</v>
      </c>
      <c r="K3811" s="3"/>
      <c r="L3811" s="3"/>
      <c r="M3811" s="3"/>
      <c r="N3811" s="3"/>
    </row>
    <row r="3812" spans="2:15">
      <c r="C3812">
        <v>1761.8266934129999</v>
      </c>
      <c r="D3812" s="3">
        <v>1128.0999999999999</v>
      </c>
      <c r="E3812">
        <v>42.510174999999997</v>
      </c>
      <c r="H3812" s="17">
        <v>138.84764000000001</v>
      </c>
      <c r="I3812">
        <v>234.78698600000001</v>
      </c>
      <c r="J3812" s="8">
        <v>-95.939346</v>
      </c>
    </row>
  </sheetData>
  <autoFilter ref="A2:O2" xr:uid="{00000000-0001-0000-0200-000000000000}">
    <sortState xmlns:xlrd2="http://schemas.microsoft.com/office/spreadsheetml/2017/richdata2" ref="A3:O3695">
      <sortCondition descending="1" ref="A2"/>
    </sortState>
  </autoFilter>
  <sortState xmlns:xlrd2="http://schemas.microsoft.com/office/spreadsheetml/2017/richdata2" ref="V71:W563">
    <sortCondition descending="1" ref="V71:V563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00B050"/>
  </sheetPr>
  <dimension ref="A1:AE289"/>
  <sheetViews>
    <sheetView zoomScale="75" zoomScaleNormal="75" workbookViewId="0">
      <pane ySplit="1" topLeftCell="A2" activePane="bottomLeft" state="frozen"/>
      <selection pane="bottomLeft" activeCell="A2" sqref="A2:K6"/>
    </sheetView>
  </sheetViews>
  <sheetFormatPr defaultColWidth="8.85546875" defaultRowHeight="15"/>
  <cols>
    <col min="1" max="1" width="53.42578125" bestFit="1" customWidth="1"/>
    <col min="2" max="2" width="29.85546875" customWidth="1"/>
    <col min="3" max="3" width="12.42578125" bestFit="1" customWidth="1"/>
    <col min="4" max="6" width="10.42578125" bestFit="1" customWidth="1"/>
    <col min="7" max="9" width="9" bestFit="1" customWidth="1"/>
    <col min="10" max="10" width="19.5703125" customWidth="1"/>
    <col min="11" max="11" width="18" customWidth="1"/>
    <col min="12" max="12" width="21" customWidth="1"/>
    <col min="13" max="13" width="20.7109375" customWidth="1"/>
    <col min="14" max="14" width="16.7109375" bestFit="1" customWidth="1"/>
    <col min="15" max="15" width="10.28515625" bestFit="1" customWidth="1"/>
    <col min="16" max="16" width="13.42578125" bestFit="1" customWidth="1"/>
    <col min="17" max="21" width="9" bestFit="1" customWidth="1"/>
    <col min="22" max="22" width="9.28515625" bestFit="1" customWidth="1"/>
    <col min="23" max="23" width="12.7109375" bestFit="1" customWidth="1"/>
    <col min="25" max="25" width="8.85546875" bestFit="1" customWidth="1"/>
  </cols>
  <sheetData>
    <row r="1" spans="1:13" ht="13.9" customHeight="1">
      <c r="A1" s="47" t="s">
        <v>55</v>
      </c>
      <c r="B1" s="47" t="s">
        <v>56</v>
      </c>
      <c r="C1" s="47" t="s">
        <v>57</v>
      </c>
      <c r="D1" s="47" t="s">
        <v>58</v>
      </c>
      <c r="E1" s="47" t="s">
        <v>59</v>
      </c>
      <c r="F1" s="47" t="s">
        <v>60</v>
      </c>
      <c r="G1" s="47" t="s">
        <v>61</v>
      </c>
      <c r="H1" s="47" t="s">
        <v>62</v>
      </c>
      <c r="I1" s="47" t="s">
        <v>63</v>
      </c>
      <c r="J1" s="214" t="s">
        <v>45</v>
      </c>
      <c r="K1" s="47" t="s">
        <v>44</v>
      </c>
      <c r="L1" s="149">
        <f>SUM(K:K)</f>
        <v>4254204689.7500038</v>
      </c>
      <c r="M1" s="3">
        <f>SUM(J2:J1048576)</f>
        <v>131680026</v>
      </c>
    </row>
    <row r="2" spans="1:13" s="245" customFormat="1">
      <c r="A2" s="233" t="s">
        <v>950</v>
      </c>
      <c r="B2" s="233" t="s">
        <v>123</v>
      </c>
      <c r="C2" s="233">
        <v>9.6</v>
      </c>
      <c r="D2" s="233">
        <v>10.4</v>
      </c>
      <c r="E2" s="233">
        <v>9.5</v>
      </c>
      <c r="F2" s="233">
        <v>10.3</v>
      </c>
      <c r="G2" s="233">
        <v>0.8</v>
      </c>
      <c r="H2" s="233">
        <v>8.42</v>
      </c>
      <c r="I2" s="233">
        <v>1117</v>
      </c>
      <c r="J2" s="233">
        <v>14430233</v>
      </c>
      <c r="K2" s="234">
        <v>144896509.59999999</v>
      </c>
      <c r="L2" s="244"/>
      <c r="M2" s="244"/>
    </row>
    <row r="3" spans="1:13" s="245" customFormat="1">
      <c r="A3" s="233" t="s">
        <v>1031</v>
      </c>
      <c r="B3" s="233" t="s">
        <v>69</v>
      </c>
      <c r="C3" s="233">
        <v>0.4</v>
      </c>
      <c r="D3" s="233">
        <v>0.4</v>
      </c>
      <c r="E3" s="233">
        <v>0.3</v>
      </c>
      <c r="F3" s="233">
        <v>0.3</v>
      </c>
      <c r="G3" s="233">
        <v>0</v>
      </c>
      <c r="H3" s="233">
        <v>0</v>
      </c>
      <c r="I3" s="233">
        <v>53</v>
      </c>
      <c r="J3" s="233">
        <v>12441390</v>
      </c>
      <c r="K3" s="234">
        <v>3737053.5</v>
      </c>
      <c r="L3" s="244"/>
      <c r="M3" s="244"/>
    </row>
    <row r="4" spans="1:13" s="245" customFormat="1">
      <c r="A4" s="241" t="s">
        <v>881</v>
      </c>
      <c r="B4" s="241" t="s">
        <v>245</v>
      </c>
      <c r="C4" s="242">
        <v>21.4</v>
      </c>
      <c r="D4" s="242">
        <v>21.9</v>
      </c>
      <c r="E4" s="242">
        <v>20.5</v>
      </c>
      <c r="F4" s="242">
        <v>20.6</v>
      </c>
      <c r="G4" s="242">
        <v>0.6</v>
      </c>
      <c r="H4" s="242">
        <v>2.83</v>
      </c>
      <c r="I4" s="242">
        <v>60</v>
      </c>
      <c r="J4" s="242">
        <v>6049712</v>
      </c>
      <c r="K4" s="243">
        <v>124072302.8</v>
      </c>
      <c r="L4" s="244"/>
      <c r="M4" s="244"/>
    </row>
    <row r="5" spans="1:13" s="245" customFormat="1">
      <c r="A5" s="241" t="s">
        <v>1010</v>
      </c>
      <c r="B5" s="241" t="s">
        <v>88</v>
      </c>
      <c r="C5" s="243">
        <v>32.6</v>
      </c>
      <c r="D5" s="243">
        <v>34.5</v>
      </c>
      <c r="E5" s="243">
        <v>32.6</v>
      </c>
      <c r="F5" s="243">
        <v>34.4</v>
      </c>
      <c r="G5" s="242">
        <v>1.7</v>
      </c>
      <c r="H5" s="242">
        <v>5.21</v>
      </c>
      <c r="I5" s="242">
        <v>561</v>
      </c>
      <c r="J5" s="242">
        <v>5060811</v>
      </c>
      <c r="K5" s="243">
        <v>172065405.30000001</v>
      </c>
      <c r="L5" s="244"/>
      <c r="M5" s="244"/>
    </row>
    <row r="6" spans="1:13" s="245" customFormat="1">
      <c r="A6" s="230" t="s">
        <v>807</v>
      </c>
      <c r="B6" s="230" t="s">
        <v>172</v>
      </c>
      <c r="C6" s="232">
        <v>11.3</v>
      </c>
      <c r="D6" s="232">
        <v>11.5</v>
      </c>
      <c r="E6" s="232">
        <v>11.1</v>
      </c>
      <c r="F6" s="232">
        <v>11.4</v>
      </c>
      <c r="G6" s="231">
        <v>0</v>
      </c>
      <c r="H6" s="231">
        <v>0</v>
      </c>
      <c r="I6" s="231">
        <v>358</v>
      </c>
      <c r="J6" s="231">
        <v>3847867</v>
      </c>
      <c r="K6" s="232">
        <v>43306071.299999997</v>
      </c>
      <c r="L6" s="244"/>
      <c r="M6" s="244"/>
    </row>
    <row r="7" spans="1:13" s="245" customFormat="1">
      <c r="A7" s="233" t="s">
        <v>845</v>
      </c>
      <c r="B7" s="233" t="s">
        <v>70</v>
      </c>
      <c r="C7" s="233">
        <v>7.8</v>
      </c>
      <c r="D7" s="233">
        <v>7.8</v>
      </c>
      <c r="E7" s="233">
        <v>7.6</v>
      </c>
      <c r="F7" s="233">
        <v>7.7</v>
      </c>
      <c r="G7" s="233">
        <v>0</v>
      </c>
      <c r="H7" s="233">
        <v>0</v>
      </c>
      <c r="I7" s="233">
        <v>342</v>
      </c>
      <c r="J7" s="233">
        <v>3817742</v>
      </c>
      <c r="K7" s="234">
        <v>29354393.5</v>
      </c>
      <c r="L7" s="244"/>
      <c r="M7" s="244"/>
    </row>
    <row r="8" spans="1:13" s="245" customFormat="1">
      <c r="A8" s="233" t="s">
        <v>836</v>
      </c>
      <c r="B8" s="233" t="s">
        <v>110</v>
      </c>
      <c r="C8" s="233">
        <v>0.5</v>
      </c>
      <c r="D8" s="233">
        <v>0.5</v>
      </c>
      <c r="E8" s="233">
        <v>0.4</v>
      </c>
      <c r="F8" s="233">
        <v>0.5</v>
      </c>
      <c r="G8" s="233">
        <v>0.1</v>
      </c>
      <c r="H8" s="233">
        <v>25</v>
      </c>
      <c r="I8" s="233">
        <v>89</v>
      </c>
      <c r="J8" s="233">
        <v>3544466</v>
      </c>
      <c r="K8" s="234">
        <v>1732735.1</v>
      </c>
      <c r="L8" s="244"/>
      <c r="M8" s="244"/>
    </row>
    <row r="9" spans="1:13" s="245" customFormat="1">
      <c r="A9" s="233" t="s">
        <v>955</v>
      </c>
      <c r="B9" s="233" t="s">
        <v>285</v>
      </c>
      <c r="C9" s="233">
        <v>6.4</v>
      </c>
      <c r="D9" s="233">
        <v>6.6</v>
      </c>
      <c r="E9" s="233">
        <v>6.3</v>
      </c>
      <c r="F9" s="233">
        <v>6.5</v>
      </c>
      <c r="G9" s="233">
        <v>0.1</v>
      </c>
      <c r="H9" s="233">
        <v>1.56</v>
      </c>
      <c r="I9" s="233">
        <v>201</v>
      </c>
      <c r="J9" s="233">
        <v>3364330</v>
      </c>
      <c r="K9" s="234">
        <v>21802056.5</v>
      </c>
      <c r="L9" s="244"/>
      <c r="M9" s="244"/>
    </row>
    <row r="10" spans="1:13" s="245" customFormat="1">
      <c r="A10" s="233" t="s">
        <v>1002</v>
      </c>
      <c r="B10" s="233" t="s">
        <v>167</v>
      </c>
      <c r="C10" s="234">
        <v>28.9</v>
      </c>
      <c r="D10" s="234">
        <v>29.8</v>
      </c>
      <c r="E10" s="234">
        <v>28.6</v>
      </c>
      <c r="F10" s="234">
        <v>28.9</v>
      </c>
      <c r="G10" s="233">
        <v>0.3</v>
      </c>
      <c r="H10" s="233">
        <v>1.05</v>
      </c>
      <c r="I10" s="233">
        <v>516</v>
      </c>
      <c r="J10" s="233">
        <v>3311815</v>
      </c>
      <c r="K10" s="234">
        <v>97196163.5</v>
      </c>
      <c r="L10" s="244"/>
      <c r="M10" s="244"/>
    </row>
    <row r="11" spans="1:13" s="245" customFormat="1">
      <c r="A11" s="230" t="s">
        <v>942</v>
      </c>
      <c r="B11" s="230" t="s">
        <v>73</v>
      </c>
      <c r="C11" s="232">
        <v>22.2</v>
      </c>
      <c r="D11" s="232">
        <v>22.4</v>
      </c>
      <c r="E11" s="232">
        <v>22.1</v>
      </c>
      <c r="F11" s="232">
        <v>22.3</v>
      </c>
      <c r="G11" s="232">
        <v>0.3</v>
      </c>
      <c r="H11" s="231">
        <v>1.36</v>
      </c>
      <c r="I11" s="231">
        <v>557</v>
      </c>
      <c r="J11" s="231">
        <v>3277834</v>
      </c>
      <c r="K11" s="232">
        <v>72936858.099999994</v>
      </c>
      <c r="L11" s="244"/>
      <c r="M11" s="244"/>
    </row>
    <row r="12" spans="1:13" s="245" customFormat="1">
      <c r="A12" s="230" t="s">
        <v>1066</v>
      </c>
      <c r="B12" s="230" t="s">
        <v>792</v>
      </c>
      <c r="C12" s="232">
        <v>2.8</v>
      </c>
      <c r="D12" s="232">
        <v>2.8</v>
      </c>
      <c r="E12" s="232">
        <v>2.6</v>
      </c>
      <c r="F12" s="232">
        <v>2.6</v>
      </c>
      <c r="G12" s="231">
        <v>0</v>
      </c>
      <c r="H12" s="231">
        <v>0</v>
      </c>
      <c r="I12" s="231">
        <v>199</v>
      </c>
      <c r="J12" s="231">
        <v>3132103</v>
      </c>
      <c r="K12" s="232">
        <v>8182412</v>
      </c>
      <c r="L12" s="244"/>
      <c r="M12" s="244"/>
    </row>
    <row r="13" spans="1:13" s="245" customFormat="1">
      <c r="A13" s="230" t="s">
        <v>81</v>
      </c>
      <c r="B13" s="230" t="s">
        <v>82</v>
      </c>
      <c r="C13" s="232">
        <v>20.7</v>
      </c>
      <c r="D13" s="232">
        <v>21.4</v>
      </c>
      <c r="E13" s="232">
        <v>20.5</v>
      </c>
      <c r="F13" s="232">
        <v>21</v>
      </c>
      <c r="G13" s="231">
        <v>0.6</v>
      </c>
      <c r="H13" s="231">
        <v>2.9</v>
      </c>
      <c r="I13" s="231">
        <v>358</v>
      </c>
      <c r="J13" s="231">
        <v>2957061</v>
      </c>
      <c r="K13" s="232">
        <v>61803642.399999999</v>
      </c>
      <c r="L13" s="244"/>
    </row>
    <row r="14" spans="1:13" s="245" customFormat="1">
      <c r="A14" s="233" t="s">
        <v>810</v>
      </c>
      <c r="B14" s="233" t="s">
        <v>149</v>
      </c>
      <c r="C14" s="233">
        <v>33</v>
      </c>
      <c r="D14" s="233">
        <v>33.4</v>
      </c>
      <c r="E14" s="233">
        <v>32.9</v>
      </c>
      <c r="F14" s="233">
        <v>33</v>
      </c>
      <c r="G14" s="233">
        <v>0.1</v>
      </c>
      <c r="H14" s="233">
        <v>0.3</v>
      </c>
      <c r="I14" s="233">
        <v>617</v>
      </c>
      <c r="J14" s="233">
        <v>2788639</v>
      </c>
      <c r="K14" s="234">
        <v>92090719.299999997</v>
      </c>
      <c r="L14" s="244"/>
      <c r="M14" s="244"/>
    </row>
    <row r="15" spans="1:13" s="245" customFormat="1">
      <c r="A15" s="233" t="s">
        <v>1076</v>
      </c>
      <c r="B15" s="233" t="s">
        <v>202</v>
      </c>
      <c r="C15" s="233">
        <v>38.299999999999997</v>
      </c>
      <c r="D15" s="233">
        <v>40.6</v>
      </c>
      <c r="E15" s="233">
        <v>38.200000000000003</v>
      </c>
      <c r="F15" s="233">
        <v>40.4</v>
      </c>
      <c r="G15" s="233">
        <v>2.1</v>
      </c>
      <c r="H15" s="233">
        <v>5.51</v>
      </c>
      <c r="I15" s="233">
        <v>985</v>
      </c>
      <c r="J15" s="233">
        <v>2739224</v>
      </c>
      <c r="K15" s="234">
        <v>109186013.8</v>
      </c>
      <c r="L15" s="244"/>
    </row>
    <row r="16" spans="1:13" s="245" customFormat="1">
      <c r="A16" s="233" t="s">
        <v>930</v>
      </c>
      <c r="B16" s="233" t="s">
        <v>132</v>
      </c>
      <c r="C16" s="233">
        <v>8.6999999999999993</v>
      </c>
      <c r="D16" s="233">
        <v>8.6999999999999993</v>
      </c>
      <c r="E16" s="233">
        <v>8.3000000000000007</v>
      </c>
      <c r="F16" s="233">
        <v>8.5</v>
      </c>
      <c r="G16" s="233">
        <v>-0.1</v>
      </c>
      <c r="H16" s="233">
        <v>-1.1599999999999999</v>
      </c>
      <c r="I16" s="233">
        <v>244</v>
      </c>
      <c r="J16" s="233">
        <v>2024402</v>
      </c>
      <c r="K16" s="234">
        <v>17108129.699999999</v>
      </c>
      <c r="L16" s="244"/>
    </row>
    <row r="17" spans="1:31" s="245" customFormat="1">
      <c r="A17" s="230" t="s">
        <v>1012</v>
      </c>
      <c r="B17" s="230" t="s">
        <v>100</v>
      </c>
      <c r="C17" s="231">
        <v>5.3</v>
      </c>
      <c r="D17" s="231">
        <v>5.4</v>
      </c>
      <c r="E17" s="231">
        <v>5.0999999999999996</v>
      </c>
      <c r="F17" s="231">
        <v>5.2</v>
      </c>
      <c r="G17" s="231">
        <v>0</v>
      </c>
      <c r="H17" s="231">
        <v>0</v>
      </c>
      <c r="I17" s="231">
        <v>153</v>
      </c>
      <c r="J17" s="231">
        <v>1870134</v>
      </c>
      <c r="K17" s="232">
        <v>9723249.3000000007</v>
      </c>
      <c r="L17" s="244"/>
      <c r="M17" s="244"/>
    </row>
    <row r="18" spans="1:31" s="245" customFormat="1">
      <c r="A18" s="230" t="s">
        <v>968</v>
      </c>
      <c r="B18" s="230" t="s">
        <v>74</v>
      </c>
      <c r="C18" s="232">
        <v>5.8</v>
      </c>
      <c r="D18" s="232">
        <v>5.9</v>
      </c>
      <c r="E18" s="232">
        <v>5.7</v>
      </c>
      <c r="F18" s="232">
        <v>5.8</v>
      </c>
      <c r="G18" s="231">
        <v>0</v>
      </c>
      <c r="H18" s="231">
        <v>0</v>
      </c>
      <c r="I18" s="231">
        <v>206</v>
      </c>
      <c r="J18" s="231">
        <v>1710306</v>
      </c>
      <c r="K18" s="232">
        <v>9889039.0999999996</v>
      </c>
      <c r="L18" s="244"/>
      <c r="M18" s="244"/>
    </row>
    <row r="19" spans="1:31" s="245" customFormat="1">
      <c r="A19" s="230" t="s">
        <v>830</v>
      </c>
      <c r="B19" s="230" t="s">
        <v>185</v>
      </c>
      <c r="C19" s="232">
        <v>89</v>
      </c>
      <c r="D19" s="232">
        <v>89</v>
      </c>
      <c r="E19" s="232">
        <v>75</v>
      </c>
      <c r="F19" s="232">
        <v>79.8</v>
      </c>
      <c r="G19" s="231">
        <v>-12</v>
      </c>
      <c r="H19" s="231">
        <v>-13.09</v>
      </c>
      <c r="I19" s="231">
        <v>1730</v>
      </c>
      <c r="J19" s="231">
        <v>1658893</v>
      </c>
      <c r="K19" s="232">
        <v>135996560.30000001</v>
      </c>
      <c r="L19" s="244"/>
    </row>
    <row r="20" spans="1:31" s="245" customFormat="1">
      <c r="A20" s="233" t="s">
        <v>809</v>
      </c>
      <c r="B20" s="233" t="s">
        <v>148</v>
      </c>
      <c r="C20" s="234">
        <v>28.1</v>
      </c>
      <c r="D20" s="234">
        <v>28.2</v>
      </c>
      <c r="E20" s="234">
        <v>27.4</v>
      </c>
      <c r="F20" s="234">
        <v>27.5</v>
      </c>
      <c r="G20" s="233">
        <v>-0.5</v>
      </c>
      <c r="H20" s="233">
        <v>-1.79</v>
      </c>
      <c r="I20" s="233">
        <v>602</v>
      </c>
      <c r="J20" s="233">
        <v>1579282</v>
      </c>
      <c r="K20" s="234">
        <v>43660573.899999999</v>
      </c>
      <c r="L20" s="244"/>
    </row>
    <row r="21" spans="1:31" s="245" customFormat="1">
      <c r="A21" s="233" t="s">
        <v>1075</v>
      </c>
      <c r="B21" s="233" t="s">
        <v>196</v>
      </c>
      <c r="C21" s="233">
        <v>82.7</v>
      </c>
      <c r="D21" s="233">
        <v>86.9</v>
      </c>
      <c r="E21" s="233">
        <v>82</v>
      </c>
      <c r="F21" s="233">
        <v>86.5</v>
      </c>
      <c r="G21" s="233">
        <v>4.8</v>
      </c>
      <c r="H21" s="233">
        <v>5.88</v>
      </c>
      <c r="I21" s="233">
        <v>84</v>
      </c>
      <c r="J21" s="233">
        <v>1523207</v>
      </c>
      <c r="K21" s="234">
        <v>125004818.5</v>
      </c>
      <c r="L21" s="244"/>
      <c r="M21" s="244"/>
    </row>
    <row r="22" spans="1:31" s="245" customFormat="1">
      <c r="A22" s="233" t="s">
        <v>1049</v>
      </c>
      <c r="B22" s="233" t="s">
        <v>96</v>
      </c>
      <c r="C22" s="234">
        <v>31.3</v>
      </c>
      <c r="D22" s="234">
        <v>31.8</v>
      </c>
      <c r="E22" s="234">
        <v>31.3</v>
      </c>
      <c r="F22" s="234">
        <v>31.6</v>
      </c>
      <c r="G22" s="233">
        <v>0.5</v>
      </c>
      <c r="H22" s="233">
        <v>1.6</v>
      </c>
      <c r="I22" s="233">
        <v>373</v>
      </c>
      <c r="J22" s="233">
        <v>1517710</v>
      </c>
      <c r="K22" s="234">
        <v>48020495</v>
      </c>
      <c r="L22" s="244"/>
      <c r="M22" s="244"/>
    </row>
    <row r="23" spans="1:31" s="245" customFormat="1">
      <c r="A23" s="233" t="s">
        <v>1020</v>
      </c>
      <c r="B23" s="233" t="s">
        <v>189</v>
      </c>
      <c r="C23" s="233">
        <v>29.5</v>
      </c>
      <c r="D23" s="233">
        <v>31.1</v>
      </c>
      <c r="E23" s="233">
        <v>29.5</v>
      </c>
      <c r="F23" s="233">
        <v>30.5</v>
      </c>
      <c r="G23" s="233">
        <v>1.2</v>
      </c>
      <c r="H23" s="233">
        <v>4.07</v>
      </c>
      <c r="I23" s="233">
        <v>90</v>
      </c>
      <c r="J23" s="233">
        <v>1457590</v>
      </c>
      <c r="K23" s="234">
        <v>43785157.299999997</v>
      </c>
      <c r="L23" s="244"/>
      <c r="M23" s="244"/>
    </row>
    <row r="24" spans="1:31" s="245" customFormat="1">
      <c r="A24" s="233" t="s">
        <v>903</v>
      </c>
      <c r="B24" s="233" t="s">
        <v>109</v>
      </c>
      <c r="C24" s="233">
        <v>66.599999999999994</v>
      </c>
      <c r="D24" s="233">
        <v>67</v>
      </c>
      <c r="E24" s="233">
        <v>65</v>
      </c>
      <c r="F24" s="233">
        <v>66.7</v>
      </c>
      <c r="G24" s="233">
        <v>0</v>
      </c>
      <c r="H24" s="233">
        <v>0</v>
      </c>
      <c r="I24" s="233">
        <v>404</v>
      </c>
      <c r="J24" s="233">
        <v>1303959</v>
      </c>
      <c r="K24" s="234">
        <v>86008188</v>
      </c>
      <c r="L24" s="244"/>
      <c r="M24" s="244"/>
    </row>
    <row r="25" spans="1:31" s="245" customFormat="1">
      <c r="A25" s="233" t="s">
        <v>940</v>
      </c>
      <c r="B25" s="233" t="s">
        <v>171</v>
      </c>
      <c r="C25" s="233">
        <v>20.8</v>
      </c>
      <c r="D25" s="233">
        <v>21</v>
      </c>
      <c r="E25" s="233">
        <v>20.2</v>
      </c>
      <c r="F25" s="233">
        <v>20.6</v>
      </c>
      <c r="G25" s="233">
        <v>-0.2</v>
      </c>
      <c r="H25" s="233">
        <v>-0.96</v>
      </c>
      <c r="I25" s="233">
        <v>294</v>
      </c>
      <c r="J25" s="233">
        <v>1206281</v>
      </c>
      <c r="K25" s="234">
        <v>24719673.199999999</v>
      </c>
      <c r="L25" s="244"/>
    </row>
    <row r="26" spans="1:31" s="245" customFormat="1">
      <c r="A26" s="233" t="s">
        <v>904</v>
      </c>
      <c r="B26" s="233" t="s">
        <v>173</v>
      </c>
      <c r="C26" s="233">
        <v>55.5</v>
      </c>
      <c r="D26" s="233">
        <v>55.7</v>
      </c>
      <c r="E26" s="233">
        <v>54.5</v>
      </c>
      <c r="F26" s="233">
        <v>55</v>
      </c>
      <c r="G26" s="233">
        <v>-0.4</v>
      </c>
      <c r="H26" s="233">
        <v>-0.72</v>
      </c>
      <c r="I26" s="233">
        <v>192</v>
      </c>
      <c r="J26" s="233">
        <v>1165507</v>
      </c>
      <c r="K26" s="234">
        <v>64119799.700000003</v>
      </c>
      <c r="L26" s="244"/>
      <c r="M26" s="244"/>
    </row>
    <row r="27" spans="1:31" s="245" customFormat="1">
      <c r="A27" s="230" t="s">
        <v>859</v>
      </c>
      <c r="B27" s="230" t="s">
        <v>860</v>
      </c>
      <c r="C27" s="231">
        <v>9.6</v>
      </c>
      <c r="D27" s="231">
        <v>9.6999999999999993</v>
      </c>
      <c r="E27" s="231">
        <v>9.4</v>
      </c>
      <c r="F27" s="231">
        <v>9.6</v>
      </c>
      <c r="G27" s="231">
        <v>-0.1</v>
      </c>
      <c r="H27" s="231">
        <v>-1.04</v>
      </c>
      <c r="I27" s="231">
        <v>183</v>
      </c>
      <c r="J27" s="231">
        <v>1164067</v>
      </c>
      <c r="K27" s="232">
        <v>11073618.9</v>
      </c>
      <c r="L27" s="244"/>
      <c r="M27" s="244"/>
    </row>
    <row r="28" spans="1:31" s="245" customFormat="1">
      <c r="A28" s="233" t="s">
        <v>812</v>
      </c>
      <c r="B28" s="233" t="s">
        <v>75</v>
      </c>
      <c r="C28" s="233">
        <v>34.5</v>
      </c>
      <c r="D28" s="233">
        <v>35</v>
      </c>
      <c r="E28" s="233">
        <v>34.5</v>
      </c>
      <c r="F28" s="233">
        <v>34.700000000000003</v>
      </c>
      <c r="G28" s="233">
        <v>0.4</v>
      </c>
      <c r="H28" s="233">
        <v>1.1599999999999999</v>
      </c>
      <c r="I28" s="233">
        <v>227</v>
      </c>
      <c r="J28" s="233">
        <v>1108560</v>
      </c>
      <c r="K28" s="234">
        <v>38513662.299999997</v>
      </c>
      <c r="L28" s="244"/>
      <c r="N28" s="246"/>
      <c r="O28" s="247"/>
      <c r="P28" s="247"/>
      <c r="Q28" s="247"/>
      <c r="R28" s="247"/>
      <c r="S28" s="247"/>
      <c r="T28" s="248"/>
      <c r="U28" s="247"/>
      <c r="V28" s="247"/>
      <c r="W28" s="247"/>
      <c r="X28" s="247"/>
      <c r="Y28" s="247"/>
      <c r="Z28" s="248"/>
      <c r="AA28" s="249"/>
      <c r="AB28" s="247"/>
      <c r="AC28" s="247"/>
      <c r="AD28" s="250"/>
      <c r="AE28" s="251"/>
    </row>
    <row r="29" spans="1:31" s="245" customFormat="1">
      <c r="A29" s="233" t="s">
        <v>985</v>
      </c>
      <c r="B29" s="233" t="s">
        <v>986</v>
      </c>
      <c r="C29" s="233">
        <v>11.8</v>
      </c>
      <c r="D29" s="233">
        <v>12</v>
      </c>
      <c r="E29" s="233">
        <v>11.1</v>
      </c>
      <c r="F29" s="233">
        <v>11.8</v>
      </c>
      <c r="G29" s="233">
        <v>0.2</v>
      </c>
      <c r="H29" s="233">
        <v>1.69</v>
      </c>
      <c r="I29" s="233">
        <v>98</v>
      </c>
      <c r="J29" s="233">
        <v>997941</v>
      </c>
      <c r="K29" s="234">
        <v>11632607.5</v>
      </c>
      <c r="L29" s="244"/>
      <c r="M29" s="244"/>
      <c r="N29" s="246"/>
      <c r="O29" s="247"/>
      <c r="P29" s="247"/>
      <c r="Q29" s="247"/>
      <c r="R29" s="247"/>
      <c r="S29" s="247"/>
      <c r="T29" s="248"/>
      <c r="U29" s="247"/>
      <c r="V29" s="247"/>
      <c r="W29" s="247"/>
      <c r="X29" s="247"/>
      <c r="Y29" s="247"/>
      <c r="Z29" s="248"/>
      <c r="AA29" s="249"/>
      <c r="AB29" s="247"/>
      <c r="AC29" s="247"/>
      <c r="AD29" s="250"/>
      <c r="AE29" s="251"/>
    </row>
    <row r="30" spans="1:31" s="245" customFormat="1">
      <c r="A30" s="230" t="s">
        <v>1065</v>
      </c>
      <c r="B30" s="230" t="s">
        <v>64</v>
      </c>
      <c r="C30" s="232">
        <v>15.6</v>
      </c>
      <c r="D30" s="232">
        <v>15.8</v>
      </c>
      <c r="E30" s="232">
        <v>15.2</v>
      </c>
      <c r="F30" s="232">
        <v>15.7</v>
      </c>
      <c r="G30" s="231">
        <v>0</v>
      </c>
      <c r="H30" s="231">
        <v>0</v>
      </c>
      <c r="I30" s="231">
        <v>111</v>
      </c>
      <c r="J30" s="231">
        <v>987475</v>
      </c>
      <c r="K30" s="232">
        <v>15299295.199999999</v>
      </c>
      <c r="L30" s="244"/>
      <c r="M30" s="244"/>
      <c r="N30" s="246"/>
      <c r="O30" s="247"/>
      <c r="P30" s="247"/>
      <c r="Q30" s="247"/>
      <c r="R30" s="247"/>
      <c r="S30" s="247"/>
      <c r="T30" s="248"/>
      <c r="U30" s="247"/>
      <c r="V30" s="247"/>
      <c r="W30" s="247"/>
      <c r="X30" s="247"/>
      <c r="Y30" s="247"/>
      <c r="Z30" s="248"/>
      <c r="AA30" s="249"/>
      <c r="AB30" s="247"/>
      <c r="AC30" s="247"/>
      <c r="AD30" s="250"/>
      <c r="AE30" s="251"/>
    </row>
    <row r="31" spans="1:31" s="245" customFormat="1">
      <c r="A31" s="230" t="s">
        <v>901</v>
      </c>
      <c r="B31" s="230" t="s">
        <v>84</v>
      </c>
      <c r="C31" s="232">
        <v>26.8</v>
      </c>
      <c r="D31" s="232">
        <v>27.1</v>
      </c>
      <c r="E31" s="232">
        <v>26.7</v>
      </c>
      <c r="F31" s="232">
        <v>27</v>
      </c>
      <c r="G31" s="231">
        <v>0.2</v>
      </c>
      <c r="H31" s="231">
        <v>0.75</v>
      </c>
      <c r="I31" s="231">
        <v>193</v>
      </c>
      <c r="J31" s="231">
        <v>962295</v>
      </c>
      <c r="K31" s="232">
        <v>25969592.399999999</v>
      </c>
      <c r="L31" s="244"/>
      <c r="M31" s="244"/>
    </row>
    <row r="32" spans="1:31" s="245" customFormat="1">
      <c r="A32" s="233" t="s">
        <v>1027</v>
      </c>
      <c r="B32" s="233" t="s">
        <v>65</v>
      </c>
      <c r="C32" s="233">
        <v>5.7</v>
      </c>
      <c r="D32" s="233">
        <v>5.7</v>
      </c>
      <c r="E32" s="233">
        <v>5.5</v>
      </c>
      <c r="F32" s="233">
        <v>5.6</v>
      </c>
      <c r="G32" s="233">
        <v>0.1</v>
      </c>
      <c r="H32" s="233">
        <v>1.79</v>
      </c>
      <c r="I32" s="233">
        <v>65</v>
      </c>
      <c r="J32" s="233">
        <v>926085</v>
      </c>
      <c r="K32" s="234">
        <v>5123601.8</v>
      </c>
      <c r="L32" s="244"/>
      <c r="M32" s="244"/>
    </row>
    <row r="33" spans="1:13" s="245" customFormat="1">
      <c r="A33" s="230" t="s">
        <v>808</v>
      </c>
      <c r="B33" s="230" t="s">
        <v>146</v>
      </c>
      <c r="C33" s="231">
        <v>9.5</v>
      </c>
      <c r="D33" s="231">
        <v>9.8000000000000007</v>
      </c>
      <c r="E33" s="231">
        <v>9.4</v>
      </c>
      <c r="F33" s="231">
        <v>9.6999999999999993</v>
      </c>
      <c r="G33" s="231">
        <v>0.3</v>
      </c>
      <c r="H33" s="231">
        <v>3.23</v>
      </c>
      <c r="I33" s="231">
        <v>130</v>
      </c>
      <c r="J33" s="231">
        <v>915828</v>
      </c>
      <c r="K33" s="232">
        <v>8826987.9000000004</v>
      </c>
      <c r="L33" s="244"/>
      <c r="M33" s="244"/>
    </row>
    <row r="34" spans="1:13" s="245" customFormat="1">
      <c r="A34" s="233" t="s">
        <v>958</v>
      </c>
      <c r="B34" s="233" t="s">
        <v>208</v>
      </c>
      <c r="C34" s="233">
        <v>159</v>
      </c>
      <c r="D34" s="233">
        <v>159</v>
      </c>
      <c r="E34" s="233">
        <v>152.5</v>
      </c>
      <c r="F34" s="233">
        <v>153</v>
      </c>
      <c r="G34" s="233">
        <v>0.75</v>
      </c>
      <c r="H34" s="233">
        <v>0.49</v>
      </c>
      <c r="I34" s="233">
        <v>746</v>
      </c>
      <c r="J34" s="233">
        <v>841115</v>
      </c>
      <c r="K34" s="234">
        <v>130292637.25</v>
      </c>
      <c r="L34" s="244"/>
      <c r="M34" s="244"/>
    </row>
    <row r="35" spans="1:13" s="245" customFormat="1">
      <c r="A35" s="230" t="s">
        <v>854</v>
      </c>
      <c r="B35" s="230" t="s">
        <v>855</v>
      </c>
      <c r="C35" s="232">
        <v>18</v>
      </c>
      <c r="D35" s="232">
        <v>18.3</v>
      </c>
      <c r="E35" s="232">
        <v>17.8</v>
      </c>
      <c r="F35" s="232">
        <v>17.899999999999999</v>
      </c>
      <c r="G35" s="231">
        <v>0</v>
      </c>
      <c r="H35" s="231">
        <v>0</v>
      </c>
      <c r="I35" s="231">
        <v>105</v>
      </c>
      <c r="J35" s="231">
        <v>779016</v>
      </c>
      <c r="K35" s="232">
        <v>13981189.1</v>
      </c>
      <c r="L35" s="244"/>
    </row>
    <row r="36" spans="1:13" s="245" customFormat="1">
      <c r="A36" s="233" t="s">
        <v>824</v>
      </c>
      <c r="B36" s="233" t="s">
        <v>157</v>
      </c>
      <c r="C36" s="233">
        <v>66.8</v>
      </c>
      <c r="D36" s="233">
        <v>69</v>
      </c>
      <c r="E36" s="233">
        <v>66.8</v>
      </c>
      <c r="F36" s="233">
        <v>67.900000000000006</v>
      </c>
      <c r="G36" s="233">
        <v>1.9</v>
      </c>
      <c r="H36" s="233">
        <v>2.88</v>
      </c>
      <c r="I36" s="233">
        <v>351</v>
      </c>
      <c r="J36" s="233">
        <v>771096</v>
      </c>
      <c r="K36" s="234">
        <v>52699687.100000001</v>
      </c>
      <c r="L36" s="244"/>
      <c r="M36" s="244"/>
    </row>
    <row r="37" spans="1:13" s="245" customFormat="1">
      <c r="A37" s="233" t="s">
        <v>825</v>
      </c>
      <c r="B37" s="233" t="s">
        <v>795</v>
      </c>
      <c r="C37" s="233">
        <v>22.8</v>
      </c>
      <c r="D37" s="233">
        <v>24</v>
      </c>
      <c r="E37" s="233">
        <v>22.7</v>
      </c>
      <c r="F37" s="233">
        <v>23.9</v>
      </c>
      <c r="G37" s="233">
        <v>1.2</v>
      </c>
      <c r="H37" s="233">
        <v>5.26</v>
      </c>
      <c r="I37" s="233">
        <v>290</v>
      </c>
      <c r="J37" s="233">
        <v>768762</v>
      </c>
      <c r="K37" s="234">
        <v>18141148.399999999</v>
      </c>
      <c r="L37" s="244"/>
    </row>
    <row r="38" spans="1:13" s="245" customFormat="1">
      <c r="A38" s="233" t="s">
        <v>144</v>
      </c>
      <c r="B38" s="233" t="s">
        <v>145</v>
      </c>
      <c r="C38" s="233">
        <v>36.799999999999997</v>
      </c>
      <c r="D38" s="233">
        <v>37</v>
      </c>
      <c r="E38" s="233">
        <v>36.799999999999997</v>
      </c>
      <c r="F38" s="233">
        <v>36.9</v>
      </c>
      <c r="G38" s="233">
        <v>0</v>
      </c>
      <c r="H38" s="233">
        <v>0</v>
      </c>
      <c r="I38" s="233">
        <v>277</v>
      </c>
      <c r="J38" s="233">
        <v>735658</v>
      </c>
      <c r="K38" s="234">
        <v>27172462</v>
      </c>
      <c r="L38" s="244"/>
      <c r="M38" s="244"/>
    </row>
    <row r="39" spans="1:13" s="245" customFormat="1">
      <c r="A39" s="230" t="s">
        <v>842</v>
      </c>
      <c r="B39" s="230" t="s">
        <v>108</v>
      </c>
      <c r="C39" s="231">
        <v>4.2</v>
      </c>
      <c r="D39" s="231">
        <v>4.2</v>
      </c>
      <c r="E39" s="231">
        <v>4</v>
      </c>
      <c r="F39" s="231">
        <v>4.2</v>
      </c>
      <c r="G39" s="231">
        <v>0</v>
      </c>
      <c r="H39" s="231">
        <v>0</v>
      </c>
      <c r="I39" s="231">
        <v>83</v>
      </c>
      <c r="J39" s="231">
        <v>725050</v>
      </c>
      <c r="K39" s="232">
        <v>2934758.1</v>
      </c>
      <c r="L39" s="244"/>
    </row>
    <row r="40" spans="1:13" s="245" customFormat="1">
      <c r="A40" s="230" t="s">
        <v>878</v>
      </c>
      <c r="B40" s="230" t="s">
        <v>154</v>
      </c>
      <c r="C40" s="232">
        <v>3.6</v>
      </c>
      <c r="D40" s="232">
        <v>3.6</v>
      </c>
      <c r="E40" s="232">
        <v>3.4</v>
      </c>
      <c r="F40" s="232">
        <v>3.5</v>
      </c>
      <c r="G40" s="231">
        <v>0</v>
      </c>
      <c r="H40" s="231">
        <v>0</v>
      </c>
      <c r="I40" s="231">
        <v>93</v>
      </c>
      <c r="J40" s="231">
        <v>722398</v>
      </c>
      <c r="K40" s="232">
        <v>2528773.9</v>
      </c>
      <c r="L40" s="244"/>
      <c r="M40" s="244"/>
    </row>
    <row r="41" spans="1:13" s="245" customFormat="1">
      <c r="A41" s="230" t="s">
        <v>957</v>
      </c>
      <c r="B41" s="230" t="s">
        <v>166</v>
      </c>
      <c r="C41" s="231">
        <v>28.7</v>
      </c>
      <c r="D41" s="231">
        <v>29.4</v>
      </c>
      <c r="E41" s="231">
        <v>28.7</v>
      </c>
      <c r="F41" s="231">
        <v>29</v>
      </c>
      <c r="G41" s="231">
        <v>0.4</v>
      </c>
      <c r="H41" s="231">
        <v>1.4</v>
      </c>
      <c r="I41" s="231">
        <v>120</v>
      </c>
      <c r="J41" s="231">
        <v>717913</v>
      </c>
      <c r="K41" s="232">
        <v>20846170.600000001</v>
      </c>
      <c r="L41" s="244"/>
      <c r="M41" s="244"/>
    </row>
    <row r="42" spans="1:13" s="245" customFormat="1">
      <c r="A42" s="230" t="s">
        <v>1009</v>
      </c>
      <c r="B42" s="230" t="s">
        <v>97</v>
      </c>
      <c r="C42" s="232">
        <v>27.2</v>
      </c>
      <c r="D42" s="232">
        <v>27.4</v>
      </c>
      <c r="E42" s="232">
        <v>26.5</v>
      </c>
      <c r="F42" s="232">
        <v>26.6</v>
      </c>
      <c r="G42" s="231">
        <v>-0.4</v>
      </c>
      <c r="H42" s="231">
        <v>-1.48</v>
      </c>
      <c r="I42" s="231">
        <v>290</v>
      </c>
      <c r="J42" s="231">
        <v>674809</v>
      </c>
      <c r="K42" s="232">
        <v>18031845.399999999</v>
      </c>
      <c r="L42" s="244"/>
    </row>
    <row r="43" spans="1:13" s="245" customFormat="1">
      <c r="A43" s="230" t="s">
        <v>873</v>
      </c>
      <c r="B43" s="230" t="s">
        <v>118</v>
      </c>
      <c r="C43" s="232">
        <v>129.25</v>
      </c>
      <c r="D43" s="232">
        <v>132.75</v>
      </c>
      <c r="E43" s="232">
        <v>129.25</v>
      </c>
      <c r="F43" s="232">
        <v>131</v>
      </c>
      <c r="G43" s="231">
        <v>3.5</v>
      </c>
      <c r="H43" s="231">
        <v>2.74</v>
      </c>
      <c r="I43" s="231">
        <v>385</v>
      </c>
      <c r="J43" s="231">
        <v>660917</v>
      </c>
      <c r="K43" s="232">
        <v>86196179.5</v>
      </c>
      <c r="L43" s="244"/>
      <c r="M43" s="244"/>
    </row>
    <row r="44" spans="1:13" s="245" customFormat="1">
      <c r="A44" s="233" t="s">
        <v>998</v>
      </c>
      <c r="B44" s="233" t="s">
        <v>135</v>
      </c>
      <c r="C44" s="233">
        <v>38.4</v>
      </c>
      <c r="D44" s="233">
        <v>38.4</v>
      </c>
      <c r="E44" s="233">
        <v>37.5</v>
      </c>
      <c r="F44" s="233">
        <v>38.1</v>
      </c>
      <c r="G44" s="233">
        <v>0.7</v>
      </c>
      <c r="H44" s="233">
        <v>1.86</v>
      </c>
      <c r="I44" s="233">
        <v>219</v>
      </c>
      <c r="J44" s="233">
        <v>648540</v>
      </c>
      <c r="K44" s="234">
        <v>24622805.300000001</v>
      </c>
      <c r="L44" s="244"/>
      <c r="M44" s="244"/>
    </row>
    <row r="45" spans="1:13" s="245" customFormat="1">
      <c r="A45" s="233" t="s">
        <v>939</v>
      </c>
      <c r="B45" s="233" t="s">
        <v>105</v>
      </c>
      <c r="C45" s="234">
        <v>47.1</v>
      </c>
      <c r="D45" s="234">
        <v>47.9</v>
      </c>
      <c r="E45" s="234">
        <v>46.6</v>
      </c>
      <c r="F45" s="234">
        <v>47.3</v>
      </c>
      <c r="G45" s="233">
        <v>0.3</v>
      </c>
      <c r="H45" s="233">
        <v>0.64</v>
      </c>
      <c r="I45" s="233">
        <v>334</v>
      </c>
      <c r="J45" s="233">
        <v>631027</v>
      </c>
      <c r="K45" s="234">
        <v>29813345.399999999</v>
      </c>
      <c r="L45" s="244"/>
    </row>
    <row r="46" spans="1:13" s="245" customFormat="1">
      <c r="A46" s="233" t="s">
        <v>1077</v>
      </c>
      <c r="B46" s="233" t="s">
        <v>147</v>
      </c>
      <c r="C46" s="233">
        <v>30.3</v>
      </c>
      <c r="D46" s="233">
        <v>30.3</v>
      </c>
      <c r="E46" s="233">
        <v>29.9</v>
      </c>
      <c r="F46" s="233">
        <v>30.1</v>
      </c>
      <c r="G46" s="233">
        <v>0.3</v>
      </c>
      <c r="H46" s="233">
        <v>1.01</v>
      </c>
      <c r="I46" s="233">
        <v>66</v>
      </c>
      <c r="J46" s="233">
        <v>612764</v>
      </c>
      <c r="K46" s="234">
        <v>18382071.300000001</v>
      </c>
      <c r="L46" s="244"/>
      <c r="M46" s="244"/>
    </row>
    <row r="47" spans="1:13" s="245" customFormat="1">
      <c r="A47" s="233" t="s">
        <v>967</v>
      </c>
      <c r="B47" s="233" t="s">
        <v>231</v>
      </c>
      <c r="C47" s="233">
        <v>62</v>
      </c>
      <c r="D47" s="233">
        <v>62.7</v>
      </c>
      <c r="E47" s="233">
        <v>61.5</v>
      </c>
      <c r="F47" s="233">
        <v>62</v>
      </c>
      <c r="G47" s="233">
        <v>-0.5</v>
      </c>
      <c r="H47" s="233">
        <v>-0.81</v>
      </c>
      <c r="I47" s="233">
        <v>278</v>
      </c>
      <c r="J47" s="233">
        <v>612695</v>
      </c>
      <c r="K47" s="234">
        <v>38063381.299999997</v>
      </c>
      <c r="L47" s="244"/>
      <c r="M47" s="244"/>
    </row>
    <row r="48" spans="1:13" s="245" customFormat="1">
      <c r="A48" s="237" t="s">
        <v>885</v>
      </c>
      <c r="B48" s="237" t="s">
        <v>91</v>
      </c>
      <c r="C48" s="237">
        <v>194</v>
      </c>
      <c r="D48" s="237">
        <v>194.5</v>
      </c>
      <c r="E48" s="237">
        <v>192.5</v>
      </c>
      <c r="F48" s="237">
        <v>193</v>
      </c>
      <c r="G48" s="237">
        <v>-0.25</v>
      </c>
      <c r="H48" s="237">
        <v>-0.13</v>
      </c>
      <c r="I48" s="237">
        <v>339</v>
      </c>
      <c r="J48" s="237">
        <v>609671</v>
      </c>
      <c r="K48" s="238">
        <v>117824937</v>
      </c>
      <c r="L48" s="244"/>
      <c r="M48" s="235"/>
    </row>
    <row r="49" spans="1:13" s="245" customFormat="1">
      <c r="A49" s="230" t="s">
        <v>93</v>
      </c>
      <c r="B49" s="230" t="s">
        <v>94</v>
      </c>
      <c r="C49" s="232">
        <v>9.4</v>
      </c>
      <c r="D49" s="232">
        <v>9.5</v>
      </c>
      <c r="E49" s="232">
        <v>9.1</v>
      </c>
      <c r="F49" s="232">
        <v>9.1999999999999993</v>
      </c>
      <c r="G49" s="231">
        <v>-0.2</v>
      </c>
      <c r="H49" s="231">
        <v>-2.13</v>
      </c>
      <c r="I49" s="231">
        <v>95</v>
      </c>
      <c r="J49" s="231">
        <v>604010</v>
      </c>
      <c r="K49" s="232">
        <v>5618170.7999999998</v>
      </c>
      <c r="L49" s="244"/>
      <c r="M49" s="244"/>
    </row>
    <row r="50" spans="1:13" s="245" customFormat="1">
      <c r="A50" s="233" t="s">
        <v>970</v>
      </c>
      <c r="B50" s="233" t="s">
        <v>747</v>
      </c>
      <c r="C50" s="233">
        <v>15.9</v>
      </c>
      <c r="D50" s="233">
        <v>16.399999999999999</v>
      </c>
      <c r="E50" s="233">
        <v>15.9</v>
      </c>
      <c r="F50" s="233">
        <v>16</v>
      </c>
      <c r="G50" s="233">
        <v>0.1</v>
      </c>
      <c r="H50" s="233">
        <v>0.63</v>
      </c>
      <c r="I50" s="233">
        <v>76</v>
      </c>
      <c r="J50" s="233">
        <v>587374</v>
      </c>
      <c r="K50" s="234">
        <v>9396779.5</v>
      </c>
      <c r="L50" s="244"/>
      <c r="M50" s="244"/>
    </row>
    <row r="51" spans="1:13" s="245" customFormat="1">
      <c r="A51" s="233" t="s">
        <v>1032</v>
      </c>
      <c r="B51" s="233" t="s">
        <v>156</v>
      </c>
      <c r="C51" s="233">
        <v>23</v>
      </c>
      <c r="D51" s="233">
        <v>23.5</v>
      </c>
      <c r="E51" s="233">
        <v>22.4</v>
      </c>
      <c r="F51" s="233">
        <v>22.6</v>
      </c>
      <c r="G51" s="233">
        <v>-0.2</v>
      </c>
      <c r="H51" s="233">
        <v>-0.87</v>
      </c>
      <c r="I51" s="233">
        <v>153</v>
      </c>
      <c r="J51" s="233">
        <v>583994</v>
      </c>
      <c r="K51" s="234">
        <v>13297660</v>
      </c>
      <c r="L51" s="244"/>
      <c r="M51" s="244"/>
    </row>
    <row r="52" spans="1:13" s="245" customFormat="1">
      <c r="A52" s="233" t="s">
        <v>892</v>
      </c>
      <c r="B52" s="233" t="s">
        <v>893</v>
      </c>
      <c r="C52" s="233">
        <v>15.3</v>
      </c>
      <c r="D52" s="233">
        <v>15.3</v>
      </c>
      <c r="E52" s="233">
        <v>14.9</v>
      </c>
      <c r="F52" s="233">
        <v>15</v>
      </c>
      <c r="G52" s="233">
        <v>-0.2</v>
      </c>
      <c r="H52" s="233">
        <v>-1.31</v>
      </c>
      <c r="I52" s="233">
        <v>104</v>
      </c>
      <c r="J52" s="233">
        <v>544479</v>
      </c>
      <c r="K52" s="234">
        <v>8181833.2000000002</v>
      </c>
      <c r="L52" s="244"/>
      <c r="M52" s="244"/>
    </row>
    <row r="53" spans="1:13" s="245" customFormat="1">
      <c r="A53" s="233" t="s">
        <v>1014</v>
      </c>
      <c r="B53" s="233" t="s">
        <v>103</v>
      </c>
      <c r="C53" s="233">
        <v>45.1</v>
      </c>
      <c r="D53" s="233">
        <v>45.8</v>
      </c>
      <c r="E53" s="233">
        <v>45.1</v>
      </c>
      <c r="F53" s="233">
        <v>45.3</v>
      </c>
      <c r="G53" s="233">
        <v>0.4</v>
      </c>
      <c r="H53" s="233">
        <v>0.89</v>
      </c>
      <c r="I53" s="233">
        <v>232</v>
      </c>
      <c r="J53" s="233">
        <v>509463</v>
      </c>
      <c r="K53" s="234">
        <v>23153228.800000001</v>
      </c>
      <c r="L53" s="244"/>
    </row>
    <row r="54" spans="1:13" s="245" customFormat="1">
      <c r="A54" s="233" t="s">
        <v>1030</v>
      </c>
      <c r="B54" s="233" t="s">
        <v>66</v>
      </c>
      <c r="C54" s="234">
        <v>0.7</v>
      </c>
      <c r="D54" s="234">
        <v>0.8</v>
      </c>
      <c r="E54" s="234">
        <v>0.7</v>
      </c>
      <c r="F54" s="234">
        <v>0.8</v>
      </c>
      <c r="G54" s="233">
        <v>0</v>
      </c>
      <c r="H54" s="233">
        <v>0</v>
      </c>
      <c r="I54" s="233">
        <v>33</v>
      </c>
      <c r="J54" s="233">
        <v>501997</v>
      </c>
      <c r="K54" s="234">
        <v>387958.8</v>
      </c>
      <c r="L54" s="244"/>
      <c r="M54" s="244"/>
    </row>
    <row r="55" spans="1:13" s="245" customFormat="1">
      <c r="A55" s="233" t="s">
        <v>949</v>
      </c>
      <c r="B55" s="233" t="s">
        <v>223</v>
      </c>
      <c r="C55" s="233">
        <v>27.1</v>
      </c>
      <c r="D55" s="233">
        <v>27.3</v>
      </c>
      <c r="E55" s="233">
        <v>26.9</v>
      </c>
      <c r="F55" s="233">
        <v>27</v>
      </c>
      <c r="G55" s="233">
        <v>-0.1</v>
      </c>
      <c r="H55" s="233">
        <v>-0.37</v>
      </c>
      <c r="I55" s="233">
        <v>118</v>
      </c>
      <c r="J55" s="233">
        <v>494299</v>
      </c>
      <c r="K55" s="234">
        <v>13352223.9</v>
      </c>
      <c r="L55" s="244"/>
    </row>
    <row r="56" spans="1:13" s="245" customFormat="1">
      <c r="A56" s="230" t="s">
        <v>948</v>
      </c>
      <c r="B56" s="230" t="s">
        <v>286</v>
      </c>
      <c r="C56" s="231">
        <v>18.600000000000001</v>
      </c>
      <c r="D56" s="231">
        <v>19</v>
      </c>
      <c r="E56" s="231">
        <v>18</v>
      </c>
      <c r="F56" s="231">
        <v>18.600000000000001</v>
      </c>
      <c r="G56" s="231">
        <v>0.3</v>
      </c>
      <c r="H56" s="231">
        <v>1.61</v>
      </c>
      <c r="I56" s="231">
        <v>102</v>
      </c>
      <c r="J56" s="231">
        <v>490353</v>
      </c>
      <c r="K56" s="232">
        <v>9105404.8000000007</v>
      </c>
      <c r="L56" s="244"/>
      <c r="M56" s="244"/>
    </row>
    <row r="57" spans="1:13" s="245" customFormat="1">
      <c r="A57" s="230" t="s">
        <v>833</v>
      </c>
      <c r="B57" s="230" t="s">
        <v>137</v>
      </c>
      <c r="C57" s="232">
        <v>27.9</v>
      </c>
      <c r="D57" s="232">
        <v>28.4</v>
      </c>
      <c r="E57" s="232">
        <v>27.5</v>
      </c>
      <c r="F57" s="232">
        <v>27.9</v>
      </c>
      <c r="G57" s="231">
        <v>0.3</v>
      </c>
      <c r="H57" s="231">
        <v>1.08</v>
      </c>
      <c r="I57" s="231">
        <v>91</v>
      </c>
      <c r="J57" s="231">
        <v>481242</v>
      </c>
      <c r="K57" s="232">
        <v>13366621.300000001</v>
      </c>
      <c r="L57" s="244"/>
      <c r="M57" s="244"/>
    </row>
    <row r="58" spans="1:13" s="245" customFormat="1">
      <c r="A58" s="230" t="s">
        <v>1074</v>
      </c>
      <c r="B58" s="230" t="s">
        <v>111</v>
      </c>
      <c r="C58" s="232">
        <v>17</v>
      </c>
      <c r="D58" s="232">
        <v>17.5</v>
      </c>
      <c r="E58" s="232">
        <v>17</v>
      </c>
      <c r="F58" s="232">
        <v>17</v>
      </c>
      <c r="G58" s="231">
        <v>0.2</v>
      </c>
      <c r="H58" s="231">
        <v>1.17</v>
      </c>
      <c r="I58" s="231">
        <v>107</v>
      </c>
      <c r="J58" s="231">
        <v>454776</v>
      </c>
      <c r="K58" s="232">
        <v>7745560.7999999998</v>
      </c>
      <c r="L58" s="244"/>
      <c r="M58" s="244"/>
    </row>
    <row r="59" spans="1:13" s="240" customFormat="1">
      <c r="A59" s="230" t="s">
        <v>984</v>
      </c>
      <c r="B59" s="230" t="s">
        <v>79</v>
      </c>
      <c r="C59" s="231">
        <v>165.75</v>
      </c>
      <c r="D59" s="231">
        <v>169</v>
      </c>
      <c r="E59" s="231">
        <v>165.25</v>
      </c>
      <c r="F59" s="231">
        <v>169</v>
      </c>
      <c r="G59" s="231">
        <v>3</v>
      </c>
      <c r="H59" s="231">
        <v>1.81</v>
      </c>
      <c r="I59" s="231">
        <v>178</v>
      </c>
      <c r="J59" s="231">
        <v>445467</v>
      </c>
      <c r="K59" s="232">
        <v>74682357.25</v>
      </c>
      <c r="L59" s="239"/>
      <c r="M59" s="239"/>
    </row>
    <row r="60" spans="1:13" s="245" customFormat="1">
      <c r="A60" s="230" t="s">
        <v>1007</v>
      </c>
      <c r="B60" s="230" t="s">
        <v>1008</v>
      </c>
      <c r="C60" s="231">
        <v>144</v>
      </c>
      <c r="D60" s="231">
        <v>147.5</v>
      </c>
      <c r="E60" s="231">
        <v>143.75</v>
      </c>
      <c r="F60" s="231">
        <v>145</v>
      </c>
      <c r="G60" s="231">
        <v>1.25</v>
      </c>
      <c r="H60" s="231">
        <v>0.87</v>
      </c>
      <c r="I60" s="231">
        <v>305</v>
      </c>
      <c r="J60" s="231">
        <v>443050</v>
      </c>
      <c r="K60" s="232">
        <v>64289577.75</v>
      </c>
      <c r="L60" s="244"/>
      <c r="M60" s="244"/>
    </row>
    <row r="61" spans="1:13" s="245" customFormat="1">
      <c r="A61" s="230" t="s">
        <v>1057</v>
      </c>
      <c r="B61" s="230" t="s">
        <v>129</v>
      </c>
      <c r="C61" s="232">
        <v>42.3</v>
      </c>
      <c r="D61" s="232">
        <v>42.3</v>
      </c>
      <c r="E61" s="232">
        <v>41.8</v>
      </c>
      <c r="F61" s="232">
        <v>41.9</v>
      </c>
      <c r="G61" s="231">
        <v>-0.2</v>
      </c>
      <c r="H61" s="231">
        <v>-0.48</v>
      </c>
      <c r="I61" s="231">
        <v>355</v>
      </c>
      <c r="J61" s="231">
        <v>442529</v>
      </c>
      <c r="K61" s="232">
        <v>18605823.800000001</v>
      </c>
      <c r="L61" s="244"/>
      <c r="M61" s="244"/>
    </row>
    <row r="62" spans="1:13" s="245" customFormat="1">
      <c r="A62" s="233" t="s">
        <v>1036</v>
      </c>
      <c r="B62" s="233" t="s">
        <v>662</v>
      </c>
      <c r="C62" s="233">
        <v>6.8</v>
      </c>
      <c r="D62" s="233">
        <v>7</v>
      </c>
      <c r="E62" s="233">
        <v>6.8</v>
      </c>
      <c r="F62" s="233">
        <v>6.8</v>
      </c>
      <c r="G62" s="233">
        <v>0</v>
      </c>
      <c r="H62" s="233">
        <v>0</v>
      </c>
      <c r="I62" s="233">
        <v>79</v>
      </c>
      <c r="J62" s="233">
        <v>441158</v>
      </c>
      <c r="K62" s="234">
        <v>3041260.6</v>
      </c>
      <c r="L62" s="244"/>
      <c r="M62" s="244"/>
    </row>
    <row r="63" spans="1:13" s="245" customFormat="1">
      <c r="A63" s="233" t="s">
        <v>906</v>
      </c>
      <c r="B63" s="233" t="s">
        <v>170</v>
      </c>
      <c r="C63" s="233">
        <v>20</v>
      </c>
      <c r="D63" s="233">
        <v>20</v>
      </c>
      <c r="E63" s="233">
        <v>19.399999999999999</v>
      </c>
      <c r="F63" s="233">
        <v>19.5</v>
      </c>
      <c r="G63" s="233">
        <v>-0.2</v>
      </c>
      <c r="H63" s="233">
        <v>-1.02</v>
      </c>
      <c r="I63" s="233">
        <v>288</v>
      </c>
      <c r="J63" s="233">
        <v>439652</v>
      </c>
      <c r="K63" s="234">
        <v>8589731.6999999993</v>
      </c>
      <c r="L63" s="244"/>
    </row>
    <row r="64" spans="1:13" s="245" customFormat="1">
      <c r="A64" s="230" t="s">
        <v>977</v>
      </c>
      <c r="B64" s="230" t="s">
        <v>212</v>
      </c>
      <c r="C64" s="232">
        <v>13.7</v>
      </c>
      <c r="D64" s="232">
        <v>15.5</v>
      </c>
      <c r="E64" s="232">
        <v>13.7</v>
      </c>
      <c r="F64" s="232">
        <v>14.2</v>
      </c>
      <c r="G64" s="231">
        <v>0.6</v>
      </c>
      <c r="H64" s="231">
        <v>4.38</v>
      </c>
      <c r="I64" s="231">
        <v>181</v>
      </c>
      <c r="J64" s="231">
        <v>438184</v>
      </c>
      <c r="K64" s="232">
        <v>6498012.2000000002</v>
      </c>
      <c r="L64" s="244"/>
      <c r="M64" s="244"/>
    </row>
    <row r="65" spans="1:13" s="245" customFormat="1">
      <c r="A65" s="230" t="s">
        <v>889</v>
      </c>
      <c r="B65" s="230" t="s">
        <v>101</v>
      </c>
      <c r="C65" s="231">
        <v>4.5</v>
      </c>
      <c r="D65" s="231">
        <v>4.5999999999999996</v>
      </c>
      <c r="E65" s="231">
        <v>4.5</v>
      </c>
      <c r="F65" s="231">
        <v>4.5</v>
      </c>
      <c r="G65" s="231">
        <v>0.1</v>
      </c>
      <c r="H65" s="231">
        <v>2.2200000000000002</v>
      </c>
      <c r="I65" s="231">
        <v>63</v>
      </c>
      <c r="J65" s="231">
        <v>433125</v>
      </c>
      <c r="K65" s="232">
        <v>1952554.9</v>
      </c>
      <c r="L65" s="244"/>
      <c r="M65" s="244"/>
    </row>
    <row r="66" spans="1:13" s="245" customFormat="1">
      <c r="A66" s="230" t="s">
        <v>872</v>
      </c>
      <c r="B66" s="230" t="s">
        <v>161</v>
      </c>
      <c r="C66" s="231">
        <v>167.5</v>
      </c>
      <c r="D66" s="231">
        <v>170</v>
      </c>
      <c r="E66" s="231">
        <v>167</v>
      </c>
      <c r="F66" s="231">
        <v>168.25</v>
      </c>
      <c r="G66" s="231">
        <v>3.25</v>
      </c>
      <c r="H66" s="231">
        <v>1.97</v>
      </c>
      <c r="I66" s="231">
        <v>448</v>
      </c>
      <c r="J66" s="231">
        <v>424422</v>
      </c>
      <c r="K66" s="232">
        <v>71875778.25</v>
      </c>
      <c r="L66" s="244"/>
      <c r="M66" s="244"/>
    </row>
    <row r="67" spans="1:13" s="245" customFormat="1">
      <c r="A67" s="230" t="s">
        <v>999</v>
      </c>
      <c r="B67" s="230" t="s">
        <v>120</v>
      </c>
      <c r="C67" s="231">
        <v>63.4</v>
      </c>
      <c r="D67" s="231">
        <v>64</v>
      </c>
      <c r="E67" s="231">
        <v>62.5</v>
      </c>
      <c r="F67" s="231">
        <v>63</v>
      </c>
      <c r="G67" s="231">
        <v>0.2</v>
      </c>
      <c r="H67" s="231">
        <v>0.32</v>
      </c>
      <c r="I67" s="231">
        <v>313</v>
      </c>
      <c r="J67" s="231">
        <v>409778</v>
      </c>
      <c r="K67" s="232">
        <v>25869251.699999999</v>
      </c>
      <c r="L67" s="244"/>
    </row>
    <row r="68" spans="1:13" s="245" customFormat="1">
      <c r="A68" s="230" t="s">
        <v>883</v>
      </c>
      <c r="B68" s="230" t="s">
        <v>288</v>
      </c>
      <c r="C68" s="231">
        <v>148</v>
      </c>
      <c r="D68" s="231">
        <v>149.75</v>
      </c>
      <c r="E68" s="231">
        <v>146.25</v>
      </c>
      <c r="F68" s="231">
        <v>147.5</v>
      </c>
      <c r="G68" s="231">
        <v>0.5</v>
      </c>
      <c r="H68" s="231">
        <v>0.34</v>
      </c>
      <c r="I68" s="231">
        <v>530</v>
      </c>
      <c r="J68" s="231">
        <v>406883</v>
      </c>
      <c r="K68" s="232">
        <v>60138463.25</v>
      </c>
      <c r="L68" s="244"/>
      <c r="M68" s="244"/>
    </row>
    <row r="69" spans="1:13" s="245" customFormat="1">
      <c r="A69" s="233" t="s">
        <v>1015</v>
      </c>
      <c r="B69" s="233" t="s">
        <v>209</v>
      </c>
      <c r="C69" s="233">
        <v>4.4000000000000004</v>
      </c>
      <c r="D69" s="233">
        <v>4.5</v>
      </c>
      <c r="E69" s="233">
        <v>4.3</v>
      </c>
      <c r="F69" s="233">
        <v>4.3</v>
      </c>
      <c r="G69" s="233">
        <v>-0.1</v>
      </c>
      <c r="H69" s="233">
        <v>-2.27</v>
      </c>
      <c r="I69" s="233">
        <v>61</v>
      </c>
      <c r="J69" s="233">
        <v>392010</v>
      </c>
      <c r="K69" s="234">
        <v>1703580.2</v>
      </c>
      <c r="L69" s="244"/>
    </row>
    <row r="70" spans="1:13" s="245" customFormat="1">
      <c r="A70" s="230" t="s">
        <v>1054</v>
      </c>
      <c r="B70" s="230" t="s">
        <v>168</v>
      </c>
      <c r="C70" s="232">
        <v>1.6</v>
      </c>
      <c r="D70" s="232">
        <v>1.6</v>
      </c>
      <c r="E70" s="232">
        <v>1.5</v>
      </c>
      <c r="F70" s="232">
        <v>1.5</v>
      </c>
      <c r="G70" s="231">
        <v>0.1</v>
      </c>
      <c r="H70" s="231">
        <v>6.67</v>
      </c>
      <c r="I70" s="231">
        <v>56</v>
      </c>
      <c r="J70" s="231">
        <v>389047</v>
      </c>
      <c r="K70" s="232">
        <v>589764.80000000005</v>
      </c>
      <c r="L70" s="244"/>
      <c r="M70" s="244"/>
    </row>
    <row r="71" spans="1:13" s="245" customFormat="1">
      <c r="A71" s="233" t="s">
        <v>821</v>
      </c>
      <c r="B71" s="233" t="s">
        <v>67</v>
      </c>
      <c r="C71" s="233">
        <v>61.9</v>
      </c>
      <c r="D71" s="233">
        <v>61.9</v>
      </c>
      <c r="E71" s="233">
        <v>60.7</v>
      </c>
      <c r="F71" s="233">
        <v>61</v>
      </c>
      <c r="G71" s="233">
        <v>-0.9</v>
      </c>
      <c r="H71" s="233">
        <v>-1.45</v>
      </c>
      <c r="I71" s="233">
        <v>250</v>
      </c>
      <c r="J71" s="233">
        <v>382250</v>
      </c>
      <c r="K71" s="234">
        <v>23368010</v>
      </c>
      <c r="L71" s="244"/>
      <c r="M71" s="244"/>
    </row>
    <row r="72" spans="1:13" s="245" customFormat="1">
      <c r="A72" s="241" t="s">
        <v>929</v>
      </c>
      <c r="B72" s="241" t="s">
        <v>199</v>
      </c>
      <c r="C72" s="243">
        <v>299.75</v>
      </c>
      <c r="D72" s="243">
        <v>299.75</v>
      </c>
      <c r="E72" s="243">
        <v>296.5</v>
      </c>
      <c r="F72" s="243">
        <v>297</v>
      </c>
      <c r="G72" s="242">
        <v>0</v>
      </c>
      <c r="H72" s="242">
        <v>0</v>
      </c>
      <c r="I72" s="242">
        <v>295</v>
      </c>
      <c r="J72" s="242">
        <v>376550</v>
      </c>
      <c r="K72" s="243">
        <v>111858895</v>
      </c>
      <c r="L72" s="244"/>
      <c r="M72" s="244"/>
    </row>
    <row r="73" spans="1:13" s="245" customFormat="1">
      <c r="A73" s="233" t="s">
        <v>868</v>
      </c>
      <c r="B73" s="233" t="s">
        <v>107</v>
      </c>
      <c r="C73" s="233">
        <v>61.9</v>
      </c>
      <c r="D73" s="233">
        <v>63</v>
      </c>
      <c r="E73" s="233">
        <v>61.8</v>
      </c>
      <c r="F73" s="233">
        <v>62</v>
      </c>
      <c r="G73" s="233">
        <v>0</v>
      </c>
      <c r="H73" s="233">
        <v>0</v>
      </c>
      <c r="I73" s="233">
        <v>218</v>
      </c>
      <c r="J73" s="233">
        <v>358381</v>
      </c>
      <c r="K73" s="234">
        <v>22395730.100000001</v>
      </c>
      <c r="L73" s="244"/>
      <c r="M73" s="244"/>
    </row>
    <row r="74" spans="1:13" s="245" customFormat="1">
      <c r="A74" s="230" t="s">
        <v>817</v>
      </c>
      <c r="B74" s="230" t="s">
        <v>68</v>
      </c>
      <c r="C74" s="232">
        <v>28.1</v>
      </c>
      <c r="D74" s="232">
        <v>28.3</v>
      </c>
      <c r="E74" s="232">
        <v>28.1</v>
      </c>
      <c r="F74" s="232">
        <v>28.2</v>
      </c>
      <c r="G74" s="231">
        <v>0.1</v>
      </c>
      <c r="H74" s="231">
        <v>0.36</v>
      </c>
      <c r="I74" s="231">
        <v>183</v>
      </c>
      <c r="J74" s="231">
        <v>346999</v>
      </c>
      <c r="K74" s="232">
        <v>9778985.1999999993</v>
      </c>
      <c r="L74" s="244"/>
      <c r="M74" s="244"/>
    </row>
    <row r="75" spans="1:13" s="245" customFormat="1">
      <c r="A75" s="230" t="s">
        <v>814</v>
      </c>
      <c r="B75" s="230" t="s">
        <v>221</v>
      </c>
      <c r="C75" s="231">
        <v>62.5</v>
      </c>
      <c r="D75" s="231">
        <v>62.5</v>
      </c>
      <c r="E75" s="231">
        <v>60.7</v>
      </c>
      <c r="F75" s="231">
        <v>62</v>
      </c>
      <c r="G75" s="231">
        <v>-1.1000000000000001</v>
      </c>
      <c r="H75" s="231">
        <v>-1.74</v>
      </c>
      <c r="I75" s="231">
        <v>224</v>
      </c>
      <c r="J75" s="231">
        <v>340262</v>
      </c>
      <c r="K75" s="232">
        <v>20998716</v>
      </c>
      <c r="L75" s="244"/>
      <c r="M75" s="244"/>
    </row>
    <row r="76" spans="1:13" s="240" customFormat="1">
      <c r="A76" s="233" t="s">
        <v>880</v>
      </c>
      <c r="B76" s="233" t="s">
        <v>709</v>
      </c>
      <c r="C76" s="234">
        <v>43</v>
      </c>
      <c r="D76" s="234">
        <v>43</v>
      </c>
      <c r="E76" s="234">
        <v>41.5</v>
      </c>
      <c r="F76" s="234">
        <v>41.5</v>
      </c>
      <c r="G76" s="233">
        <v>0.4</v>
      </c>
      <c r="H76" s="233">
        <v>0.95</v>
      </c>
      <c r="I76" s="233">
        <v>56</v>
      </c>
      <c r="J76" s="233">
        <v>339187</v>
      </c>
      <c r="K76" s="234">
        <v>14137471.4</v>
      </c>
      <c r="L76" s="239"/>
      <c r="M76" s="239"/>
    </row>
    <row r="77" spans="1:13" s="245" customFormat="1" ht="0.6" customHeight="1">
      <c r="A77" s="230" t="s">
        <v>926</v>
      </c>
      <c r="B77" s="230" t="s">
        <v>124</v>
      </c>
      <c r="C77" s="232">
        <v>3.4</v>
      </c>
      <c r="D77" s="232">
        <v>3.5</v>
      </c>
      <c r="E77" s="232">
        <v>3.4</v>
      </c>
      <c r="F77" s="232">
        <v>3.5</v>
      </c>
      <c r="G77" s="231">
        <v>0.1</v>
      </c>
      <c r="H77" s="231">
        <v>2.94</v>
      </c>
      <c r="I77" s="231">
        <v>72</v>
      </c>
      <c r="J77" s="231">
        <v>338191</v>
      </c>
      <c r="K77" s="232">
        <v>1154023</v>
      </c>
      <c r="L77" s="244"/>
    </row>
    <row r="78" spans="1:13" s="245" customFormat="1">
      <c r="A78" s="230" t="s">
        <v>914</v>
      </c>
      <c r="B78" s="230" t="s">
        <v>86</v>
      </c>
      <c r="C78" s="232">
        <v>20.3</v>
      </c>
      <c r="D78" s="232">
        <v>20.5</v>
      </c>
      <c r="E78" s="232">
        <v>20</v>
      </c>
      <c r="F78" s="232">
        <v>20</v>
      </c>
      <c r="G78" s="231">
        <v>-0.2</v>
      </c>
      <c r="H78" s="231">
        <v>-0.99</v>
      </c>
      <c r="I78" s="231">
        <v>66</v>
      </c>
      <c r="J78" s="231">
        <v>322820</v>
      </c>
      <c r="K78" s="232">
        <v>6505142.9000000004</v>
      </c>
      <c r="L78" s="244"/>
      <c r="M78" s="244"/>
    </row>
    <row r="79" spans="1:13" s="245" customFormat="1">
      <c r="A79" s="230" t="s">
        <v>1073</v>
      </c>
      <c r="B79" s="230" t="s">
        <v>126</v>
      </c>
      <c r="C79" s="231">
        <v>101.5</v>
      </c>
      <c r="D79" s="231">
        <v>102</v>
      </c>
      <c r="E79" s="231">
        <v>99.8</v>
      </c>
      <c r="F79" s="231">
        <v>100</v>
      </c>
      <c r="G79" s="231">
        <v>-1</v>
      </c>
      <c r="H79" s="231">
        <v>-0.99</v>
      </c>
      <c r="I79" s="231">
        <v>251</v>
      </c>
      <c r="J79" s="231">
        <v>320152</v>
      </c>
      <c r="K79" s="232">
        <v>32137552.600000001</v>
      </c>
      <c r="L79" s="244"/>
      <c r="M79" s="244"/>
    </row>
    <row r="80" spans="1:13" s="240" customFormat="1">
      <c r="A80" s="233" t="s">
        <v>980</v>
      </c>
      <c r="B80" s="233" t="s">
        <v>176</v>
      </c>
      <c r="C80" s="234">
        <v>8.5</v>
      </c>
      <c r="D80" s="234">
        <v>8.9</v>
      </c>
      <c r="E80" s="234">
        <v>8.5</v>
      </c>
      <c r="F80" s="234">
        <v>8.8000000000000007</v>
      </c>
      <c r="G80" s="233">
        <v>-0.1</v>
      </c>
      <c r="H80" s="233">
        <v>-1.1499999999999999</v>
      </c>
      <c r="I80" s="233">
        <v>22</v>
      </c>
      <c r="J80" s="233">
        <v>313638</v>
      </c>
      <c r="K80" s="234">
        <v>2755834.5</v>
      </c>
      <c r="L80" s="239"/>
      <c r="M80" s="239"/>
    </row>
    <row r="81" spans="1:13" s="245" customFormat="1">
      <c r="A81" s="230" t="s">
        <v>905</v>
      </c>
      <c r="B81" s="230" t="s">
        <v>229</v>
      </c>
      <c r="C81" s="232">
        <v>148.5</v>
      </c>
      <c r="D81" s="232">
        <v>155</v>
      </c>
      <c r="E81" s="232">
        <v>143</v>
      </c>
      <c r="F81" s="232">
        <v>145.5</v>
      </c>
      <c r="G81" s="231">
        <v>-1.5</v>
      </c>
      <c r="H81" s="231">
        <v>-1.03</v>
      </c>
      <c r="I81" s="231">
        <v>402</v>
      </c>
      <c r="J81" s="231">
        <v>311205</v>
      </c>
      <c r="K81" s="232">
        <v>45893173</v>
      </c>
      <c r="L81" s="244"/>
    </row>
    <row r="82" spans="1:13" s="245" customFormat="1">
      <c r="A82" s="233" t="s">
        <v>861</v>
      </c>
      <c r="B82" s="233" t="s">
        <v>224</v>
      </c>
      <c r="C82" s="234">
        <v>114.25</v>
      </c>
      <c r="D82" s="234">
        <v>116.75</v>
      </c>
      <c r="E82" s="234">
        <v>114.25</v>
      </c>
      <c r="F82" s="234">
        <v>115</v>
      </c>
      <c r="G82" s="233">
        <v>1.25</v>
      </c>
      <c r="H82" s="233">
        <v>1.1000000000000001</v>
      </c>
      <c r="I82" s="233">
        <v>196</v>
      </c>
      <c r="J82" s="233">
        <v>304630</v>
      </c>
      <c r="K82" s="234">
        <v>35094263.75</v>
      </c>
      <c r="L82" s="244"/>
    </row>
    <row r="83" spans="1:13" s="245" customFormat="1">
      <c r="A83" s="233" t="s">
        <v>1026</v>
      </c>
      <c r="B83" s="233" t="s">
        <v>72</v>
      </c>
      <c r="C83" s="233">
        <v>145.75</v>
      </c>
      <c r="D83" s="233">
        <v>146</v>
      </c>
      <c r="E83" s="233">
        <v>144</v>
      </c>
      <c r="F83" s="233">
        <v>144.75</v>
      </c>
      <c r="G83" s="233">
        <v>-1.5</v>
      </c>
      <c r="H83" s="233">
        <v>-1.03</v>
      </c>
      <c r="I83" s="233">
        <v>566</v>
      </c>
      <c r="J83" s="233">
        <v>304191</v>
      </c>
      <c r="K83" s="234">
        <v>44097605.75</v>
      </c>
      <c r="L83" s="244"/>
      <c r="M83" s="244"/>
    </row>
    <row r="84" spans="1:13" s="245" customFormat="1">
      <c r="A84" s="233" t="s">
        <v>907</v>
      </c>
      <c r="B84" s="233" t="s">
        <v>237</v>
      </c>
      <c r="C84" s="234">
        <v>63.4</v>
      </c>
      <c r="D84" s="234">
        <v>63.4</v>
      </c>
      <c r="E84" s="234">
        <v>61</v>
      </c>
      <c r="F84" s="234">
        <v>61.5</v>
      </c>
      <c r="G84" s="233">
        <v>-1.4</v>
      </c>
      <c r="H84" s="233">
        <v>-2.2200000000000002</v>
      </c>
      <c r="I84" s="233">
        <v>112</v>
      </c>
      <c r="J84" s="233">
        <v>275710</v>
      </c>
      <c r="K84" s="234">
        <v>16987794.100000001</v>
      </c>
      <c r="L84" s="244"/>
      <c r="M84" s="244"/>
    </row>
    <row r="85" spans="1:13" s="245" customFormat="1">
      <c r="A85" s="230" t="s">
        <v>1042</v>
      </c>
      <c r="B85" s="230" t="s">
        <v>117</v>
      </c>
      <c r="C85" s="232">
        <v>7.8</v>
      </c>
      <c r="D85" s="232">
        <v>8</v>
      </c>
      <c r="E85" s="232">
        <v>7.6</v>
      </c>
      <c r="F85" s="232">
        <v>7.8</v>
      </c>
      <c r="G85" s="231">
        <v>-0.2</v>
      </c>
      <c r="H85" s="231">
        <v>-2.5299999999999998</v>
      </c>
      <c r="I85" s="231">
        <v>90</v>
      </c>
      <c r="J85" s="231">
        <v>274271</v>
      </c>
      <c r="K85" s="232">
        <v>2135276.1</v>
      </c>
      <c r="L85" s="244"/>
    </row>
    <row r="86" spans="1:13" s="245" customFormat="1">
      <c r="A86" s="230" t="s">
        <v>994</v>
      </c>
      <c r="B86" s="230" t="s">
        <v>119</v>
      </c>
      <c r="C86" s="232">
        <v>9.1</v>
      </c>
      <c r="D86" s="232">
        <v>9.1999999999999993</v>
      </c>
      <c r="E86" s="232">
        <v>8.6999999999999993</v>
      </c>
      <c r="F86" s="232">
        <v>8.9</v>
      </c>
      <c r="G86" s="231">
        <v>0</v>
      </c>
      <c r="H86" s="231">
        <v>0</v>
      </c>
      <c r="I86" s="231">
        <v>107</v>
      </c>
      <c r="J86" s="231">
        <v>269621</v>
      </c>
      <c r="K86" s="232">
        <v>2400311.2999999998</v>
      </c>
      <c r="L86" s="244"/>
      <c r="M86" s="244"/>
    </row>
    <row r="87" spans="1:13" s="245" customFormat="1">
      <c r="A87" s="230" t="s">
        <v>931</v>
      </c>
      <c r="B87" s="230" t="s">
        <v>586</v>
      </c>
      <c r="C87" s="231">
        <v>8.1999999999999993</v>
      </c>
      <c r="D87" s="231">
        <v>8.3000000000000007</v>
      </c>
      <c r="E87" s="231">
        <v>8.1</v>
      </c>
      <c r="F87" s="231">
        <v>8.1999999999999993</v>
      </c>
      <c r="G87" s="231">
        <v>0</v>
      </c>
      <c r="H87" s="231">
        <v>0</v>
      </c>
      <c r="I87" s="231">
        <v>51</v>
      </c>
      <c r="J87" s="231">
        <v>269424</v>
      </c>
      <c r="K87" s="232">
        <v>2213775.1</v>
      </c>
      <c r="L87" s="244"/>
      <c r="M87" s="244"/>
    </row>
    <row r="88" spans="1:13" s="245" customFormat="1">
      <c r="A88" s="233" t="s">
        <v>1053</v>
      </c>
      <c r="B88" s="233" t="s">
        <v>136</v>
      </c>
      <c r="C88" s="233">
        <v>30.3</v>
      </c>
      <c r="D88" s="233">
        <v>30.7</v>
      </c>
      <c r="E88" s="233">
        <v>30.1</v>
      </c>
      <c r="F88" s="233">
        <v>30.3</v>
      </c>
      <c r="G88" s="233">
        <v>0.3</v>
      </c>
      <c r="H88" s="233">
        <v>1</v>
      </c>
      <c r="I88" s="233">
        <v>91</v>
      </c>
      <c r="J88" s="233">
        <v>263974</v>
      </c>
      <c r="K88" s="234">
        <v>7993725.2999999998</v>
      </c>
      <c r="L88" s="244"/>
    </row>
    <row r="89" spans="1:13" s="245" customFormat="1">
      <c r="A89" s="230" t="s">
        <v>879</v>
      </c>
      <c r="B89" s="230" t="s">
        <v>236</v>
      </c>
      <c r="C89" s="232">
        <v>2.2000000000000002</v>
      </c>
      <c r="D89" s="232">
        <v>2.2000000000000002</v>
      </c>
      <c r="E89" s="232">
        <v>2.1</v>
      </c>
      <c r="F89" s="232">
        <v>2.1</v>
      </c>
      <c r="G89" s="231">
        <v>0</v>
      </c>
      <c r="H89" s="231">
        <v>0</v>
      </c>
      <c r="I89" s="231">
        <v>40</v>
      </c>
      <c r="J89" s="231">
        <v>259025</v>
      </c>
      <c r="K89" s="232">
        <v>554749</v>
      </c>
      <c r="L89" s="244"/>
      <c r="M89" s="244"/>
    </row>
    <row r="90" spans="1:13" s="245" customFormat="1">
      <c r="A90" s="230" t="s">
        <v>871</v>
      </c>
      <c r="B90" s="230" t="s">
        <v>155</v>
      </c>
      <c r="C90" s="232">
        <v>45</v>
      </c>
      <c r="D90" s="232">
        <v>45</v>
      </c>
      <c r="E90" s="232">
        <v>42.5</v>
      </c>
      <c r="F90" s="232">
        <v>43.3</v>
      </c>
      <c r="G90" s="231">
        <v>-1.4</v>
      </c>
      <c r="H90" s="231">
        <v>-3.13</v>
      </c>
      <c r="I90" s="231">
        <v>201</v>
      </c>
      <c r="J90" s="231">
        <v>245002</v>
      </c>
      <c r="K90" s="232">
        <v>10660382.4</v>
      </c>
      <c r="L90" s="244"/>
      <c r="M90" s="244"/>
    </row>
    <row r="91" spans="1:13" s="245" customFormat="1">
      <c r="A91" s="233" t="s">
        <v>934</v>
      </c>
      <c r="B91" s="233" t="s">
        <v>230</v>
      </c>
      <c r="C91" s="233">
        <v>32</v>
      </c>
      <c r="D91" s="233">
        <v>32.9</v>
      </c>
      <c r="E91" s="233">
        <v>32</v>
      </c>
      <c r="F91" s="233">
        <v>32.200000000000003</v>
      </c>
      <c r="G91" s="233">
        <v>0.5</v>
      </c>
      <c r="H91" s="233">
        <v>1.58</v>
      </c>
      <c r="I91" s="233">
        <v>172</v>
      </c>
      <c r="J91" s="233">
        <v>233137</v>
      </c>
      <c r="K91" s="234">
        <v>7550012.9000000004</v>
      </c>
      <c r="L91" s="244"/>
      <c r="M91" s="244"/>
    </row>
    <row r="92" spans="1:13" s="245" customFormat="1">
      <c r="A92" s="233" t="s">
        <v>922</v>
      </c>
      <c r="B92" s="233" t="s">
        <v>162</v>
      </c>
      <c r="C92" s="233">
        <v>101.75</v>
      </c>
      <c r="D92" s="233">
        <v>101.75</v>
      </c>
      <c r="E92" s="233">
        <v>99.8</v>
      </c>
      <c r="F92" s="233">
        <v>100</v>
      </c>
      <c r="G92" s="233">
        <v>-1.75</v>
      </c>
      <c r="H92" s="233">
        <v>-1.72</v>
      </c>
      <c r="I92" s="233">
        <v>255</v>
      </c>
      <c r="J92" s="233">
        <v>231813</v>
      </c>
      <c r="K92" s="234">
        <v>23285163.199999999</v>
      </c>
      <c r="L92" s="244"/>
    </row>
    <row r="93" spans="1:13" s="245" customFormat="1">
      <c r="A93" s="230" t="s">
        <v>899</v>
      </c>
      <c r="B93" s="230" t="s">
        <v>266</v>
      </c>
      <c r="C93" s="232">
        <v>13.9</v>
      </c>
      <c r="D93" s="232">
        <v>14.5</v>
      </c>
      <c r="E93" s="232">
        <v>13.9</v>
      </c>
      <c r="F93" s="232">
        <v>14.4</v>
      </c>
      <c r="G93" s="231">
        <v>0.2</v>
      </c>
      <c r="H93" s="231">
        <v>1.41</v>
      </c>
      <c r="I93" s="231">
        <v>96</v>
      </c>
      <c r="J93" s="231">
        <v>226696</v>
      </c>
      <c r="K93" s="232">
        <v>3236457.3</v>
      </c>
      <c r="L93" s="244"/>
      <c r="M93" s="244"/>
    </row>
    <row r="94" spans="1:13" s="245" customFormat="1">
      <c r="A94" s="233" t="s">
        <v>911</v>
      </c>
      <c r="B94" s="233" t="s">
        <v>279</v>
      </c>
      <c r="C94" s="233">
        <v>198</v>
      </c>
      <c r="D94" s="233">
        <v>215</v>
      </c>
      <c r="E94" s="233">
        <v>198</v>
      </c>
      <c r="F94" s="233">
        <v>212.5</v>
      </c>
      <c r="G94" s="233">
        <v>19.75</v>
      </c>
      <c r="H94" s="233">
        <v>10.17</v>
      </c>
      <c r="I94" s="233">
        <v>368</v>
      </c>
      <c r="J94" s="233">
        <v>226081</v>
      </c>
      <c r="K94" s="234">
        <v>46989943.25</v>
      </c>
      <c r="L94" s="244"/>
    </row>
    <row r="95" spans="1:13" s="245" customFormat="1">
      <c r="A95" s="233" t="s">
        <v>923</v>
      </c>
      <c r="B95" s="233" t="s">
        <v>115</v>
      </c>
      <c r="C95" s="233">
        <v>187.75</v>
      </c>
      <c r="D95" s="233">
        <v>188.5</v>
      </c>
      <c r="E95" s="233">
        <v>186</v>
      </c>
      <c r="F95" s="233">
        <v>187.5</v>
      </c>
      <c r="G95" s="233">
        <v>0.5</v>
      </c>
      <c r="H95" s="233">
        <v>0.27</v>
      </c>
      <c r="I95" s="233">
        <v>147</v>
      </c>
      <c r="J95" s="233">
        <v>211479</v>
      </c>
      <c r="K95" s="234">
        <v>39644117</v>
      </c>
      <c r="L95" s="244"/>
      <c r="M95" s="244"/>
    </row>
    <row r="96" spans="1:13" s="245" customFormat="1">
      <c r="A96" s="233" t="s">
        <v>924</v>
      </c>
      <c r="B96" s="233" t="s">
        <v>80</v>
      </c>
      <c r="C96" s="233">
        <v>12</v>
      </c>
      <c r="D96" s="233">
        <v>12.4</v>
      </c>
      <c r="E96" s="233">
        <v>12</v>
      </c>
      <c r="F96" s="233">
        <v>12.1</v>
      </c>
      <c r="G96" s="233">
        <v>0.2</v>
      </c>
      <c r="H96" s="233">
        <v>1.67</v>
      </c>
      <c r="I96" s="233">
        <v>35</v>
      </c>
      <c r="J96" s="233">
        <v>209980</v>
      </c>
      <c r="K96" s="234">
        <v>2525000.5</v>
      </c>
      <c r="L96" s="244"/>
      <c r="M96" s="244"/>
    </row>
    <row r="97" spans="1:13" s="245" customFormat="1">
      <c r="A97" s="233" t="s">
        <v>819</v>
      </c>
      <c r="B97" s="233" t="s">
        <v>127</v>
      </c>
      <c r="C97" s="234">
        <v>198</v>
      </c>
      <c r="D97" s="234">
        <v>201.75</v>
      </c>
      <c r="E97" s="234">
        <v>194</v>
      </c>
      <c r="F97" s="234">
        <v>200.5</v>
      </c>
      <c r="G97" s="233">
        <v>1.25</v>
      </c>
      <c r="H97" s="233">
        <v>0.63</v>
      </c>
      <c r="I97" s="233">
        <v>129</v>
      </c>
      <c r="J97" s="233">
        <v>208766</v>
      </c>
      <c r="K97" s="234">
        <v>41699233.5</v>
      </c>
      <c r="L97" s="244"/>
      <c r="M97" s="244"/>
    </row>
    <row r="98" spans="1:13" s="245" customFormat="1">
      <c r="A98" s="233" t="s">
        <v>1043</v>
      </c>
      <c r="B98" s="233" t="s">
        <v>114</v>
      </c>
      <c r="C98" s="234">
        <v>83.6</v>
      </c>
      <c r="D98" s="234">
        <v>84.4</v>
      </c>
      <c r="E98" s="234">
        <v>83</v>
      </c>
      <c r="F98" s="234">
        <v>84.2</v>
      </c>
      <c r="G98" s="233">
        <v>0.8</v>
      </c>
      <c r="H98" s="233">
        <v>0.96</v>
      </c>
      <c r="I98" s="233">
        <v>143</v>
      </c>
      <c r="J98" s="233">
        <v>204359</v>
      </c>
      <c r="K98" s="234">
        <v>17050708</v>
      </c>
      <c r="L98" s="244"/>
      <c r="M98" s="244"/>
    </row>
    <row r="99" spans="1:13" s="245" customFormat="1">
      <c r="A99" s="230" t="s">
        <v>973</v>
      </c>
      <c r="B99" s="230" t="s">
        <v>974</v>
      </c>
      <c r="C99" s="232">
        <v>6.9</v>
      </c>
      <c r="D99" s="232">
        <v>6.9</v>
      </c>
      <c r="E99" s="232">
        <v>6.7</v>
      </c>
      <c r="F99" s="232">
        <v>6.8</v>
      </c>
      <c r="G99" s="231">
        <v>-0.2</v>
      </c>
      <c r="H99" s="231">
        <v>-2.9</v>
      </c>
      <c r="I99" s="231">
        <v>41</v>
      </c>
      <c r="J99" s="231">
        <v>199312</v>
      </c>
      <c r="K99" s="232">
        <v>1360856.9</v>
      </c>
      <c r="L99" s="244"/>
      <c r="M99" s="244"/>
    </row>
    <row r="100" spans="1:13" s="245" customFormat="1">
      <c r="A100" s="233" t="s">
        <v>953</v>
      </c>
      <c r="B100" s="233" t="s">
        <v>192</v>
      </c>
      <c r="C100" s="234">
        <v>10.4</v>
      </c>
      <c r="D100" s="234">
        <v>10.7</v>
      </c>
      <c r="E100" s="234">
        <v>10.3</v>
      </c>
      <c r="F100" s="234">
        <v>10.5</v>
      </c>
      <c r="G100" s="233">
        <v>0.1</v>
      </c>
      <c r="H100" s="233">
        <v>0.96</v>
      </c>
      <c r="I100" s="233">
        <v>54</v>
      </c>
      <c r="J100" s="233">
        <v>193812</v>
      </c>
      <c r="K100" s="234">
        <v>2030920.2</v>
      </c>
      <c r="L100" s="244"/>
      <c r="M100" s="244"/>
    </row>
    <row r="101" spans="1:13" s="245" customFormat="1">
      <c r="A101" s="233" t="s">
        <v>811</v>
      </c>
      <c r="B101" s="233" t="s">
        <v>92</v>
      </c>
      <c r="C101" s="234">
        <v>174.5</v>
      </c>
      <c r="D101" s="234">
        <v>177</v>
      </c>
      <c r="E101" s="234">
        <v>174.5</v>
      </c>
      <c r="F101" s="234">
        <v>175.5</v>
      </c>
      <c r="G101" s="233">
        <v>1.25</v>
      </c>
      <c r="H101" s="233">
        <v>0.72</v>
      </c>
      <c r="I101" s="233">
        <v>111</v>
      </c>
      <c r="J101" s="233">
        <v>191468</v>
      </c>
      <c r="K101" s="234">
        <v>33459486.25</v>
      </c>
      <c r="L101" s="244"/>
      <c r="M101" s="244"/>
    </row>
    <row r="102" spans="1:13" s="245" customFormat="1">
      <c r="A102" s="233" t="s">
        <v>843</v>
      </c>
      <c r="B102" s="233" t="s">
        <v>220</v>
      </c>
      <c r="C102" s="233">
        <v>359</v>
      </c>
      <c r="D102" s="233">
        <v>374</v>
      </c>
      <c r="E102" s="233">
        <v>355</v>
      </c>
      <c r="F102" s="233">
        <v>358.75</v>
      </c>
      <c r="G102" s="233">
        <v>5</v>
      </c>
      <c r="H102" s="233">
        <v>1.42</v>
      </c>
      <c r="I102" s="233">
        <v>325</v>
      </c>
      <c r="J102" s="233">
        <v>182961</v>
      </c>
      <c r="K102" s="234">
        <v>66266079</v>
      </c>
      <c r="L102" s="244"/>
    </row>
    <row r="103" spans="1:13" s="245" customFormat="1">
      <c r="A103" s="230" t="s">
        <v>1011</v>
      </c>
      <c r="B103" s="230" t="s">
        <v>233</v>
      </c>
      <c r="C103" s="232">
        <v>16.7</v>
      </c>
      <c r="D103" s="232">
        <v>16.7</v>
      </c>
      <c r="E103" s="232">
        <v>15.9</v>
      </c>
      <c r="F103" s="232">
        <v>16</v>
      </c>
      <c r="G103" s="231">
        <v>0</v>
      </c>
      <c r="H103" s="231">
        <v>0</v>
      </c>
      <c r="I103" s="231">
        <v>65</v>
      </c>
      <c r="J103" s="231">
        <v>180543</v>
      </c>
      <c r="K103" s="232">
        <v>2881795.7</v>
      </c>
      <c r="L103" s="244"/>
      <c r="M103" s="244"/>
    </row>
    <row r="104" spans="1:13" s="245" customFormat="1">
      <c r="A104" s="233" t="s">
        <v>952</v>
      </c>
      <c r="B104" s="233" t="s">
        <v>204</v>
      </c>
      <c r="C104" s="234">
        <v>98</v>
      </c>
      <c r="D104" s="234">
        <v>104</v>
      </c>
      <c r="E104" s="234">
        <v>98</v>
      </c>
      <c r="F104" s="234">
        <v>102.75</v>
      </c>
      <c r="G104" s="233">
        <v>4.75</v>
      </c>
      <c r="H104" s="233">
        <v>4.87</v>
      </c>
      <c r="I104" s="233">
        <v>241</v>
      </c>
      <c r="J104" s="233">
        <v>179779</v>
      </c>
      <c r="K104" s="234">
        <v>18402970.5</v>
      </c>
      <c r="L104" s="244"/>
    </row>
    <row r="105" spans="1:13" s="245" customFormat="1">
      <c r="A105" s="230" t="s">
        <v>978</v>
      </c>
      <c r="B105" s="230" t="s">
        <v>122</v>
      </c>
      <c r="C105" s="231">
        <v>8.4</v>
      </c>
      <c r="D105" s="231">
        <v>8.4</v>
      </c>
      <c r="E105" s="231">
        <v>8.1999999999999993</v>
      </c>
      <c r="F105" s="231">
        <v>8.1999999999999993</v>
      </c>
      <c r="G105" s="231">
        <v>0</v>
      </c>
      <c r="H105" s="231">
        <v>0</v>
      </c>
      <c r="I105" s="231">
        <v>31</v>
      </c>
      <c r="J105" s="231">
        <v>179350</v>
      </c>
      <c r="K105" s="232">
        <v>1475512.3</v>
      </c>
      <c r="L105" s="244"/>
    </row>
    <row r="106" spans="1:13" s="245" customFormat="1">
      <c r="A106" s="230" t="s">
        <v>935</v>
      </c>
      <c r="B106" s="230" t="s">
        <v>283</v>
      </c>
      <c r="C106" s="231">
        <v>47</v>
      </c>
      <c r="D106" s="231">
        <v>47.5</v>
      </c>
      <c r="E106" s="231">
        <v>45.9</v>
      </c>
      <c r="F106" s="231">
        <v>46</v>
      </c>
      <c r="G106" s="231">
        <v>-0.4</v>
      </c>
      <c r="H106" s="231">
        <v>-0.86</v>
      </c>
      <c r="I106" s="231">
        <v>57</v>
      </c>
      <c r="J106" s="231">
        <v>178618</v>
      </c>
      <c r="K106" s="232">
        <v>8241019.5</v>
      </c>
      <c r="L106" s="244"/>
    </row>
    <row r="107" spans="1:13" s="245" customFormat="1">
      <c r="A107" s="237" t="s">
        <v>866</v>
      </c>
      <c r="B107" s="237" t="s">
        <v>274</v>
      </c>
      <c r="C107" s="237">
        <v>303</v>
      </c>
      <c r="D107" s="237">
        <v>305</v>
      </c>
      <c r="E107" s="237">
        <v>301.25</v>
      </c>
      <c r="F107" s="237">
        <v>303.5</v>
      </c>
      <c r="G107" s="237">
        <v>0.75</v>
      </c>
      <c r="H107" s="237">
        <v>0.25</v>
      </c>
      <c r="I107" s="237">
        <v>142</v>
      </c>
      <c r="J107" s="237">
        <v>177325</v>
      </c>
      <c r="K107" s="238">
        <v>53918130</v>
      </c>
      <c r="L107" s="244"/>
    </row>
    <row r="108" spans="1:13" s="245" customFormat="1">
      <c r="A108" s="233" t="s">
        <v>197</v>
      </c>
      <c r="B108" s="233" t="s">
        <v>198</v>
      </c>
      <c r="C108" s="233">
        <v>164.25</v>
      </c>
      <c r="D108" s="233">
        <v>165</v>
      </c>
      <c r="E108" s="233">
        <v>162.75</v>
      </c>
      <c r="F108" s="233">
        <v>164</v>
      </c>
      <c r="G108" s="233">
        <v>-0.25</v>
      </c>
      <c r="H108" s="233">
        <v>-0.15</v>
      </c>
      <c r="I108" s="233">
        <v>190</v>
      </c>
      <c r="J108" s="233">
        <v>159707</v>
      </c>
      <c r="K108" s="234">
        <v>26169437.75</v>
      </c>
      <c r="L108" s="244"/>
    </row>
    <row r="109" spans="1:13" s="245" customFormat="1">
      <c r="A109" s="230" t="s">
        <v>1006</v>
      </c>
      <c r="B109" s="230" t="s">
        <v>203</v>
      </c>
      <c r="C109" s="232">
        <v>40.6</v>
      </c>
      <c r="D109" s="232">
        <v>40.6</v>
      </c>
      <c r="E109" s="232">
        <v>39.5</v>
      </c>
      <c r="F109" s="232">
        <v>39.9</v>
      </c>
      <c r="G109" s="231">
        <v>-0.2</v>
      </c>
      <c r="H109" s="231">
        <v>-0.5</v>
      </c>
      <c r="I109" s="231">
        <v>69</v>
      </c>
      <c r="J109" s="231">
        <v>156777</v>
      </c>
      <c r="K109" s="232">
        <v>6229048.7999999998</v>
      </c>
      <c r="L109" s="244"/>
      <c r="M109" s="244"/>
    </row>
    <row r="110" spans="1:13" s="245" customFormat="1">
      <c r="A110" s="230" t="s">
        <v>847</v>
      </c>
      <c r="B110" s="230" t="s">
        <v>242</v>
      </c>
      <c r="C110" s="231">
        <v>86.2</v>
      </c>
      <c r="D110" s="231">
        <v>87.8</v>
      </c>
      <c r="E110" s="231">
        <v>83.5</v>
      </c>
      <c r="F110" s="231">
        <v>87.8</v>
      </c>
      <c r="G110" s="231">
        <v>1.4</v>
      </c>
      <c r="H110" s="231">
        <v>1.62</v>
      </c>
      <c r="I110" s="231">
        <v>39</v>
      </c>
      <c r="J110" s="231">
        <v>153787</v>
      </c>
      <c r="K110" s="232">
        <v>12914434.9</v>
      </c>
      <c r="L110" s="244"/>
      <c r="M110" s="244"/>
    </row>
    <row r="111" spans="1:13" s="245" customFormat="1">
      <c r="A111" s="230" t="s">
        <v>1025</v>
      </c>
      <c r="B111" s="230" t="s">
        <v>227</v>
      </c>
      <c r="C111" s="232">
        <v>27.8</v>
      </c>
      <c r="D111" s="232">
        <v>28</v>
      </c>
      <c r="E111" s="232">
        <v>27.4</v>
      </c>
      <c r="F111" s="232">
        <v>27.6</v>
      </c>
      <c r="G111" s="231">
        <v>0</v>
      </c>
      <c r="H111" s="231">
        <v>0</v>
      </c>
      <c r="I111" s="231">
        <v>88</v>
      </c>
      <c r="J111" s="231">
        <v>152042</v>
      </c>
      <c r="K111" s="232">
        <v>4199646.3</v>
      </c>
      <c r="L111" s="244"/>
      <c r="M111" s="244"/>
    </row>
    <row r="112" spans="1:13">
      <c r="A112" s="233" t="s">
        <v>840</v>
      </c>
      <c r="B112" s="233" t="s">
        <v>194</v>
      </c>
      <c r="C112" s="233">
        <v>102</v>
      </c>
      <c r="D112" s="233">
        <v>105</v>
      </c>
      <c r="E112" s="233">
        <v>100.75</v>
      </c>
      <c r="F112" s="233">
        <v>103.25</v>
      </c>
      <c r="G112" s="233">
        <v>3.65</v>
      </c>
      <c r="H112" s="233">
        <v>3.7</v>
      </c>
      <c r="I112" s="233">
        <v>169</v>
      </c>
      <c r="J112" s="233">
        <v>151663</v>
      </c>
      <c r="K112" s="234">
        <v>15571303.75</v>
      </c>
      <c r="L112" s="244"/>
    </row>
    <row r="113" spans="1:13">
      <c r="A113" s="230" t="s">
        <v>1023</v>
      </c>
      <c r="B113" s="230" t="s">
        <v>98</v>
      </c>
      <c r="C113" s="232">
        <v>26.9</v>
      </c>
      <c r="D113" s="232">
        <v>27.5</v>
      </c>
      <c r="E113" s="232">
        <v>26.9</v>
      </c>
      <c r="F113" s="232">
        <v>27.4</v>
      </c>
      <c r="G113" s="231">
        <v>0.2</v>
      </c>
      <c r="H113" s="231">
        <v>0.74</v>
      </c>
      <c r="I113" s="231">
        <v>76</v>
      </c>
      <c r="J113" s="231">
        <v>151029</v>
      </c>
      <c r="K113" s="232">
        <v>4092005.9</v>
      </c>
      <c r="L113" s="244"/>
    </row>
    <row r="114" spans="1:13">
      <c r="A114" s="230" t="s">
        <v>913</v>
      </c>
      <c r="B114" s="230" t="s">
        <v>87</v>
      </c>
      <c r="C114" s="232">
        <v>4.8</v>
      </c>
      <c r="D114" s="232">
        <v>4.9000000000000004</v>
      </c>
      <c r="E114" s="232">
        <v>4.7</v>
      </c>
      <c r="F114" s="232">
        <v>4.8</v>
      </c>
      <c r="G114" s="231">
        <v>0</v>
      </c>
      <c r="H114" s="231">
        <v>0</v>
      </c>
      <c r="I114" s="231">
        <v>42</v>
      </c>
      <c r="J114" s="231">
        <v>141637</v>
      </c>
      <c r="K114" s="232">
        <v>675066.8</v>
      </c>
      <c r="L114" s="244"/>
      <c r="M114" s="244"/>
    </row>
    <row r="115" spans="1:13">
      <c r="A115" s="230" t="s">
        <v>928</v>
      </c>
      <c r="B115" s="230" t="s">
        <v>71</v>
      </c>
      <c r="C115" s="231">
        <v>393.75</v>
      </c>
      <c r="D115" s="231">
        <v>395</v>
      </c>
      <c r="E115" s="231">
        <v>391</v>
      </c>
      <c r="F115" s="231">
        <v>392.25</v>
      </c>
      <c r="G115" s="231">
        <v>0.25</v>
      </c>
      <c r="H115" s="231">
        <v>0.06</v>
      </c>
      <c r="I115" s="231">
        <v>171</v>
      </c>
      <c r="J115" s="231">
        <v>139943</v>
      </c>
      <c r="K115" s="232">
        <v>54910069</v>
      </c>
      <c r="L115" s="244"/>
      <c r="M115" s="244"/>
    </row>
    <row r="116" spans="1:13">
      <c r="A116" s="230" t="s">
        <v>908</v>
      </c>
      <c r="B116" s="230" t="s">
        <v>234</v>
      </c>
      <c r="C116" s="232">
        <v>70</v>
      </c>
      <c r="D116" s="232">
        <v>70</v>
      </c>
      <c r="E116" s="232">
        <v>69</v>
      </c>
      <c r="F116" s="232">
        <v>69.3</v>
      </c>
      <c r="G116" s="231">
        <v>-0.5</v>
      </c>
      <c r="H116" s="231">
        <v>-0.71</v>
      </c>
      <c r="I116" s="231">
        <v>76</v>
      </c>
      <c r="J116" s="231">
        <v>135546</v>
      </c>
      <c r="K116" s="232">
        <v>9380435.4000000004</v>
      </c>
      <c r="L116" s="244"/>
    </row>
    <row r="117" spans="1:13">
      <c r="A117" s="233" t="s">
        <v>1035</v>
      </c>
      <c r="B117" s="233" t="s">
        <v>213</v>
      </c>
      <c r="C117" s="233">
        <v>68.400000000000006</v>
      </c>
      <c r="D117" s="234">
        <v>68.400000000000006</v>
      </c>
      <c r="E117" s="233">
        <v>63</v>
      </c>
      <c r="F117" s="234">
        <v>66.599999999999994</v>
      </c>
      <c r="G117" s="233">
        <v>-1.2</v>
      </c>
      <c r="H117" s="233">
        <v>-1.75</v>
      </c>
      <c r="I117" s="233">
        <v>183</v>
      </c>
      <c r="J117" s="233">
        <v>132743</v>
      </c>
      <c r="K117" s="234">
        <v>8682853.8000000007</v>
      </c>
      <c r="L117" s="244"/>
    </row>
    <row r="118" spans="1:13">
      <c r="A118" s="230" t="s">
        <v>1038</v>
      </c>
      <c r="B118" s="230" t="s">
        <v>112</v>
      </c>
      <c r="C118" s="231">
        <v>15.8</v>
      </c>
      <c r="D118" s="231">
        <v>15.9</v>
      </c>
      <c r="E118" s="231">
        <v>15.5</v>
      </c>
      <c r="F118" s="231">
        <v>15.5</v>
      </c>
      <c r="G118" s="231">
        <v>-0.2</v>
      </c>
      <c r="H118" s="231">
        <v>-1.27</v>
      </c>
      <c r="I118" s="231">
        <v>40</v>
      </c>
      <c r="J118" s="231">
        <v>126832</v>
      </c>
      <c r="K118" s="232">
        <v>1972731.8</v>
      </c>
      <c r="L118" s="244"/>
      <c r="M118" s="244"/>
    </row>
    <row r="119" spans="1:13">
      <c r="A119" s="233" t="s">
        <v>995</v>
      </c>
      <c r="B119" s="233" t="s">
        <v>159</v>
      </c>
      <c r="C119" s="233">
        <v>311</v>
      </c>
      <c r="D119" s="233">
        <v>312</v>
      </c>
      <c r="E119" s="233">
        <v>308.5</v>
      </c>
      <c r="F119" s="233">
        <v>310.25</v>
      </c>
      <c r="G119" s="233">
        <v>3</v>
      </c>
      <c r="H119" s="233">
        <v>0.98</v>
      </c>
      <c r="I119" s="233">
        <v>286</v>
      </c>
      <c r="J119" s="233">
        <v>124600</v>
      </c>
      <c r="K119" s="234">
        <v>38670959.5</v>
      </c>
      <c r="L119" s="244"/>
      <c r="M119" s="244"/>
    </row>
    <row r="120" spans="1:13">
      <c r="A120" s="230" t="s">
        <v>1071</v>
      </c>
      <c r="B120" s="230" t="s">
        <v>174</v>
      </c>
      <c r="C120" s="232">
        <v>20</v>
      </c>
      <c r="D120" s="232">
        <v>20</v>
      </c>
      <c r="E120" s="232">
        <v>18.5</v>
      </c>
      <c r="F120" s="232">
        <v>18.600000000000001</v>
      </c>
      <c r="G120" s="231">
        <v>0.9</v>
      </c>
      <c r="H120" s="231">
        <v>4.97</v>
      </c>
      <c r="I120" s="231">
        <v>48</v>
      </c>
      <c r="J120" s="231">
        <v>122504</v>
      </c>
      <c r="K120" s="232">
        <v>2331301.7999999998</v>
      </c>
      <c r="L120" s="244"/>
    </row>
    <row r="121" spans="1:13">
      <c r="A121" s="230" t="s">
        <v>1070</v>
      </c>
      <c r="B121" s="230" t="s">
        <v>255</v>
      </c>
      <c r="C121" s="232">
        <v>123.25</v>
      </c>
      <c r="D121" s="232">
        <v>125</v>
      </c>
      <c r="E121" s="232">
        <v>122</v>
      </c>
      <c r="F121" s="232">
        <v>122.25</v>
      </c>
      <c r="G121" s="231">
        <v>-0.75</v>
      </c>
      <c r="H121" s="231">
        <v>-0.61</v>
      </c>
      <c r="I121" s="231">
        <v>177</v>
      </c>
      <c r="J121" s="231">
        <v>114845</v>
      </c>
      <c r="K121" s="232">
        <v>14160392.25</v>
      </c>
      <c r="L121" s="244"/>
    </row>
    <row r="122" spans="1:13">
      <c r="A122" s="233" t="s">
        <v>856</v>
      </c>
      <c r="B122" s="233" t="s">
        <v>95</v>
      </c>
      <c r="C122" s="234">
        <v>53.5</v>
      </c>
      <c r="D122" s="234">
        <v>54.8</v>
      </c>
      <c r="E122" s="234">
        <v>52.7</v>
      </c>
      <c r="F122" s="234">
        <v>53.1</v>
      </c>
      <c r="G122" s="233">
        <v>0.5</v>
      </c>
      <c r="H122" s="233">
        <v>0.95</v>
      </c>
      <c r="I122" s="233">
        <v>186</v>
      </c>
      <c r="J122" s="233">
        <v>114828</v>
      </c>
      <c r="K122" s="234">
        <v>6159349.5999999996</v>
      </c>
      <c r="L122" s="244"/>
      <c r="M122" s="244"/>
    </row>
    <row r="123" spans="1:13">
      <c r="A123" s="230" t="s">
        <v>975</v>
      </c>
      <c r="B123" s="230" t="s">
        <v>264</v>
      </c>
      <c r="C123" s="231">
        <v>83</v>
      </c>
      <c r="D123" s="231">
        <v>83</v>
      </c>
      <c r="E123" s="231">
        <v>79.5</v>
      </c>
      <c r="F123" s="231">
        <v>79.7</v>
      </c>
      <c r="G123" s="231">
        <v>0.2</v>
      </c>
      <c r="H123" s="231">
        <v>0.25</v>
      </c>
      <c r="I123" s="231">
        <v>52</v>
      </c>
      <c r="J123" s="231">
        <v>110214</v>
      </c>
      <c r="K123" s="232">
        <v>8802543.6999999993</v>
      </c>
      <c r="L123" s="244"/>
      <c r="M123" s="244"/>
    </row>
    <row r="124" spans="1:13">
      <c r="A124" s="230" t="s">
        <v>828</v>
      </c>
      <c r="B124" s="230" t="s">
        <v>183</v>
      </c>
      <c r="C124" s="231">
        <v>122</v>
      </c>
      <c r="D124" s="231">
        <v>122.5</v>
      </c>
      <c r="E124" s="231">
        <v>118</v>
      </c>
      <c r="F124" s="231">
        <v>119.75</v>
      </c>
      <c r="G124" s="231">
        <v>-2.75</v>
      </c>
      <c r="H124" s="231">
        <v>-2.2400000000000002</v>
      </c>
      <c r="I124" s="231">
        <v>192</v>
      </c>
      <c r="J124" s="231">
        <v>109625</v>
      </c>
      <c r="K124" s="232">
        <v>13235879.25</v>
      </c>
      <c r="L124" s="244"/>
      <c r="M124" s="244"/>
    </row>
    <row r="125" spans="1:13">
      <c r="A125" s="233" t="s">
        <v>941</v>
      </c>
      <c r="B125" s="233" t="s">
        <v>211</v>
      </c>
      <c r="C125" s="233">
        <v>122</v>
      </c>
      <c r="D125" s="233">
        <v>122.5</v>
      </c>
      <c r="E125" s="233">
        <v>121</v>
      </c>
      <c r="F125" s="233">
        <v>122</v>
      </c>
      <c r="G125" s="233">
        <v>0</v>
      </c>
      <c r="H125" s="233">
        <v>0</v>
      </c>
      <c r="I125" s="233">
        <v>89</v>
      </c>
      <c r="J125" s="233">
        <v>101318</v>
      </c>
      <c r="K125" s="234">
        <v>12320484.5</v>
      </c>
      <c r="L125" s="244"/>
      <c r="M125" s="244"/>
    </row>
    <row r="126" spans="1:13">
      <c r="A126" s="233" t="s">
        <v>1029</v>
      </c>
      <c r="B126" s="233" t="s">
        <v>299</v>
      </c>
      <c r="C126" s="233">
        <v>32</v>
      </c>
      <c r="D126" s="233">
        <v>32</v>
      </c>
      <c r="E126" s="233">
        <v>31</v>
      </c>
      <c r="F126" s="233">
        <v>31.1</v>
      </c>
      <c r="G126" s="233">
        <v>-0.2</v>
      </c>
      <c r="H126" s="233">
        <v>-0.62</v>
      </c>
      <c r="I126" s="233">
        <v>36</v>
      </c>
      <c r="J126" s="233">
        <v>100806</v>
      </c>
      <c r="K126" s="234">
        <v>3132882.1</v>
      </c>
      <c r="L126" s="244"/>
      <c r="M126" s="244"/>
    </row>
    <row r="127" spans="1:13">
      <c r="A127" s="233" t="s">
        <v>1034</v>
      </c>
      <c r="B127" s="233" t="s">
        <v>181</v>
      </c>
      <c r="C127" s="233">
        <v>72</v>
      </c>
      <c r="D127" s="233">
        <v>72</v>
      </c>
      <c r="E127" s="233">
        <v>71.599999999999994</v>
      </c>
      <c r="F127" s="233">
        <v>71.599999999999994</v>
      </c>
      <c r="G127" s="233">
        <v>-0.4</v>
      </c>
      <c r="H127" s="233">
        <v>-0.56000000000000005</v>
      </c>
      <c r="I127" s="233">
        <v>70</v>
      </c>
      <c r="J127" s="233">
        <v>99854</v>
      </c>
      <c r="K127" s="234">
        <v>7184050.0999999996</v>
      </c>
      <c r="L127" s="244"/>
    </row>
    <row r="128" spans="1:13">
      <c r="A128" s="233" t="s">
        <v>959</v>
      </c>
      <c r="B128" s="233" t="s">
        <v>102</v>
      </c>
      <c r="C128" s="233">
        <v>8.9</v>
      </c>
      <c r="D128" s="233">
        <v>8.9</v>
      </c>
      <c r="E128" s="233">
        <v>8.6999999999999993</v>
      </c>
      <c r="F128" s="233">
        <v>8.8000000000000007</v>
      </c>
      <c r="G128" s="233">
        <v>0.1</v>
      </c>
      <c r="H128" s="233">
        <v>1.1499999999999999</v>
      </c>
      <c r="I128" s="233">
        <v>58</v>
      </c>
      <c r="J128" s="233">
        <v>98482</v>
      </c>
      <c r="K128" s="234">
        <v>862110.1</v>
      </c>
      <c r="L128" s="244"/>
      <c r="M128" s="244"/>
    </row>
    <row r="129" spans="1:13">
      <c r="A129" s="233" t="s">
        <v>964</v>
      </c>
      <c r="B129" s="233" t="s">
        <v>76</v>
      </c>
      <c r="C129" s="234">
        <v>131</v>
      </c>
      <c r="D129" s="234">
        <v>132</v>
      </c>
      <c r="E129" s="234">
        <v>130</v>
      </c>
      <c r="F129" s="234">
        <v>130.25</v>
      </c>
      <c r="G129" s="233">
        <v>0</v>
      </c>
      <c r="H129" s="233">
        <v>0</v>
      </c>
      <c r="I129" s="233">
        <v>138</v>
      </c>
      <c r="J129" s="233">
        <v>94451</v>
      </c>
      <c r="K129" s="234">
        <v>12361539</v>
      </c>
      <c r="L129" s="244"/>
      <c r="M129" s="244"/>
    </row>
    <row r="130" spans="1:13" s="21" customFormat="1">
      <c r="A130" s="230" t="s">
        <v>932</v>
      </c>
      <c r="B130" s="230" t="s">
        <v>225</v>
      </c>
      <c r="C130" s="231">
        <v>62</v>
      </c>
      <c r="D130" s="231">
        <v>64.5</v>
      </c>
      <c r="E130" s="231">
        <v>61.9</v>
      </c>
      <c r="F130" s="231">
        <v>64.099999999999994</v>
      </c>
      <c r="G130" s="231">
        <v>2.6</v>
      </c>
      <c r="H130" s="231">
        <v>4.2</v>
      </c>
      <c r="I130" s="231">
        <v>78</v>
      </c>
      <c r="J130" s="231">
        <v>92863</v>
      </c>
      <c r="K130" s="232">
        <v>5823873</v>
      </c>
      <c r="L130" s="239"/>
      <c r="M130" s="239"/>
    </row>
    <row r="131" spans="1:13">
      <c r="A131" s="230" t="s">
        <v>1003</v>
      </c>
      <c r="B131" s="230" t="s">
        <v>128</v>
      </c>
      <c r="C131" s="231">
        <v>88</v>
      </c>
      <c r="D131" s="231">
        <v>90.5</v>
      </c>
      <c r="E131" s="231">
        <v>88</v>
      </c>
      <c r="F131" s="231">
        <v>89.2</v>
      </c>
      <c r="G131" s="231">
        <v>1.6</v>
      </c>
      <c r="H131" s="231">
        <v>1.83</v>
      </c>
      <c r="I131" s="231">
        <v>107</v>
      </c>
      <c r="J131" s="231">
        <v>90750</v>
      </c>
      <c r="K131" s="232">
        <v>8148139.2999999998</v>
      </c>
      <c r="L131" s="244"/>
    </row>
    <row r="132" spans="1:13">
      <c r="A132" s="233" t="s">
        <v>991</v>
      </c>
      <c r="B132" s="233" t="s">
        <v>291</v>
      </c>
      <c r="C132" s="233">
        <v>555</v>
      </c>
      <c r="D132" s="233">
        <v>672</v>
      </c>
      <c r="E132" s="233">
        <v>550</v>
      </c>
      <c r="F132" s="233">
        <v>643.75</v>
      </c>
      <c r="G132" s="233">
        <v>94.25</v>
      </c>
      <c r="H132" s="233">
        <v>17.11</v>
      </c>
      <c r="I132" s="233">
        <v>499</v>
      </c>
      <c r="J132" s="233">
        <v>90506</v>
      </c>
      <c r="K132" s="234">
        <v>55431621</v>
      </c>
      <c r="L132" s="244"/>
    </row>
    <row r="133" spans="1:13">
      <c r="A133" s="233" t="s">
        <v>890</v>
      </c>
      <c r="B133" s="233" t="s">
        <v>152</v>
      </c>
      <c r="C133" s="233">
        <v>5.7</v>
      </c>
      <c r="D133" s="233">
        <v>5.7</v>
      </c>
      <c r="E133" s="233">
        <v>5.5</v>
      </c>
      <c r="F133" s="233">
        <v>5.5</v>
      </c>
      <c r="G133" s="233">
        <v>0.1</v>
      </c>
      <c r="H133" s="233">
        <v>1.82</v>
      </c>
      <c r="I133" s="233">
        <v>38</v>
      </c>
      <c r="J133" s="233">
        <v>89640</v>
      </c>
      <c r="K133" s="234">
        <v>494609.7</v>
      </c>
      <c r="L133" s="244"/>
      <c r="M133" s="244"/>
    </row>
    <row r="134" spans="1:13">
      <c r="A134" s="230" t="s">
        <v>1004</v>
      </c>
      <c r="B134" s="230" t="s">
        <v>287</v>
      </c>
      <c r="C134" s="231">
        <v>49.9</v>
      </c>
      <c r="D134" s="231">
        <v>51.9</v>
      </c>
      <c r="E134" s="231">
        <v>48.5</v>
      </c>
      <c r="F134" s="231">
        <v>49.9</v>
      </c>
      <c r="G134" s="231">
        <v>-0.3</v>
      </c>
      <c r="H134" s="231">
        <v>-0.6</v>
      </c>
      <c r="I134" s="231">
        <v>62</v>
      </c>
      <c r="J134" s="231">
        <v>87801</v>
      </c>
      <c r="K134" s="232">
        <v>4409717.8</v>
      </c>
      <c r="L134" s="244"/>
      <c r="M134" s="244"/>
    </row>
    <row r="135" spans="1:13">
      <c r="A135" s="233" t="s">
        <v>886</v>
      </c>
      <c r="B135" s="233" t="s">
        <v>188</v>
      </c>
      <c r="C135" s="233">
        <v>175</v>
      </c>
      <c r="D135" s="233">
        <v>176</v>
      </c>
      <c r="E135" s="233">
        <v>174.25</v>
      </c>
      <c r="F135" s="233">
        <v>175</v>
      </c>
      <c r="G135" s="233">
        <v>1.25</v>
      </c>
      <c r="H135" s="233">
        <v>0.72</v>
      </c>
      <c r="I135" s="233">
        <v>97</v>
      </c>
      <c r="J135" s="233">
        <v>86427</v>
      </c>
      <c r="K135" s="234">
        <v>15124427</v>
      </c>
      <c r="L135" s="244"/>
      <c r="M135" s="244"/>
    </row>
    <row r="136" spans="1:13">
      <c r="A136" s="233" t="s">
        <v>988</v>
      </c>
      <c r="B136" s="233" t="s">
        <v>140</v>
      </c>
      <c r="C136" s="233">
        <v>7.2</v>
      </c>
      <c r="D136" s="233">
        <v>7.4</v>
      </c>
      <c r="E136" s="233">
        <v>7</v>
      </c>
      <c r="F136" s="233">
        <v>7.1</v>
      </c>
      <c r="G136" s="233">
        <v>-0.1</v>
      </c>
      <c r="H136" s="233">
        <v>-1.41</v>
      </c>
      <c r="I136" s="233">
        <v>38</v>
      </c>
      <c r="J136" s="233">
        <v>84869</v>
      </c>
      <c r="K136" s="234">
        <v>612773.80000000005</v>
      </c>
      <c r="L136" s="244"/>
      <c r="M136" s="244"/>
    </row>
    <row r="137" spans="1:13">
      <c r="A137" s="230" t="s">
        <v>258</v>
      </c>
      <c r="B137" s="230" t="s">
        <v>259</v>
      </c>
      <c r="C137" s="232">
        <v>8</v>
      </c>
      <c r="D137" s="232">
        <v>8.1</v>
      </c>
      <c r="E137" s="232">
        <v>7.8</v>
      </c>
      <c r="F137" s="232">
        <v>8</v>
      </c>
      <c r="G137" s="231">
        <v>-0.2</v>
      </c>
      <c r="H137" s="231">
        <v>-2.44</v>
      </c>
      <c r="I137" s="231">
        <v>47</v>
      </c>
      <c r="J137" s="231">
        <v>81460</v>
      </c>
      <c r="K137" s="232">
        <v>649895.80000000005</v>
      </c>
      <c r="L137" s="244"/>
      <c r="M137" s="244"/>
    </row>
    <row r="138" spans="1:13">
      <c r="A138" s="233" t="s">
        <v>944</v>
      </c>
      <c r="B138" s="233" t="s">
        <v>165</v>
      </c>
      <c r="C138" s="233">
        <v>25</v>
      </c>
      <c r="D138" s="233">
        <v>25.7</v>
      </c>
      <c r="E138" s="233">
        <v>24.7</v>
      </c>
      <c r="F138" s="233">
        <v>24.8</v>
      </c>
      <c r="G138" s="233">
        <v>-0.3</v>
      </c>
      <c r="H138" s="233">
        <v>-1.2</v>
      </c>
      <c r="I138" s="233">
        <v>57</v>
      </c>
      <c r="J138" s="233">
        <v>80944</v>
      </c>
      <c r="K138" s="234">
        <v>2040819.3</v>
      </c>
      <c r="L138" s="244"/>
      <c r="M138" s="244"/>
    </row>
    <row r="139" spans="1:13">
      <c r="A139" s="230" t="s">
        <v>910</v>
      </c>
      <c r="B139" s="230" t="s">
        <v>116</v>
      </c>
      <c r="C139" s="231">
        <v>15.2</v>
      </c>
      <c r="D139" s="231">
        <v>15.2</v>
      </c>
      <c r="E139" s="231">
        <v>14.8</v>
      </c>
      <c r="F139" s="231">
        <v>14.9</v>
      </c>
      <c r="G139" s="231">
        <v>-0.2</v>
      </c>
      <c r="H139" s="231">
        <v>-1.32</v>
      </c>
      <c r="I139" s="231">
        <v>53</v>
      </c>
      <c r="J139" s="231">
        <v>79562</v>
      </c>
      <c r="K139" s="232">
        <v>1195906.8999999999</v>
      </c>
      <c r="L139" s="244"/>
    </row>
    <row r="140" spans="1:13">
      <c r="A140" s="233" t="s">
        <v>1062</v>
      </c>
      <c r="B140" s="233" t="s">
        <v>235</v>
      </c>
      <c r="C140" s="234">
        <v>54</v>
      </c>
      <c r="D140" s="234">
        <v>56</v>
      </c>
      <c r="E140" s="234">
        <v>52.5</v>
      </c>
      <c r="F140" s="234">
        <v>52.6</v>
      </c>
      <c r="G140" s="233">
        <v>1.7</v>
      </c>
      <c r="H140" s="233">
        <v>3.31</v>
      </c>
      <c r="I140" s="233">
        <v>81</v>
      </c>
      <c r="J140" s="233">
        <v>76254</v>
      </c>
      <c r="K140" s="234">
        <v>4148561.8</v>
      </c>
      <c r="L140" s="244"/>
      <c r="M140" s="244"/>
    </row>
    <row r="141" spans="1:13">
      <c r="A141" s="53" t="s">
        <v>983</v>
      </c>
      <c r="B141" s="53" t="s">
        <v>99</v>
      </c>
      <c r="C141" s="236">
        <v>4.5</v>
      </c>
      <c r="D141" s="236">
        <v>4.5999999999999996</v>
      </c>
      <c r="E141" s="236">
        <v>4.4000000000000004</v>
      </c>
      <c r="F141" s="236">
        <v>4.5</v>
      </c>
      <c r="G141" s="54">
        <v>0</v>
      </c>
      <c r="H141" s="54">
        <v>0</v>
      </c>
      <c r="I141" s="54">
        <v>39</v>
      </c>
      <c r="J141" s="54">
        <v>72567</v>
      </c>
      <c r="K141" s="236">
        <v>323104.5</v>
      </c>
      <c r="L141" s="244"/>
      <c r="M141" s="244"/>
    </row>
    <row r="142" spans="1:13">
      <c r="A142" s="53" t="s">
        <v>976</v>
      </c>
      <c r="B142" s="53" t="s">
        <v>143</v>
      </c>
      <c r="C142" s="236">
        <v>52.2</v>
      </c>
      <c r="D142" s="236">
        <v>53</v>
      </c>
      <c r="E142" s="236">
        <v>51.7</v>
      </c>
      <c r="F142" s="236">
        <v>52</v>
      </c>
      <c r="G142" s="54">
        <v>0.5</v>
      </c>
      <c r="H142" s="54">
        <v>0.97</v>
      </c>
      <c r="I142" s="54">
        <v>82</v>
      </c>
      <c r="J142" s="54">
        <v>69342</v>
      </c>
      <c r="K142" s="236">
        <v>3631772.9</v>
      </c>
    </row>
    <row r="143" spans="1:13">
      <c r="A143" t="s">
        <v>938</v>
      </c>
      <c r="B143" t="s">
        <v>239</v>
      </c>
      <c r="C143" s="3">
        <v>3.7</v>
      </c>
      <c r="D143" s="3">
        <v>3.7</v>
      </c>
      <c r="E143" s="3">
        <v>3.6</v>
      </c>
      <c r="F143" s="3">
        <v>3.7</v>
      </c>
      <c r="G143">
        <v>0.1</v>
      </c>
      <c r="H143">
        <v>2.78</v>
      </c>
      <c r="I143">
        <v>29</v>
      </c>
      <c r="J143">
        <v>68360</v>
      </c>
      <c r="K143" s="3">
        <v>248296</v>
      </c>
    </row>
    <row r="144" spans="1:13">
      <c r="A144" t="s">
        <v>990</v>
      </c>
      <c r="B144" t="s">
        <v>200</v>
      </c>
      <c r="C144">
        <v>2.1</v>
      </c>
      <c r="D144">
        <v>2.1</v>
      </c>
      <c r="E144">
        <v>1.9</v>
      </c>
      <c r="F144">
        <v>2</v>
      </c>
      <c r="G144">
        <v>0.1</v>
      </c>
      <c r="H144">
        <v>5.26</v>
      </c>
      <c r="I144">
        <v>28</v>
      </c>
      <c r="J144">
        <v>66967</v>
      </c>
      <c r="K144" s="3">
        <v>136028.29999999999</v>
      </c>
    </row>
    <row r="145" spans="1:11">
      <c r="A145" t="s">
        <v>979</v>
      </c>
      <c r="B145" t="s">
        <v>249</v>
      </c>
      <c r="C145" s="3">
        <v>115.25</v>
      </c>
      <c r="D145" s="3">
        <v>118</v>
      </c>
      <c r="E145" s="3">
        <v>114</v>
      </c>
      <c r="F145" s="3">
        <v>116</v>
      </c>
      <c r="G145">
        <v>2</v>
      </c>
      <c r="H145">
        <v>1.74</v>
      </c>
      <c r="I145">
        <v>36</v>
      </c>
      <c r="J145">
        <v>65612</v>
      </c>
      <c r="K145" s="3">
        <v>7614547</v>
      </c>
    </row>
    <row r="146" spans="1:11">
      <c r="A146" s="53" t="s">
        <v>1069</v>
      </c>
      <c r="B146" s="53" t="s">
        <v>270</v>
      </c>
      <c r="C146" s="236">
        <v>220</v>
      </c>
      <c r="D146" s="236">
        <v>235</v>
      </c>
      <c r="E146" s="236">
        <v>220</v>
      </c>
      <c r="F146" s="236">
        <v>231</v>
      </c>
      <c r="G146" s="54">
        <v>14</v>
      </c>
      <c r="H146" s="54">
        <v>6.34</v>
      </c>
      <c r="I146" s="54">
        <v>115</v>
      </c>
      <c r="J146" s="54">
        <v>63954</v>
      </c>
      <c r="K146" s="236">
        <v>14526531</v>
      </c>
    </row>
    <row r="147" spans="1:11">
      <c r="A147" t="s">
        <v>894</v>
      </c>
      <c r="B147" t="s">
        <v>134</v>
      </c>
      <c r="C147" s="3">
        <v>8.1999999999999993</v>
      </c>
      <c r="D147" s="3">
        <v>8.5</v>
      </c>
      <c r="E147" s="3">
        <v>8.1999999999999993</v>
      </c>
      <c r="F147" s="3">
        <v>8.4</v>
      </c>
      <c r="G147">
        <v>0.2</v>
      </c>
      <c r="H147">
        <v>2.44</v>
      </c>
      <c r="I147">
        <v>43</v>
      </c>
      <c r="J147">
        <v>63705</v>
      </c>
      <c r="K147" s="3">
        <v>535638.69999999995</v>
      </c>
    </row>
    <row r="148" spans="1:11">
      <c r="A148" s="53" t="s">
        <v>815</v>
      </c>
      <c r="B148" s="53" t="s">
        <v>85</v>
      </c>
      <c r="C148" s="236">
        <v>77.2</v>
      </c>
      <c r="D148" s="236">
        <v>79</v>
      </c>
      <c r="E148" s="236">
        <v>77.2</v>
      </c>
      <c r="F148" s="236">
        <v>77.7</v>
      </c>
      <c r="G148" s="54">
        <v>0.3</v>
      </c>
      <c r="H148" s="54">
        <v>0.39</v>
      </c>
      <c r="I148" s="54">
        <v>120</v>
      </c>
      <c r="J148" s="54">
        <v>62237</v>
      </c>
      <c r="K148" s="236">
        <v>4835610.5</v>
      </c>
    </row>
    <row r="149" spans="1:11">
      <c r="A149" s="53" t="s">
        <v>954</v>
      </c>
      <c r="B149" s="53" t="s">
        <v>215</v>
      </c>
      <c r="C149" s="236">
        <v>50</v>
      </c>
      <c r="D149" s="236">
        <v>50.5</v>
      </c>
      <c r="E149" s="236">
        <v>49.9</v>
      </c>
      <c r="F149" s="236">
        <v>50</v>
      </c>
      <c r="G149" s="54">
        <v>0</v>
      </c>
      <c r="H149" s="54">
        <v>0</v>
      </c>
      <c r="I149" s="54">
        <v>82</v>
      </c>
      <c r="J149" s="54">
        <v>61445</v>
      </c>
      <c r="K149" s="236">
        <v>3077220.9</v>
      </c>
    </row>
    <row r="150" spans="1:11">
      <c r="A150" t="s">
        <v>1021</v>
      </c>
      <c r="B150" t="s">
        <v>305</v>
      </c>
      <c r="C150">
        <v>24.6</v>
      </c>
      <c r="D150">
        <v>26.2</v>
      </c>
      <c r="E150">
        <v>24.6</v>
      </c>
      <c r="F150">
        <v>26</v>
      </c>
      <c r="G150">
        <v>1.5</v>
      </c>
      <c r="H150">
        <v>6.12</v>
      </c>
      <c r="I150">
        <v>41</v>
      </c>
      <c r="J150">
        <v>59915</v>
      </c>
      <c r="K150" s="3">
        <v>1549277.7</v>
      </c>
    </row>
    <row r="151" spans="1:11">
      <c r="A151" s="53" t="s">
        <v>951</v>
      </c>
      <c r="B151" s="53" t="s">
        <v>205</v>
      </c>
      <c r="C151" s="236">
        <v>8.5</v>
      </c>
      <c r="D151" s="236">
        <v>8.5</v>
      </c>
      <c r="E151" s="236">
        <v>8.1</v>
      </c>
      <c r="F151" s="236">
        <v>8.1999999999999993</v>
      </c>
      <c r="G151" s="54">
        <v>-0.3</v>
      </c>
      <c r="H151" s="54">
        <v>-3.57</v>
      </c>
      <c r="I151" s="54">
        <v>29</v>
      </c>
      <c r="J151" s="54">
        <v>57328</v>
      </c>
      <c r="K151" s="236">
        <v>468988.7</v>
      </c>
    </row>
    <row r="152" spans="1:11">
      <c r="A152" s="53" t="s">
        <v>891</v>
      </c>
      <c r="B152" s="53" t="s">
        <v>158</v>
      </c>
      <c r="C152" s="54">
        <v>29</v>
      </c>
      <c r="D152" s="54">
        <v>29</v>
      </c>
      <c r="E152" s="54">
        <v>28.5</v>
      </c>
      <c r="F152" s="54">
        <v>28.5</v>
      </c>
      <c r="G152" s="54">
        <v>-0.5</v>
      </c>
      <c r="H152" s="54">
        <v>-1.72</v>
      </c>
      <c r="I152" s="54">
        <v>77</v>
      </c>
      <c r="J152" s="54">
        <v>53403</v>
      </c>
      <c r="K152" s="236">
        <v>1527331.6</v>
      </c>
    </row>
    <row r="153" spans="1:11">
      <c r="A153" s="53" t="s">
        <v>961</v>
      </c>
      <c r="B153" s="53" t="s">
        <v>164</v>
      </c>
      <c r="C153" s="236">
        <v>35.9</v>
      </c>
      <c r="D153" s="236">
        <v>36</v>
      </c>
      <c r="E153" s="236">
        <v>35.1</v>
      </c>
      <c r="F153" s="236">
        <v>35.6</v>
      </c>
      <c r="G153" s="54">
        <v>0.7</v>
      </c>
      <c r="H153" s="54">
        <v>1.99</v>
      </c>
      <c r="I153" s="54">
        <v>27</v>
      </c>
      <c r="J153" s="54">
        <v>50772</v>
      </c>
      <c r="K153" s="236">
        <v>1784862.9</v>
      </c>
    </row>
    <row r="154" spans="1:11">
      <c r="A154" s="53" t="s">
        <v>1000</v>
      </c>
      <c r="B154" s="53" t="s">
        <v>77</v>
      </c>
      <c r="C154" s="236">
        <v>15.1</v>
      </c>
      <c r="D154" s="236">
        <v>15.3</v>
      </c>
      <c r="E154" s="236">
        <v>15.1</v>
      </c>
      <c r="F154" s="236">
        <v>15.1</v>
      </c>
      <c r="G154" s="54">
        <v>0</v>
      </c>
      <c r="H154" s="54">
        <v>0</v>
      </c>
      <c r="I154" s="54">
        <v>29</v>
      </c>
      <c r="J154" s="54">
        <v>50501</v>
      </c>
      <c r="K154" s="236">
        <v>765180.1</v>
      </c>
    </row>
    <row r="155" spans="1:11">
      <c r="A155" s="53" t="s">
        <v>1028</v>
      </c>
      <c r="B155" s="53" t="s">
        <v>214</v>
      </c>
      <c r="C155" s="54">
        <v>47</v>
      </c>
      <c r="D155" s="236">
        <v>47.3</v>
      </c>
      <c r="E155" s="54">
        <v>46.3</v>
      </c>
      <c r="F155" s="236">
        <v>46.5</v>
      </c>
      <c r="G155" s="54">
        <v>0.5</v>
      </c>
      <c r="H155" s="54">
        <v>1.08</v>
      </c>
      <c r="I155" s="54">
        <v>45</v>
      </c>
      <c r="J155" s="54">
        <v>47806</v>
      </c>
      <c r="K155" s="236">
        <v>2239487.2999999998</v>
      </c>
    </row>
    <row r="156" spans="1:11">
      <c r="A156" s="53" t="s">
        <v>1044</v>
      </c>
      <c r="B156" s="53" t="s">
        <v>113</v>
      </c>
      <c r="C156" s="54">
        <v>66</v>
      </c>
      <c r="D156" s="54">
        <v>66.5</v>
      </c>
      <c r="E156" s="54">
        <v>65.8</v>
      </c>
      <c r="F156" s="54">
        <v>66.2</v>
      </c>
      <c r="G156" s="54">
        <v>0.9</v>
      </c>
      <c r="H156" s="54">
        <v>1.38</v>
      </c>
      <c r="I156" s="54">
        <v>75</v>
      </c>
      <c r="J156" s="54">
        <v>47375</v>
      </c>
      <c r="K156" s="236">
        <v>3129569.5</v>
      </c>
    </row>
    <row r="157" spans="1:11">
      <c r="A157" s="53" t="s">
        <v>933</v>
      </c>
      <c r="B157" s="53" t="s">
        <v>217</v>
      </c>
      <c r="C157" s="236">
        <v>15.3</v>
      </c>
      <c r="D157" s="236">
        <v>15.8</v>
      </c>
      <c r="E157" s="236">
        <v>14.9</v>
      </c>
      <c r="F157" s="236">
        <v>15</v>
      </c>
      <c r="G157" s="54">
        <v>-0.4</v>
      </c>
      <c r="H157" s="54">
        <v>-2.6</v>
      </c>
      <c r="I157" s="54">
        <v>44</v>
      </c>
      <c r="J157" s="54">
        <v>43516</v>
      </c>
      <c r="K157" s="236">
        <v>664655.4</v>
      </c>
    </row>
    <row r="158" spans="1:11">
      <c r="A158" t="s">
        <v>987</v>
      </c>
      <c r="B158" t="s">
        <v>104</v>
      </c>
      <c r="C158">
        <v>44.5</v>
      </c>
      <c r="D158">
        <v>44.6</v>
      </c>
      <c r="E158">
        <v>44</v>
      </c>
      <c r="F158">
        <v>44.2</v>
      </c>
      <c r="G158">
        <v>-0.6</v>
      </c>
      <c r="H158">
        <v>-1.34</v>
      </c>
      <c r="I158">
        <v>72</v>
      </c>
      <c r="J158">
        <v>42724</v>
      </c>
      <c r="K158" s="3">
        <v>1888068.4</v>
      </c>
    </row>
    <row r="159" spans="1:11">
      <c r="A159" t="s">
        <v>1037</v>
      </c>
      <c r="B159" t="s">
        <v>121</v>
      </c>
      <c r="C159" s="3">
        <v>26.3</v>
      </c>
      <c r="D159" s="3">
        <v>26.3</v>
      </c>
      <c r="E159" s="3">
        <v>25.3</v>
      </c>
      <c r="F159" s="3">
        <v>25.3</v>
      </c>
      <c r="G159">
        <v>-0.8</v>
      </c>
      <c r="H159">
        <v>-3.07</v>
      </c>
      <c r="I159">
        <v>31</v>
      </c>
      <c r="J159">
        <v>42435</v>
      </c>
      <c r="K159" s="3">
        <v>1097324.1000000001</v>
      </c>
    </row>
    <row r="160" spans="1:11">
      <c r="A160" s="53" t="s">
        <v>1059</v>
      </c>
      <c r="B160" s="53" t="s">
        <v>130</v>
      </c>
      <c r="C160" s="236">
        <v>76.3</v>
      </c>
      <c r="D160" s="236">
        <v>76.3</v>
      </c>
      <c r="E160" s="236">
        <v>75.099999999999994</v>
      </c>
      <c r="F160" s="236">
        <v>76</v>
      </c>
      <c r="G160" s="54">
        <v>0.3</v>
      </c>
      <c r="H160" s="54">
        <v>0.4</v>
      </c>
      <c r="I160" s="54">
        <v>28</v>
      </c>
      <c r="J160" s="54">
        <v>42189</v>
      </c>
      <c r="K160" s="236">
        <v>3208586</v>
      </c>
    </row>
    <row r="161" spans="1:11">
      <c r="A161" t="s">
        <v>992</v>
      </c>
      <c r="B161" t="s">
        <v>133</v>
      </c>
      <c r="C161" s="3">
        <v>141.5</v>
      </c>
      <c r="D161" s="3">
        <v>142</v>
      </c>
      <c r="E161" s="3">
        <v>140.75</v>
      </c>
      <c r="F161" s="3">
        <v>141</v>
      </c>
      <c r="G161">
        <v>-1.25</v>
      </c>
      <c r="H161">
        <v>-0.88</v>
      </c>
      <c r="I161">
        <v>134</v>
      </c>
      <c r="J161">
        <v>42057</v>
      </c>
      <c r="K161" s="3">
        <v>5935231</v>
      </c>
    </row>
    <row r="162" spans="1:11">
      <c r="A162" t="s">
        <v>919</v>
      </c>
      <c r="B162" t="s">
        <v>271</v>
      </c>
      <c r="C162" s="3">
        <v>64.2</v>
      </c>
      <c r="D162" s="3">
        <v>76.5</v>
      </c>
      <c r="E162" s="3">
        <v>64.2</v>
      </c>
      <c r="F162" s="3">
        <v>73.8</v>
      </c>
      <c r="G162">
        <v>11.9</v>
      </c>
      <c r="H162">
        <v>19.16</v>
      </c>
      <c r="I162">
        <v>224</v>
      </c>
      <c r="J162">
        <v>40919</v>
      </c>
      <c r="K162" s="3">
        <v>2862010.5</v>
      </c>
    </row>
    <row r="163" spans="1:11">
      <c r="A163" t="s">
        <v>912</v>
      </c>
      <c r="B163" t="s">
        <v>151</v>
      </c>
      <c r="C163">
        <v>11</v>
      </c>
      <c r="D163" s="3">
        <v>11.3</v>
      </c>
      <c r="E163">
        <v>11</v>
      </c>
      <c r="F163" s="3">
        <v>11.1</v>
      </c>
      <c r="G163">
        <v>-0.1</v>
      </c>
      <c r="H163">
        <v>-0.89</v>
      </c>
      <c r="I163">
        <v>40</v>
      </c>
      <c r="J163">
        <v>40150</v>
      </c>
      <c r="K163" s="3">
        <v>442632.5</v>
      </c>
    </row>
    <row r="164" spans="1:11">
      <c r="A164" t="s">
        <v>947</v>
      </c>
      <c r="B164" t="s">
        <v>262</v>
      </c>
      <c r="C164">
        <v>140</v>
      </c>
      <c r="D164">
        <v>154.25</v>
      </c>
      <c r="E164">
        <v>140</v>
      </c>
      <c r="F164">
        <v>151.25</v>
      </c>
      <c r="G164">
        <v>6.75</v>
      </c>
      <c r="H164">
        <v>4.76</v>
      </c>
      <c r="I164">
        <v>133</v>
      </c>
      <c r="J164">
        <v>39095</v>
      </c>
      <c r="K164" s="3">
        <v>5791151.5</v>
      </c>
    </row>
    <row r="165" spans="1:11">
      <c r="A165" s="53" t="s">
        <v>936</v>
      </c>
      <c r="B165" s="53" t="s">
        <v>191</v>
      </c>
      <c r="C165" s="54">
        <v>115</v>
      </c>
      <c r="D165" s="54">
        <v>116.25</v>
      </c>
      <c r="E165" s="54">
        <v>110.5</v>
      </c>
      <c r="F165" s="54">
        <v>116</v>
      </c>
      <c r="G165" s="54">
        <v>2.5</v>
      </c>
      <c r="H165" s="54">
        <v>2.2000000000000002</v>
      </c>
      <c r="I165" s="54">
        <v>96</v>
      </c>
      <c r="J165" s="54">
        <v>37184</v>
      </c>
      <c r="K165" s="236">
        <v>4304701.25</v>
      </c>
    </row>
    <row r="166" spans="1:11">
      <c r="A166" s="53" t="s">
        <v>820</v>
      </c>
      <c r="B166" s="53" t="s">
        <v>182</v>
      </c>
      <c r="C166" s="236">
        <v>6.9</v>
      </c>
      <c r="D166" s="236">
        <v>6.9</v>
      </c>
      <c r="E166" s="236">
        <v>6.7</v>
      </c>
      <c r="F166" s="236">
        <v>6.8</v>
      </c>
      <c r="G166" s="54">
        <v>0</v>
      </c>
      <c r="H166" s="54">
        <v>0</v>
      </c>
      <c r="I166" s="54">
        <v>24</v>
      </c>
      <c r="J166" s="54">
        <v>37119</v>
      </c>
      <c r="K166" s="236">
        <v>253266.1</v>
      </c>
    </row>
    <row r="167" spans="1:11">
      <c r="A167" t="s">
        <v>835</v>
      </c>
      <c r="B167" t="s">
        <v>232</v>
      </c>
      <c r="C167">
        <v>37</v>
      </c>
      <c r="D167">
        <v>37</v>
      </c>
      <c r="E167">
        <v>35.700000000000003</v>
      </c>
      <c r="F167">
        <v>36.5</v>
      </c>
      <c r="G167">
        <v>-0.6</v>
      </c>
      <c r="H167">
        <v>-1.62</v>
      </c>
      <c r="I167">
        <v>44</v>
      </c>
      <c r="J167">
        <v>35350</v>
      </c>
      <c r="K167" s="3">
        <v>1275398.3999999999</v>
      </c>
    </row>
    <row r="168" spans="1:11">
      <c r="A168" s="53" t="s">
        <v>831</v>
      </c>
      <c r="B168" s="53" t="s">
        <v>269</v>
      </c>
      <c r="C168" s="236">
        <v>13.3</v>
      </c>
      <c r="D168" s="236">
        <v>13.7</v>
      </c>
      <c r="E168" s="236">
        <v>13.3</v>
      </c>
      <c r="F168" s="236">
        <v>13.5</v>
      </c>
      <c r="G168" s="54">
        <v>0.1</v>
      </c>
      <c r="H168" s="54">
        <v>0.74</v>
      </c>
      <c r="I168" s="54">
        <v>28</v>
      </c>
      <c r="J168" s="54">
        <v>34844</v>
      </c>
      <c r="K168" s="236">
        <v>468655.7</v>
      </c>
    </row>
    <row r="169" spans="1:11">
      <c r="A169" t="s">
        <v>918</v>
      </c>
      <c r="B169" t="s">
        <v>207</v>
      </c>
      <c r="C169">
        <v>285</v>
      </c>
      <c r="D169">
        <v>290</v>
      </c>
      <c r="E169">
        <v>280</v>
      </c>
      <c r="F169">
        <v>285</v>
      </c>
      <c r="G169">
        <v>9</v>
      </c>
      <c r="H169">
        <v>3.2</v>
      </c>
      <c r="I169">
        <v>34</v>
      </c>
      <c r="J169">
        <v>33738</v>
      </c>
      <c r="K169" s="3">
        <v>9531670.25</v>
      </c>
    </row>
    <row r="170" spans="1:11">
      <c r="A170" s="53" t="s">
        <v>1048</v>
      </c>
      <c r="B170" s="53" t="s">
        <v>243</v>
      </c>
      <c r="C170" s="236">
        <v>68</v>
      </c>
      <c r="D170" s="236">
        <v>68</v>
      </c>
      <c r="E170" s="236">
        <v>66.400000000000006</v>
      </c>
      <c r="F170" s="236">
        <v>67</v>
      </c>
      <c r="G170" s="54">
        <v>-0.4</v>
      </c>
      <c r="H170" s="54">
        <v>-0.59</v>
      </c>
      <c r="I170" s="54">
        <v>61</v>
      </c>
      <c r="J170" s="54">
        <v>32963</v>
      </c>
      <c r="K170" s="236">
        <v>2202607.6</v>
      </c>
    </row>
    <row r="171" spans="1:11" ht="30">
      <c r="A171" s="53" t="s">
        <v>925</v>
      </c>
      <c r="B171" s="53" t="s">
        <v>298</v>
      </c>
      <c r="C171" s="236">
        <v>44</v>
      </c>
      <c r="D171" s="236">
        <v>44</v>
      </c>
      <c r="E171" s="236">
        <v>43</v>
      </c>
      <c r="F171" s="236">
        <v>43.4</v>
      </c>
      <c r="G171" s="54">
        <v>0.5</v>
      </c>
      <c r="H171" s="54">
        <v>1.1599999999999999</v>
      </c>
      <c r="I171" s="54">
        <v>48</v>
      </c>
      <c r="J171" s="54">
        <v>32460</v>
      </c>
      <c r="K171" s="236">
        <v>1409190.3</v>
      </c>
    </row>
    <row r="172" spans="1:11">
      <c r="A172" t="s">
        <v>969</v>
      </c>
      <c r="B172" t="s">
        <v>178</v>
      </c>
      <c r="C172" s="3">
        <v>567</v>
      </c>
      <c r="D172" s="3">
        <v>572</v>
      </c>
      <c r="E172" s="3">
        <v>565</v>
      </c>
      <c r="F172" s="3">
        <v>568</v>
      </c>
      <c r="G172">
        <v>-6.25</v>
      </c>
      <c r="H172">
        <v>-1.0900000000000001</v>
      </c>
      <c r="I172">
        <v>139</v>
      </c>
      <c r="J172">
        <v>32140</v>
      </c>
      <c r="K172" s="3">
        <v>18298635</v>
      </c>
    </row>
    <row r="173" spans="1:11">
      <c r="A173" t="s">
        <v>956</v>
      </c>
      <c r="B173" t="s">
        <v>649</v>
      </c>
      <c r="C173">
        <v>106</v>
      </c>
      <c r="D173">
        <v>109.5</v>
      </c>
      <c r="E173">
        <v>106</v>
      </c>
      <c r="F173">
        <v>107</v>
      </c>
      <c r="G173">
        <v>0</v>
      </c>
      <c r="H173">
        <v>0</v>
      </c>
      <c r="I173">
        <v>84</v>
      </c>
      <c r="J173">
        <v>31272</v>
      </c>
      <c r="K173" s="3">
        <v>3372518</v>
      </c>
    </row>
    <row r="174" spans="1:11">
      <c r="A174" s="53" t="s">
        <v>960</v>
      </c>
      <c r="B174" s="53" t="s">
        <v>206</v>
      </c>
      <c r="C174" s="236">
        <v>56.6</v>
      </c>
      <c r="D174" s="236">
        <v>57.5</v>
      </c>
      <c r="E174" s="236">
        <v>55</v>
      </c>
      <c r="F174" s="236">
        <v>55.6</v>
      </c>
      <c r="G174" s="236">
        <v>-2</v>
      </c>
      <c r="H174" s="54">
        <v>-3.51</v>
      </c>
      <c r="I174" s="54">
        <v>95</v>
      </c>
      <c r="J174" s="54">
        <v>29811</v>
      </c>
      <c r="K174" s="236">
        <v>1668848.9</v>
      </c>
    </row>
    <row r="175" spans="1:11">
      <c r="A175" s="53" t="s">
        <v>1050</v>
      </c>
      <c r="B175" s="53" t="s">
        <v>210</v>
      </c>
      <c r="C175" s="54">
        <v>603</v>
      </c>
      <c r="D175" s="54">
        <v>620</v>
      </c>
      <c r="E175" s="54">
        <v>603</v>
      </c>
      <c r="F175" s="54">
        <v>612.25</v>
      </c>
      <c r="G175" s="54">
        <v>5.25</v>
      </c>
      <c r="H175" s="54">
        <v>0.86</v>
      </c>
      <c r="I175" s="54">
        <v>87</v>
      </c>
      <c r="J175" s="54">
        <v>28497</v>
      </c>
      <c r="K175" s="236">
        <v>17550066</v>
      </c>
    </row>
    <row r="176" spans="1:11">
      <c r="A176" s="53" t="s">
        <v>876</v>
      </c>
      <c r="B176" s="53" t="s">
        <v>160</v>
      </c>
      <c r="C176" s="54">
        <v>130</v>
      </c>
      <c r="D176" s="54">
        <v>131.5</v>
      </c>
      <c r="E176" s="54">
        <v>128.75</v>
      </c>
      <c r="F176" s="54">
        <v>130</v>
      </c>
      <c r="G176" s="54">
        <v>0</v>
      </c>
      <c r="H176" s="54">
        <v>0</v>
      </c>
      <c r="I176" s="54">
        <v>43</v>
      </c>
      <c r="J176" s="54">
        <v>28256</v>
      </c>
      <c r="K176" s="236">
        <v>3680249</v>
      </c>
    </row>
    <row r="177" spans="1:11">
      <c r="A177" s="53" t="s">
        <v>945</v>
      </c>
      <c r="B177" s="53" t="s">
        <v>246</v>
      </c>
      <c r="C177" s="236">
        <v>1140</v>
      </c>
      <c r="D177" s="236">
        <v>1180</v>
      </c>
      <c r="E177" s="236">
        <v>1139</v>
      </c>
      <c r="F177" s="236">
        <v>1163.5</v>
      </c>
      <c r="G177" s="54">
        <v>6.25</v>
      </c>
      <c r="H177" s="54">
        <v>0.54</v>
      </c>
      <c r="I177" s="54">
        <v>153</v>
      </c>
      <c r="J177" s="54">
        <v>27450</v>
      </c>
      <c r="K177" s="236">
        <v>31680129</v>
      </c>
    </row>
    <row r="178" spans="1:11">
      <c r="A178" s="53" t="s">
        <v>1022</v>
      </c>
      <c r="B178" s="53" t="s">
        <v>142</v>
      </c>
      <c r="C178" s="54">
        <v>36.5</v>
      </c>
      <c r="D178" s="54">
        <v>36.5</v>
      </c>
      <c r="E178" s="54">
        <v>35</v>
      </c>
      <c r="F178" s="54">
        <v>35.200000000000003</v>
      </c>
      <c r="G178" s="54">
        <v>-1</v>
      </c>
      <c r="H178" s="54">
        <v>-2.74</v>
      </c>
      <c r="I178" s="54">
        <v>37</v>
      </c>
      <c r="J178" s="54">
        <v>27043</v>
      </c>
      <c r="K178" s="236">
        <v>952951.6</v>
      </c>
    </row>
    <row r="179" spans="1:11">
      <c r="A179" t="s">
        <v>822</v>
      </c>
      <c r="B179" t="s">
        <v>791</v>
      </c>
      <c r="C179">
        <v>28</v>
      </c>
      <c r="D179">
        <v>28</v>
      </c>
      <c r="E179">
        <v>27</v>
      </c>
      <c r="F179">
        <v>27.1</v>
      </c>
      <c r="G179">
        <v>0.1</v>
      </c>
      <c r="H179">
        <v>0.37</v>
      </c>
      <c r="I179">
        <v>10</v>
      </c>
      <c r="J179">
        <v>26156</v>
      </c>
      <c r="K179" s="3">
        <v>708324</v>
      </c>
    </row>
    <row r="180" spans="1:11">
      <c r="A180" s="53" t="s">
        <v>909</v>
      </c>
      <c r="B180" s="53" t="s">
        <v>153</v>
      </c>
      <c r="C180" s="54">
        <v>15.9</v>
      </c>
      <c r="D180" s="54">
        <v>16</v>
      </c>
      <c r="E180" s="54">
        <v>15.8</v>
      </c>
      <c r="F180" s="54">
        <v>15.8</v>
      </c>
      <c r="G180" s="54">
        <v>-0.1</v>
      </c>
      <c r="H180" s="54">
        <v>-0.63</v>
      </c>
      <c r="I180" s="54">
        <v>10</v>
      </c>
      <c r="J180" s="54">
        <v>25665</v>
      </c>
      <c r="K180" s="236">
        <v>406747</v>
      </c>
    </row>
    <row r="181" spans="1:11">
      <c r="A181" s="53" t="s">
        <v>921</v>
      </c>
      <c r="B181" s="53" t="s">
        <v>169</v>
      </c>
      <c r="C181" s="236">
        <v>104</v>
      </c>
      <c r="D181" s="236">
        <v>106</v>
      </c>
      <c r="E181" s="236">
        <v>104</v>
      </c>
      <c r="F181" s="236">
        <v>105.25</v>
      </c>
      <c r="G181" s="54">
        <v>1.75</v>
      </c>
      <c r="H181" s="54">
        <v>1.68</v>
      </c>
      <c r="I181" s="54">
        <v>33</v>
      </c>
      <c r="J181" s="54">
        <v>25325</v>
      </c>
      <c r="K181" s="236">
        <v>2656090</v>
      </c>
    </row>
    <row r="182" spans="1:11">
      <c r="A182" s="53" t="s">
        <v>982</v>
      </c>
      <c r="B182" s="53" t="s">
        <v>306</v>
      </c>
      <c r="C182" s="236">
        <v>17.8</v>
      </c>
      <c r="D182" s="236">
        <v>18</v>
      </c>
      <c r="E182" s="236">
        <v>17</v>
      </c>
      <c r="F182" s="236">
        <v>17.100000000000001</v>
      </c>
      <c r="G182" s="54">
        <v>-0.3</v>
      </c>
      <c r="H182" s="54">
        <v>-1.73</v>
      </c>
      <c r="I182" s="54">
        <v>34</v>
      </c>
      <c r="J182" s="54">
        <v>25088</v>
      </c>
      <c r="K182" s="236">
        <v>432421.1</v>
      </c>
    </row>
    <row r="183" spans="1:11">
      <c r="A183" t="s">
        <v>1056</v>
      </c>
      <c r="B183" t="s">
        <v>138</v>
      </c>
      <c r="C183" s="3">
        <v>52.4</v>
      </c>
      <c r="D183" s="3">
        <v>52.4</v>
      </c>
      <c r="E183" s="3">
        <v>51.9</v>
      </c>
      <c r="F183" s="3">
        <v>52</v>
      </c>
      <c r="G183">
        <v>-0.1</v>
      </c>
      <c r="H183">
        <v>-0.19</v>
      </c>
      <c r="I183">
        <v>71</v>
      </c>
      <c r="J183">
        <v>25068</v>
      </c>
      <c r="K183" s="3">
        <v>1304785.8999999999</v>
      </c>
    </row>
    <row r="184" spans="1:11">
      <c r="A184" t="s">
        <v>888</v>
      </c>
      <c r="B184" t="s">
        <v>247</v>
      </c>
      <c r="C184">
        <v>45</v>
      </c>
      <c r="D184">
        <v>45</v>
      </c>
      <c r="E184">
        <v>43.2</v>
      </c>
      <c r="F184">
        <v>43.5</v>
      </c>
      <c r="G184">
        <v>-1.5</v>
      </c>
      <c r="H184">
        <v>-3.33</v>
      </c>
      <c r="I184">
        <v>68</v>
      </c>
      <c r="J184">
        <v>25028</v>
      </c>
      <c r="K184" s="3">
        <v>1108061.8</v>
      </c>
    </row>
    <row r="185" spans="1:11">
      <c r="A185" t="s">
        <v>858</v>
      </c>
      <c r="B185" t="s">
        <v>278</v>
      </c>
      <c r="C185">
        <v>790</v>
      </c>
      <c r="D185">
        <v>895</v>
      </c>
      <c r="E185">
        <v>790</v>
      </c>
      <c r="F185">
        <v>881</v>
      </c>
      <c r="G185">
        <v>96.25</v>
      </c>
      <c r="H185">
        <v>12.2</v>
      </c>
      <c r="I185">
        <v>85</v>
      </c>
      <c r="J185">
        <v>23658</v>
      </c>
      <c r="K185" s="3">
        <v>20109949.5</v>
      </c>
    </row>
    <row r="186" spans="1:11">
      <c r="A186" s="53" t="s">
        <v>848</v>
      </c>
      <c r="B186" s="53" t="s">
        <v>495</v>
      </c>
      <c r="C186" s="236">
        <v>19.899999999999999</v>
      </c>
      <c r="D186" s="236">
        <v>20</v>
      </c>
      <c r="E186" s="236">
        <v>19.8</v>
      </c>
      <c r="F186" s="236">
        <v>19.899999999999999</v>
      </c>
      <c r="G186" s="54">
        <v>-0.2</v>
      </c>
      <c r="H186" s="54">
        <v>-1</v>
      </c>
      <c r="I186" s="54">
        <v>12</v>
      </c>
      <c r="J186" s="54">
        <v>22447</v>
      </c>
      <c r="K186" s="236">
        <v>446699.7</v>
      </c>
    </row>
    <row r="187" spans="1:11">
      <c r="A187" t="s">
        <v>846</v>
      </c>
      <c r="B187" t="s">
        <v>139</v>
      </c>
      <c r="C187">
        <v>82</v>
      </c>
      <c r="D187">
        <v>82</v>
      </c>
      <c r="E187">
        <v>81</v>
      </c>
      <c r="F187">
        <v>81.5</v>
      </c>
      <c r="G187">
        <v>-0.5</v>
      </c>
      <c r="H187">
        <v>-0.61</v>
      </c>
      <c r="I187">
        <v>48</v>
      </c>
      <c r="J187">
        <v>21803</v>
      </c>
      <c r="K187" s="3">
        <v>1779825.3</v>
      </c>
    </row>
    <row r="188" spans="1:11">
      <c r="A188" t="s">
        <v>867</v>
      </c>
      <c r="B188" t="s">
        <v>175</v>
      </c>
      <c r="C188">
        <v>83.9</v>
      </c>
      <c r="D188">
        <v>87</v>
      </c>
      <c r="E188">
        <v>83.5</v>
      </c>
      <c r="F188">
        <v>83.8</v>
      </c>
      <c r="G188">
        <v>1</v>
      </c>
      <c r="H188">
        <v>1.2</v>
      </c>
      <c r="I188">
        <v>52</v>
      </c>
      <c r="J188">
        <v>21321</v>
      </c>
      <c r="K188" s="3">
        <v>1803125.6</v>
      </c>
    </row>
    <row r="189" spans="1:11">
      <c r="A189" t="s">
        <v>827</v>
      </c>
      <c r="B189" t="s">
        <v>125</v>
      </c>
      <c r="C189">
        <v>67.5</v>
      </c>
      <c r="D189">
        <v>69.5</v>
      </c>
      <c r="E189">
        <v>67</v>
      </c>
      <c r="F189">
        <v>67</v>
      </c>
      <c r="G189">
        <v>0.2</v>
      </c>
      <c r="H189">
        <v>0.3</v>
      </c>
      <c r="I189">
        <v>28</v>
      </c>
      <c r="J189">
        <v>20357</v>
      </c>
      <c r="K189" s="3">
        <v>1372196</v>
      </c>
    </row>
    <row r="190" spans="1:11">
      <c r="A190" s="53" t="s">
        <v>882</v>
      </c>
      <c r="B190" s="53" t="s">
        <v>275</v>
      </c>
      <c r="C190" s="236">
        <v>17.100000000000001</v>
      </c>
      <c r="D190" s="236">
        <v>17.3</v>
      </c>
      <c r="E190" s="236">
        <v>16.3</v>
      </c>
      <c r="F190" s="236">
        <v>17.2</v>
      </c>
      <c r="G190" s="54">
        <v>0.8</v>
      </c>
      <c r="H190" s="54">
        <v>4.8499999999999996</v>
      </c>
      <c r="I190" s="54">
        <v>20</v>
      </c>
      <c r="J190" s="54">
        <v>19982</v>
      </c>
      <c r="K190" s="236">
        <v>342633.5</v>
      </c>
    </row>
    <row r="191" spans="1:11">
      <c r="A191" s="53" t="s">
        <v>1005</v>
      </c>
      <c r="B191" s="53" t="s">
        <v>301</v>
      </c>
      <c r="C191" s="54">
        <v>175</v>
      </c>
      <c r="D191" s="54">
        <v>177.5</v>
      </c>
      <c r="E191" s="54">
        <v>170</v>
      </c>
      <c r="F191" s="54">
        <v>171.25</v>
      </c>
      <c r="G191" s="54">
        <v>1</v>
      </c>
      <c r="H191" s="54">
        <v>0.56999999999999995</v>
      </c>
      <c r="I191" s="54">
        <v>28</v>
      </c>
      <c r="J191" s="54">
        <v>19898</v>
      </c>
      <c r="K191" s="236">
        <v>3417482.5</v>
      </c>
    </row>
    <row r="192" spans="1:11">
      <c r="A192" t="s">
        <v>870</v>
      </c>
      <c r="B192" t="s">
        <v>686</v>
      </c>
      <c r="C192">
        <v>181.25</v>
      </c>
      <c r="D192">
        <v>184</v>
      </c>
      <c r="E192">
        <v>179.75</v>
      </c>
      <c r="F192">
        <v>180</v>
      </c>
      <c r="G192">
        <v>-4.25</v>
      </c>
      <c r="H192">
        <v>-2.31</v>
      </c>
      <c r="I192">
        <v>42</v>
      </c>
      <c r="J192">
        <v>18702</v>
      </c>
      <c r="K192" s="3">
        <v>3385760.75</v>
      </c>
    </row>
    <row r="193" spans="1:11">
      <c r="A193" t="s">
        <v>1033</v>
      </c>
      <c r="B193" t="s">
        <v>293</v>
      </c>
      <c r="C193" s="3">
        <v>100</v>
      </c>
      <c r="D193" s="3">
        <v>100</v>
      </c>
      <c r="E193" s="3">
        <v>99.7</v>
      </c>
      <c r="F193" s="3">
        <v>99.7</v>
      </c>
      <c r="G193">
        <v>-0.2</v>
      </c>
      <c r="H193">
        <v>-0.2</v>
      </c>
      <c r="I193">
        <v>52</v>
      </c>
      <c r="J193">
        <v>18273</v>
      </c>
      <c r="K193" s="3">
        <v>1825940.4</v>
      </c>
    </row>
    <row r="194" spans="1:11">
      <c r="A194" s="53" t="s">
        <v>874</v>
      </c>
      <c r="B194" s="53" t="s">
        <v>201</v>
      </c>
      <c r="C194" s="236">
        <v>204.75</v>
      </c>
      <c r="D194" s="236">
        <v>205</v>
      </c>
      <c r="E194" s="236">
        <v>199</v>
      </c>
      <c r="F194" s="236">
        <v>202.25</v>
      </c>
      <c r="G194" s="54">
        <v>1.25</v>
      </c>
      <c r="H194" s="54">
        <v>0.62</v>
      </c>
      <c r="I194" s="54">
        <v>49</v>
      </c>
      <c r="J194" s="54">
        <v>17956</v>
      </c>
      <c r="K194" s="236">
        <v>3647218</v>
      </c>
    </row>
    <row r="195" spans="1:11">
      <c r="A195" t="s">
        <v>251</v>
      </c>
      <c r="B195" t="s">
        <v>252</v>
      </c>
      <c r="C195">
        <v>11.8</v>
      </c>
      <c r="D195">
        <v>11.9</v>
      </c>
      <c r="E195">
        <v>11.6</v>
      </c>
      <c r="F195">
        <v>11.7</v>
      </c>
      <c r="G195">
        <v>-0.1</v>
      </c>
      <c r="H195">
        <v>-0.85</v>
      </c>
      <c r="I195">
        <v>14</v>
      </c>
      <c r="J195">
        <v>17235</v>
      </c>
      <c r="K195" s="3">
        <v>200296</v>
      </c>
    </row>
    <row r="196" spans="1:11">
      <c r="A196" s="53" t="s">
        <v>1058</v>
      </c>
      <c r="B196" s="53" t="s">
        <v>141</v>
      </c>
      <c r="C196" s="236">
        <v>89.4</v>
      </c>
      <c r="D196" s="236">
        <v>89.4</v>
      </c>
      <c r="E196" s="236">
        <v>87.5</v>
      </c>
      <c r="F196" s="236">
        <v>89</v>
      </c>
      <c r="G196" s="54">
        <v>1.1000000000000001</v>
      </c>
      <c r="H196" s="54">
        <v>1.25</v>
      </c>
      <c r="I196" s="54">
        <v>68</v>
      </c>
      <c r="J196" s="54">
        <v>17210</v>
      </c>
      <c r="K196" s="236">
        <v>1525496.1</v>
      </c>
    </row>
    <row r="197" spans="1:11">
      <c r="A197" t="s">
        <v>818</v>
      </c>
      <c r="B197" t="s">
        <v>228</v>
      </c>
      <c r="C197">
        <v>4.8</v>
      </c>
      <c r="D197">
        <v>4.8</v>
      </c>
      <c r="E197">
        <v>4.7</v>
      </c>
      <c r="F197">
        <v>4.8</v>
      </c>
      <c r="G197">
        <v>0.2</v>
      </c>
      <c r="H197">
        <v>4.3499999999999996</v>
      </c>
      <c r="I197">
        <v>17</v>
      </c>
      <c r="J197">
        <v>16389</v>
      </c>
      <c r="K197" s="3">
        <v>77567</v>
      </c>
    </row>
    <row r="198" spans="1:11">
      <c r="A198" s="53" t="s">
        <v>1068</v>
      </c>
      <c r="B198" s="53" t="s">
        <v>273</v>
      </c>
      <c r="C198" s="236">
        <v>169</v>
      </c>
      <c r="D198" s="236">
        <v>189.25</v>
      </c>
      <c r="E198" s="236">
        <v>169</v>
      </c>
      <c r="F198" s="236">
        <v>178.5</v>
      </c>
      <c r="G198" s="54">
        <v>8.25</v>
      </c>
      <c r="H198" s="54">
        <v>4.91</v>
      </c>
      <c r="I198" s="54">
        <v>108</v>
      </c>
      <c r="J198" s="54">
        <v>15421</v>
      </c>
      <c r="K198" s="236">
        <v>2757703.25</v>
      </c>
    </row>
    <row r="199" spans="1:11">
      <c r="A199" s="53" t="s">
        <v>997</v>
      </c>
      <c r="B199" s="53" t="s">
        <v>719</v>
      </c>
      <c r="C199" s="236">
        <v>49.2</v>
      </c>
      <c r="D199" s="236">
        <v>51</v>
      </c>
      <c r="E199" s="236">
        <v>49</v>
      </c>
      <c r="F199" s="236">
        <v>50</v>
      </c>
      <c r="G199" s="54">
        <v>0</v>
      </c>
      <c r="H199" s="54">
        <v>0</v>
      </c>
      <c r="I199" s="54">
        <v>13</v>
      </c>
      <c r="J199" s="54">
        <v>15362</v>
      </c>
      <c r="K199" s="236">
        <v>755340.4</v>
      </c>
    </row>
    <row r="200" spans="1:11">
      <c r="A200" t="s">
        <v>971</v>
      </c>
      <c r="B200" t="s">
        <v>749</v>
      </c>
      <c r="C200">
        <v>11.9</v>
      </c>
      <c r="D200">
        <v>11.9</v>
      </c>
      <c r="E200">
        <v>11.6</v>
      </c>
      <c r="F200">
        <v>11.8</v>
      </c>
      <c r="G200">
        <v>0.7</v>
      </c>
      <c r="H200">
        <v>6.31</v>
      </c>
      <c r="I200">
        <v>23</v>
      </c>
      <c r="J200">
        <v>15048</v>
      </c>
      <c r="K200" s="3">
        <v>178228.3</v>
      </c>
    </row>
    <row r="201" spans="1:11">
      <c r="A201" t="s">
        <v>884</v>
      </c>
      <c r="B201" t="s">
        <v>253</v>
      </c>
      <c r="C201">
        <v>465</v>
      </c>
      <c r="D201">
        <v>494.75</v>
      </c>
      <c r="E201">
        <v>465</v>
      </c>
      <c r="F201">
        <v>489.5</v>
      </c>
      <c r="G201">
        <v>29.5</v>
      </c>
      <c r="H201">
        <v>6.41</v>
      </c>
      <c r="I201">
        <v>100</v>
      </c>
      <c r="J201">
        <v>13941</v>
      </c>
      <c r="K201" s="3">
        <v>6697505.25</v>
      </c>
    </row>
    <row r="202" spans="1:11">
      <c r="A202" t="s">
        <v>1051</v>
      </c>
      <c r="B202" t="s">
        <v>280</v>
      </c>
      <c r="C202">
        <v>45.9</v>
      </c>
      <c r="D202">
        <v>47</v>
      </c>
      <c r="E202">
        <v>45.1</v>
      </c>
      <c r="F202">
        <v>46.5</v>
      </c>
      <c r="G202">
        <v>0</v>
      </c>
      <c r="H202">
        <v>0</v>
      </c>
      <c r="I202">
        <v>29</v>
      </c>
      <c r="J202">
        <v>13818</v>
      </c>
      <c r="K202" s="3">
        <v>627724.5</v>
      </c>
    </row>
    <row r="203" spans="1:11">
      <c r="A203" t="s">
        <v>826</v>
      </c>
      <c r="B203" t="s">
        <v>681</v>
      </c>
      <c r="C203">
        <v>11.3</v>
      </c>
      <c r="D203">
        <v>11.3</v>
      </c>
      <c r="E203">
        <v>11.2</v>
      </c>
      <c r="F203">
        <v>11.3</v>
      </c>
      <c r="G203">
        <v>0.3</v>
      </c>
      <c r="H203">
        <v>2.73</v>
      </c>
      <c r="I203">
        <v>6</v>
      </c>
      <c r="J203">
        <v>13250</v>
      </c>
      <c r="K203" s="3">
        <v>149525</v>
      </c>
    </row>
    <row r="204" spans="1:11">
      <c r="A204" t="s">
        <v>816</v>
      </c>
      <c r="B204" t="s">
        <v>337</v>
      </c>
      <c r="C204" s="3">
        <v>1020</v>
      </c>
      <c r="D204" s="3">
        <v>1048</v>
      </c>
      <c r="E204" s="3">
        <v>1010.25</v>
      </c>
      <c r="F204" s="3">
        <v>1040</v>
      </c>
      <c r="G204">
        <v>28</v>
      </c>
      <c r="H204">
        <v>2.75</v>
      </c>
      <c r="I204">
        <v>153</v>
      </c>
      <c r="J204">
        <v>13174</v>
      </c>
      <c r="K204" s="3">
        <v>13632668.25</v>
      </c>
    </row>
    <row r="205" spans="1:11">
      <c r="A205" t="s">
        <v>832</v>
      </c>
      <c r="B205" t="s">
        <v>257</v>
      </c>
      <c r="C205" s="3">
        <v>1255</v>
      </c>
      <c r="D205" s="3">
        <v>1391.25</v>
      </c>
      <c r="E205" s="3">
        <v>1255</v>
      </c>
      <c r="F205" s="3">
        <v>1377.75</v>
      </c>
      <c r="G205">
        <v>139.5</v>
      </c>
      <c r="H205">
        <v>11.16</v>
      </c>
      <c r="I205">
        <v>199</v>
      </c>
      <c r="J205">
        <v>12931</v>
      </c>
      <c r="K205" s="3">
        <v>17115232.5</v>
      </c>
    </row>
    <row r="206" spans="1:11">
      <c r="A206" t="s">
        <v>1063</v>
      </c>
      <c r="B206" t="s">
        <v>248</v>
      </c>
      <c r="C206">
        <v>95</v>
      </c>
      <c r="D206">
        <v>95</v>
      </c>
      <c r="E206">
        <v>94</v>
      </c>
      <c r="F206">
        <v>94.1</v>
      </c>
      <c r="G206">
        <v>0</v>
      </c>
      <c r="H206">
        <v>0</v>
      </c>
      <c r="I206">
        <v>76</v>
      </c>
      <c r="J206">
        <v>12876</v>
      </c>
      <c r="K206" s="3">
        <v>1215591.7</v>
      </c>
    </row>
    <row r="207" spans="1:11">
      <c r="A207" s="53" t="s">
        <v>1089</v>
      </c>
      <c r="B207" s="53" t="s">
        <v>462</v>
      </c>
      <c r="C207" s="236">
        <v>60.8</v>
      </c>
      <c r="D207" s="236">
        <v>62.3</v>
      </c>
      <c r="E207" s="236">
        <v>60.8</v>
      </c>
      <c r="F207" s="236">
        <v>60.9</v>
      </c>
      <c r="G207" s="54">
        <v>2.4</v>
      </c>
      <c r="H207" s="54">
        <v>4.0999999999999996</v>
      </c>
      <c r="I207" s="54">
        <v>31</v>
      </c>
      <c r="J207" s="54">
        <v>12792</v>
      </c>
      <c r="K207" s="236">
        <v>789565.9</v>
      </c>
    </row>
    <row r="208" spans="1:11">
      <c r="A208" t="s">
        <v>916</v>
      </c>
      <c r="B208" t="s">
        <v>244</v>
      </c>
      <c r="C208" s="3">
        <v>374</v>
      </c>
      <c r="D208" s="3">
        <v>374</v>
      </c>
      <c r="E208" s="3">
        <v>366</v>
      </c>
      <c r="F208" s="3">
        <v>367.75</v>
      </c>
      <c r="G208">
        <v>-3</v>
      </c>
      <c r="H208">
        <v>-0.8</v>
      </c>
      <c r="I208">
        <v>111</v>
      </c>
      <c r="J208">
        <v>12650</v>
      </c>
      <c r="K208" s="3">
        <v>4676534</v>
      </c>
    </row>
    <row r="209" spans="1:11">
      <c r="A209" t="s">
        <v>837</v>
      </c>
      <c r="B209" t="s">
        <v>179</v>
      </c>
      <c r="C209" s="3">
        <v>23</v>
      </c>
      <c r="D209" s="3">
        <v>23.6</v>
      </c>
      <c r="E209" s="3">
        <v>22.3</v>
      </c>
      <c r="F209" s="3">
        <v>22.4</v>
      </c>
      <c r="G209">
        <v>-0.3</v>
      </c>
      <c r="H209">
        <v>-1.33</v>
      </c>
      <c r="I209">
        <v>16</v>
      </c>
      <c r="J209">
        <v>12070</v>
      </c>
      <c r="K209" s="3">
        <v>271072.09999999998</v>
      </c>
    </row>
    <row r="210" spans="1:11">
      <c r="A210" t="s">
        <v>1084</v>
      </c>
      <c r="B210" t="s">
        <v>277</v>
      </c>
      <c r="C210">
        <v>212</v>
      </c>
      <c r="D210">
        <v>212</v>
      </c>
      <c r="E210">
        <v>205</v>
      </c>
      <c r="F210">
        <v>205</v>
      </c>
      <c r="G210">
        <v>1</v>
      </c>
      <c r="H210">
        <v>0.49</v>
      </c>
      <c r="I210">
        <v>19</v>
      </c>
      <c r="J210">
        <v>11571</v>
      </c>
      <c r="K210" s="3">
        <v>2380655</v>
      </c>
    </row>
    <row r="211" spans="1:11" ht="30">
      <c r="A211" s="53" t="s">
        <v>863</v>
      </c>
      <c r="B211" s="53" t="s">
        <v>290</v>
      </c>
      <c r="C211" s="54">
        <v>297</v>
      </c>
      <c r="D211" s="54">
        <v>300.25</v>
      </c>
      <c r="E211" s="54">
        <v>295</v>
      </c>
      <c r="F211" s="54">
        <v>297</v>
      </c>
      <c r="G211" s="54">
        <v>0.75</v>
      </c>
      <c r="H211" s="54">
        <v>0.25</v>
      </c>
      <c r="I211" s="54">
        <v>42</v>
      </c>
      <c r="J211" s="54">
        <v>11166</v>
      </c>
      <c r="K211" s="236">
        <v>3339553</v>
      </c>
    </row>
    <row r="212" spans="1:11">
      <c r="A212" s="53" t="s">
        <v>937</v>
      </c>
      <c r="B212" s="53" t="s">
        <v>184</v>
      </c>
      <c r="C212" s="236">
        <v>21.5</v>
      </c>
      <c r="D212" s="236">
        <v>21.6</v>
      </c>
      <c r="E212" s="236">
        <v>21.1</v>
      </c>
      <c r="F212" s="236">
        <v>21.2</v>
      </c>
      <c r="G212" s="54">
        <v>0.1</v>
      </c>
      <c r="H212" s="54">
        <v>0.47</v>
      </c>
      <c r="I212" s="54">
        <v>18</v>
      </c>
      <c r="J212" s="54">
        <v>10527</v>
      </c>
      <c r="K212" s="236">
        <v>222359.9</v>
      </c>
    </row>
    <row r="213" spans="1:11">
      <c r="A213" t="s">
        <v>844</v>
      </c>
      <c r="B213" t="s">
        <v>195</v>
      </c>
      <c r="C213" s="3">
        <v>49.9</v>
      </c>
      <c r="D213" s="3">
        <v>50</v>
      </c>
      <c r="E213" s="3">
        <v>47.5</v>
      </c>
      <c r="F213" s="3">
        <v>49.4</v>
      </c>
      <c r="G213">
        <v>-1.9</v>
      </c>
      <c r="H213">
        <v>-3.8</v>
      </c>
      <c r="I213">
        <v>56</v>
      </c>
      <c r="J213">
        <v>10305</v>
      </c>
      <c r="K213" s="3">
        <v>500852.3</v>
      </c>
    </row>
    <row r="214" spans="1:11">
      <c r="A214" s="53" t="s">
        <v>1039</v>
      </c>
      <c r="B214" s="53" t="s">
        <v>304</v>
      </c>
      <c r="C214" s="236">
        <v>127.75</v>
      </c>
      <c r="D214" s="236">
        <v>127.75</v>
      </c>
      <c r="E214" s="236">
        <v>122</v>
      </c>
      <c r="F214" s="236">
        <v>123.25</v>
      </c>
      <c r="G214" s="54">
        <v>-2</v>
      </c>
      <c r="H214" s="54">
        <v>-1.57</v>
      </c>
      <c r="I214" s="54">
        <v>30</v>
      </c>
      <c r="J214" s="54">
        <v>10026</v>
      </c>
      <c r="K214" s="236">
        <v>1250774.25</v>
      </c>
    </row>
    <row r="215" spans="1:11">
      <c r="A215" s="53" t="s">
        <v>853</v>
      </c>
      <c r="B215" s="53" t="s">
        <v>296</v>
      </c>
      <c r="C215" s="236">
        <v>67</v>
      </c>
      <c r="D215" s="236">
        <v>72</v>
      </c>
      <c r="E215" s="236">
        <v>66.8</v>
      </c>
      <c r="F215" s="236">
        <v>70.400000000000006</v>
      </c>
      <c r="G215" s="54">
        <v>3.9</v>
      </c>
      <c r="H215" s="54">
        <v>5.82</v>
      </c>
      <c r="I215" s="54">
        <v>26</v>
      </c>
      <c r="J215" s="54">
        <v>9810</v>
      </c>
      <c r="K215" s="236">
        <v>690537.8</v>
      </c>
    </row>
    <row r="216" spans="1:11">
      <c r="A216" t="s">
        <v>902</v>
      </c>
      <c r="B216" t="s">
        <v>268</v>
      </c>
      <c r="C216" s="3">
        <v>1690</v>
      </c>
      <c r="D216" s="3">
        <v>1770</v>
      </c>
      <c r="E216" s="3">
        <v>1650</v>
      </c>
      <c r="F216" s="3">
        <v>1735</v>
      </c>
      <c r="G216">
        <v>71.25</v>
      </c>
      <c r="H216">
        <v>4.24</v>
      </c>
      <c r="I216">
        <v>103</v>
      </c>
      <c r="J216">
        <v>9569</v>
      </c>
      <c r="K216" s="3">
        <v>16360545</v>
      </c>
    </row>
    <row r="217" spans="1:11" s="21" customFormat="1">
      <c r="A217" s="53" t="s">
        <v>850</v>
      </c>
      <c r="B217" s="53" t="s">
        <v>193</v>
      </c>
      <c r="C217" s="54">
        <v>188.75</v>
      </c>
      <c r="D217" s="54">
        <v>188.75</v>
      </c>
      <c r="E217" s="54">
        <v>185.25</v>
      </c>
      <c r="F217" s="54">
        <v>186</v>
      </c>
      <c r="G217" s="54">
        <v>-0.25</v>
      </c>
      <c r="H217" s="54">
        <v>-0.13</v>
      </c>
      <c r="I217" s="54">
        <v>59</v>
      </c>
      <c r="J217" s="54">
        <v>9442</v>
      </c>
      <c r="K217" s="236">
        <v>1761068.25</v>
      </c>
    </row>
    <row r="218" spans="1:11">
      <c r="A218" t="s">
        <v>851</v>
      </c>
      <c r="B218" t="s">
        <v>150</v>
      </c>
      <c r="C218">
        <v>987</v>
      </c>
      <c r="D218" s="3">
        <v>1099.5</v>
      </c>
      <c r="E218">
        <v>980</v>
      </c>
      <c r="F218" s="3">
        <v>1001.25</v>
      </c>
      <c r="G218">
        <v>13.25</v>
      </c>
      <c r="H218">
        <v>1.34</v>
      </c>
      <c r="I218">
        <v>53</v>
      </c>
      <c r="J218">
        <v>9298</v>
      </c>
      <c r="K218" s="3">
        <v>9278106.75</v>
      </c>
    </row>
    <row r="219" spans="1:11">
      <c r="A219" s="53" t="s">
        <v>981</v>
      </c>
      <c r="B219" s="53" t="s">
        <v>751</v>
      </c>
      <c r="C219" s="54">
        <v>48.4</v>
      </c>
      <c r="D219" s="54">
        <v>48.4</v>
      </c>
      <c r="E219" s="54">
        <v>47.5</v>
      </c>
      <c r="F219" s="54">
        <v>48</v>
      </c>
      <c r="G219" s="54">
        <v>-0.3</v>
      </c>
      <c r="H219" s="54">
        <v>-0.62</v>
      </c>
      <c r="I219" s="54">
        <v>50</v>
      </c>
      <c r="J219" s="54">
        <v>9150</v>
      </c>
      <c r="K219" s="236">
        <v>438833.7</v>
      </c>
    </row>
    <row r="220" spans="1:11">
      <c r="A220" s="53" t="s">
        <v>1064</v>
      </c>
      <c r="B220" s="53" t="s">
        <v>180</v>
      </c>
      <c r="C220" s="236">
        <v>80.5</v>
      </c>
      <c r="D220" s="236">
        <v>81</v>
      </c>
      <c r="E220" s="236">
        <v>78.099999999999994</v>
      </c>
      <c r="F220" s="236">
        <v>80.7</v>
      </c>
      <c r="G220" s="54">
        <v>-0.7</v>
      </c>
      <c r="H220" s="54">
        <v>-0.87</v>
      </c>
      <c r="I220" s="54">
        <v>41</v>
      </c>
      <c r="J220" s="54">
        <v>8529</v>
      </c>
      <c r="K220" s="236">
        <v>683120.3</v>
      </c>
    </row>
    <row r="221" spans="1:11">
      <c r="A221" s="53" t="s">
        <v>1041</v>
      </c>
      <c r="B221" s="53" t="s">
        <v>226</v>
      </c>
      <c r="C221" s="236">
        <v>67.5</v>
      </c>
      <c r="D221" s="236">
        <v>67.5</v>
      </c>
      <c r="E221" s="236">
        <v>60</v>
      </c>
      <c r="F221" s="236">
        <v>60.5</v>
      </c>
      <c r="G221" s="54">
        <v>-1.9</v>
      </c>
      <c r="H221" s="54">
        <v>-3.07</v>
      </c>
      <c r="I221" s="54">
        <v>50</v>
      </c>
      <c r="J221" s="54">
        <v>8276</v>
      </c>
      <c r="K221" s="236">
        <v>508105.8</v>
      </c>
    </row>
    <row r="222" spans="1:11">
      <c r="A222" s="53" t="s">
        <v>917</v>
      </c>
      <c r="B222" s="53" t="s">
        <v>256</v>
      </c>
      <c r="C222" s="236">
        <v>119.5</v>
      </c>
      <c r="D222" s="236">
        <v>120</v>
      </c>
      <c r="E222" s="236">
        <v>118</v>
      </c>
      <c r="F222" s="236">
        <v>119.5</v>
      </c>
      <c r="G222" s="54">
        <v>1</v>
      </c>
      <c r="H222" s="54">
        <v>0.84</v>
      </c>
      <c r="I222" s="54">
        <v>25</v>
      </c>
      <c r="J222" s="54">
        <v>8229</v>
      </c>
      <c r="K222" s="236">
        <v>980065.5</v>
      </c>
    </row>
    <row r="223" spans="1:11">
      <c r="A223" s="53" t="s">
        <v>989</v>
      </c>
      <c r="B223" s="53" t="s">
        <v>241</v>
      </c>
      <c r="C223" s="236">
        <v>22</v>
      </c>
      <c r="D223" s="236">
        <v>22.8</v>
      </c>
      <c r="E223" s="236">
        <v>22</v>
      </c>
      <c r="F223" s="236">
        <v>22.8</v>
      </c>
      <c r="G223" s="54">
        <v>1.1000000000000001</v>
      </c>
      <c r="H223" s="54">
        <v>5.09</v>
      </c>
      <c r="I223" s="54">
        <v>15</v>
      </c>
      <c r="J223" s="54">
        <v>7742</v>
      </c>
      <c r="K223" s="236">
        <v>175459.20000000001</v>
      </c>
    </row>
    <row r="224" spans="1:11">
      <c r="A224" t="s">
        <v>1072</v>
      </c>
      <c r="B224" t="s">
        <v>265</v>
      </c>
      <c r="C224">
        <v>16.7</v>
      </c>
      <c r="D224">
        <v>16.7</v>
      </c>
      <c r="E224">
        <v>16.2</v>
      </c>
      <c r="F224">
        <v>16.2</v>
      </c>
      <c r="G224">
        <v>0.1</v>
      </c>
      <c r="H224">
        <v>0.62</v>
      </c>
      <c r="I224">
        <v>14</v>
      </c>
      <c r="J224">
        <v>7571</v>
      </c>
      <c r="K224" s="3">
        <v>123324</v>
      </c>
    </row>
    <row r="225" spans="1:11">
      <c r="A225" s="53" t="s">
        <v>834</v>
      </c>
      <c r="B225" s="53" t="s">
        <v>631</v>
      </c>
      <c r="C225" s="236">
        <v>3151.5</v>
      </c>
      <c r="D225" s="236">
        <v>3350</v>
      </c>
      <c r="E225" s="236">
        <v>3102</v>
      </c>
      <c r="F225" s="236">
        <v>3265.5</v>
      </c>
      <c r="G225" s="54">
        <v>213.5</v>
      </c>
      <c r="H225" s="54">
        <v>6.81</v>
      </c>
      <c r="I225" s="54">
        <v>168</v>
      </c>
      <c r="J225" s="54">
        <v>6750</v>
      </c>
      <c r="K225" s="236">
        <v>21762034.5</v>
      </c>
    </row>
    <row r="226" spans="1:11">
      <c r="A226" t="s">
        <v>1018</v>
      </c>
      <c r="B226" t="s">
        <v>401</v>
      </c>
      <c r="C226" s="3">
        <v>47.1</v>
      </c>
      <c r="D226" s="3">
        <v>47.8</v>
      </c>
      <c r="E226" s="3">
        <v>46</v>
      </c>
      <c r="F226" s="3">
        <v>47.5</v>
      </c>
      <c r="G226">
        <v>-0.5</v>
      </c>
      <c r="H226">
        <v>-1.07</v>
      </c>
      <c r="I226">
        <v>22</v>
      </c>
      <c r="J226">
        <v>6173</v>
      </c>
      <c r="K226" s="3">
        <v>289790.59999999998</v>
      </c>
    </row>
    <row r="227" spans="1:11">
      <c r="A227" t="s">
        <v>927</v>
      </c>
      <c r="B227" t="s">
        <v>238</v>
      </c>
      <c r="C227" s="3">
        <v>98.8</v>
      </c>
      <c r="D227" s="3">
        <v>98.8</v>
      </c>
      <c r="E227" s="3">
        <v>95</v>
      </c>
      <c r="F227" s="3">
        <v>95.2</v>
      </c>
      <c r="G227">
        <v>-1</v>
      </c>
      <c r="H227">
        <v>-1.04</v>
      </c>
      <c r="I227">
        <v>63</v>
      </c>
      <c r="J227">
        <v>6163</v>
      </c>
      <c r="K227" s="3">
        <v>589366.6</v>
      </c>
    </row>
    <row r="228" spans="1:11">
      <c r="A228" s="53" t="s">
        <v>1060</v>
      </c>
      <c r="B228" s="53" t="s">
        <v>163</v>
      </c>
      <c r="C228" s="54">
        <v>175.5</v>
      </c>
      <c r="D228" s="54">
        <v>175.5</v>
      </c>
      <c r="E228" s="54">
        <v>171.25</v>
      </c>
      <c r="F228" s="54">
        <v>172.25</v>
      </c>
      <c r="G228" s="54">
        <v>1</v>
      </c>
      <c r="H228" s="54">
        <v>0.59</v>
      </c>
      <c r="I228" s="54">
        <v>57</v>
      </c>
      <c r="J228" s="54">
        <v>5981</v>
      </c>
      <c r="K228" s="236">
        <v>1037479.5</v>
      </c>
    </row>
    <row r="229" spans="1:11">
      <c r="A229" t="s">
        <v>1001</v>
      </c>
      <c r="B229" t="s">
        <v>187</v>
      </c>
      <c r="C229" s="3">
        <v>83.9</v>
      </c>
      <c r="D229" s="3">
        <v>83.9</v>
      </c>
      <c r="E229" s="3">
        <v>80</v>
      </c>
      <c r="F229" s="3">
        <v>81.400000000000006</v>
      </c>
      <c r="G229">
        <v>-1.3</v>
      </c>
      <c r="H229">
        <v>-1.57</v>
      </c>
      <c r="I229">
        <v>11</v>
      </c>
      <c r="J229">
        <v>5650</v>
      </c>
      <c r="K229" s="3">
        <v>461546.1</v>
      </c>
    </row>
    <row r="230" spans="1:11">
      <c r="A230" s="53" t="s">
        <v>962</v>
      </c>
      <c r="B230" s="53" t="s">
        <v>186</v>
      </c>
      <c r="C230" s="236">
        <v>90.5</v>
      </c>
      <c r="D230" s="236">
        <v>90.5</v>
      </c>
      <c r="E230" s="236">
        <v>89.5</v>
      </c>
      <c r="F230" s="236">
        <v>89.5</v>
      </c>
      <c r="G230" s="54">
        <v>-0.8</v>
      </c>
      <c r="H230" s="54">
        <v>-0.89</v>
      </c>
      <c r="I230" s="54">
        <v>14</v>
      </c>
      <c r="J230" s="54">
        <v>5480</v>
      </c>
      <c r="K230" s="236">
        <v>490596.4</v>
      </c>
    </row>
    <row r="231" spans="1:11">
      <c r="A231" t="s">
        <v>1055</v>
      </c>
      <c r="B231" t="s">
        <v>300</v>
      </c>
      <c r="C231" s="3">
        <v>1.1000000000000001</v>
      </c>
      <c r="D231" s="3">
        <v>1.2</v>
      </c>
      <c r="E231" s="3">
        <v>1.1000000000000001</v>
      </c>
      <c r="F231" s="3">
        <v>1.1000000000000001</v>
      </c>
      <c r="G231">
        <v>0.1</v>
      </c>
      <c r="H231">
        <v>9.09</v>
      </c>
      <c r="I231">
        <v>12</v>
      </c>
      <c r="J231">
        <v>5265</v>
      </c>
      <c r="K231" s="3">
        <v>6048.6</v>
      </c>
    </row>
    <row r="232" spans="1:11">
      <c r="A232" t="s">
        <v>946</v>
      </c>
      <c r="B232" t="s">
        <v>302</v>
      </c>
      <c r="C232">
        <v>178</v>
      </c>
      <c r="D232">
        <v>179.5</v>
      </c>
      <c r="E232">
        <v>167</v>
      </c>
      <c r="F232">
        <v>168</v>
      </c>
      <c r="G232">
        <v>-3.5</v>
      </c>
      <c r="H232">
        <v>-2.02</v>
      </c>
      <c r="I232">
        <v>38</v>
      </c>
      <c r="J232">
        <v>5040</v>
      </c>
      <c r="K232" s="3">
        <v>849516.5</v>
      </c>
    </row>
    <row r="233" spans="1:11">
      <c r="A233" s="53" t="s">
        <v>841</v>
      </c>
      <c r="B233" s="53" t="s">
        <v>131</v>
      </c>
      <c r="C233" s="54">
        <v>27.9</v>
      </c>
      <c r="D233" s="54">
        <v>27.9</v>
      </c>
      <c r="E233" s="54">
        <v>27.3</v>
      </c>
      <c r="F233" s="54">
        <v>27.3</v>
      </c>
      <c r="G233" s="54">
        <v>-0.4</v>
      </c>
      <c r="H233" s="54">
        <v>-1.43</v>
      </c>
      <c r="I233" s="54">
        <v>16</v>
      </c>
      <c r="J233" s="54">
        <v>4990</v>
      </c>
      <c r="K233" s="236">
        <v>137459</v>
      </c>
    </row>
    <row r="234" spans="1:11">
      <c r="A234" t="s">
        <v>1047</v>
      </c>
      <c r="B234" t="s">
        <v>89</v>
      </c>
      <c r="C234">
        <v>163.5</v>
      </c>
      <c r="D234">
        <v>164</v>
      </c>
      <c r="E234">
        <v>162.5</v>
      </c>
      <c r="F234">
        <v>162.75</v>
      </c>
      <c r="G234">
        <v>-2.75</v>
      </c>
      <c r="H234">
        <v>-1.66</v>
      </c>
      <c r="I234">
        <v>40</v>
      </c>
      <c r="J234">
        <v>4785</v>
      </c>
      <c r="K234" s="3">
        <v>782067.25</v>
      </c>
    </row>
    <row r="235" spans="1:11">
      <c r="A235" s="53" t="s">
        <v>310</v>
      </c>
      <c r="B235" s="53" t="s">
        <v>311</v>
      </c>
      <c r="C235" s="236">
        <v>85</v>
      </c>
      <c r="D235" s="236">
        <v>89.8</v>
      </c>
      <c r="E235" s="236">
        <v>85</v>
      </c>
      <c r="F235" s="236">
        <v>85.7</v>
      </c>
      <c r="G235" s="54">
        <v>2.2000000000000002</v>
      </c>
      <c r="H235" s="54">
        <v>2.59</v>
      </c>
      <c r="I235" s="54">
        <v>32</v>
      </c>
      <c r="J235" s="54">
        <v>4611</v>
      </c>
      <c r="K235" s="236">
        <v>395809.4</v>
      </c>
    </row>
    <row r="236" spans="1:11">
      <c r="A236" s="53" t="s">
        <v>849</v>
      </c>
      <c r="B236" s="53" t="s">
        <v>318</v>
      </c>
      <c r="C236" s="54">
        <v>25.5</v>
      </c>
      <c r="D236" s="54">
        <v>25.5</v>
      </c>
      <c r="E236" s="54">
        <v>24.4</v>
      </c>
      <c r="F236" s="54">
        <v>24.4</v>
      </c>
      <c r="G236" s="54">
        <v>-0.5</v>
      </c>
      <c r="H236" s="54">
        <v>-2.0099999999999998</v>
      </c>
      <c r="I236" s="54">
        <v>15</v>
      </c>
      <c r="J236" s="54">
        <v>4453</v>
      </c>
      <c r="K236" s="236">
        <v>111281.60000000001</v>
      </c>
    </row>
    <row r="237" spans="1:11">
      <c r="A237" s="53" t="s">
        <v>900</v>
      </c>
      <c r="B237" s="53" t="s">
        <v>106</v>
      </c>
      <c r="C237" s="236">
        <v>123.75</v>
      </c>
      <c r="D237" s="236">
        <v>124.5</v>
      </c>
      <c r="E237" s="236">
        <v>122.75</v>
      </c>
      <c r="F237" s="236">
        <v>123.75</v>
      </c>
      <c r="G237" s="54">
        <v>0.5</v>
      </c>
      <c r="H237" s="54">
        <v>0.4</v>
      </c>
      <c r="I237" s="54">
        <v>29</v>
      </c>
      <c r="J237" s="54">
        <v>4332</v>
      </c>
      <c r="K237" s="236">
        <v>536060</v>
      </c>
    </row>
    <row r="238" spans="1:11">
      <c r="A238" t="s">
        <v>1085</v>
      </c>
      <c r="B238" t="s">
        <v>676</v>
      </c>
      <c r="C238">
        <v>656.5</v>
      </c>
      <c r="D238">
        <v>656.5</v>
      </c>
      <c r="E238">
        <v>656.5</v>
      </c>
      <c r="F238">
        <v>656.5</v>
      </c>
      <c r="G238">
        <v>131.25</v>
      </c>
      <c r="H238">
        <v>24.99</v>
      </c>
      <c r="I238">
        <v>43</v>
      </c>
      <c r="J238">
        <v>4239</v>
      </c>
      <c r="K238" s="3">
        <v>2782903.5</v>
      </c>
    </row>
    <row r="239" spans="1:11">
      <c r="A239" t="s">
        <v>915</v>
      </c>
      <c r="B239" t="s">
        <v>90</v>
      </c>
      <c r="C239">
        <v>58</v>
      </c>
      <c r="D239">
        <v>58.5</v>
      </c>
      <c r="E239">
        <v>57.4</v>
      </c>
      <c r="F239">
        <v>58</v>
      </c>
      <c r="G239">
        <v>0</v>
      </c>
      <c r="H239">
        <v>0</v>
      </c>
      <c r="I239">
        <v>27</v>
      </c>
      <c r="J239">
        <v>3983</v>
      </c>
      <c r="K239" s="3">
        <v>230430.9</v>
      </c>
    </row>
    <row r="240" spans="1:11">
      <c r="A240" s="53" t="s">
        <v>852</v>
      </c>
      <c r="B240" s="53" t="s">
        <v>705</v>
      </c>
      <c r="C240" s="236">
        <v>180</v>
      </c>
      <c r="D240" s="236">
        <v>180</v>
      </c>
      <c r="E240" s="236">
        <v>178</v>
      </c>
      <c r="F240" s="236">
        <v>178</v>
      </c>
      <c r="G240" s="54">
        <v>0</v>
      </c>
      <c r="H240" s="54">
        <v>0</v>
      </c>
      <c r="I240" s="54">
        <v>25</v>
      </c>
      <c r="J240" s="54">
        <v>3820</v>
      </c>
      <c r="K240" s="236">
        <v>683228.75</v>
      </c>
    </row>
    <row r="241" spans="1:11">
      <c r="A241" t="s">
        <v>887</v>
      </c>
      <c r="B241" t="s">
        <v>267</v>
      </c>
      <c r="C241" s="3">
        <v>243</v>
      </c>
      <c r="D241" s="3">
        <v>243</v>
      </c>
      <c r="E241" s="3">
        <v>230</v>
      </c>
      <c r="F241" s="3">
        <v>239.75</v>
      </c>
      <c r="G241">
        <v>-3</v>
      </c>
      <c r="H241">
        <v>-1.24</v>
      </c>
      <c r="I241">
        <v>39</v>
      </c>
      <c r="J241">
        <v>3814</v>
      </c>
      <c r="K241" s="3">
        <v>912342</v>
      </c>
    </row>
    <row r="242" spans="1:11">
      <c r="A242" s="53" t="s">
        <v>829</v>
      </c>
      <c r="B242" s="53" t="s">
        <v>216</v>
      </c>
      <c r="C242" s="236">
        <v>396.75</v>
      </c>
      <c r="D242" s="236">
        <v>405</v>
      </c>
      <c r="E242" s="236">
        <v>395</v>
      </c>
      <c r="F242" s="236">
        <v>396.75</v>
      </c>
      <c r="G242" s="54">
        <v>0</v>
      </c>
      <c r="H242" s="54">
        <v>0</v>
      </c>
      <c r="I242" s="54">
        <v>42</v>
      </c>
      <c r="J242" s="54">
        <v>3661</v>
      </c>
      <c r="K242" s="236">
        <v>1458068.25</v>
      </c>
    </row>
    <row r="243" spans="1:11">
      <c r="A243" t="s">
        <v>1061</v>
      </c>
      <c r="B243" t="s">
        <v>415</v>
      </c>
      <c r="C243">
        <v>67.5</v>
      </c>
      <c r="D243">
        <v>68</v>
      </c>
      <c r="E243">
        <v>65.099999999999994</v>
      </c>
      <c r="F243">
        <v>65.5</v>
      </c>
      <c r="G243">
        <v>0.1</v>
      </c>
      <c r="H243">
        <v>0.15</v>
      </c>
      <c r="I243">
        <v>12</v>
      </c>
      <c r="J243">
        <v>3402</v>
      </c>
      <c r="K243" s="3">
        <v>227429</v>
      </c>
    </row>
    <row r="244" spans="1:11">
      <c r="A244" t="s">
        <v>838</v>
      </c>
      <c r="B244" t="s">
        <v>601</v>
      </c>
      <c r="C244" s="3">
        <v>50</v>
      </c>
      <c r="D244" s="3">
        <v>51.8</v>
      </c>
      <c r="E244" s="3">
        <v>50</v>
      </c>
      <c r="F244" s="3">
        <v>50</v>
      </c>
      <c r="G244">
        <v>-1.9</v>
      </c>
      <c r="H244">
        <v>-3.66</v>
      </c>
      <c r="I244">
        <v>16</v>
      </c>
      <c r="J244">
        <v>3396</v>
      </c>
      <c r="K244" s="3">
        <v>172808.4</v>
      </c>
    </row>
    <row r="245" spans="1:11">
      <c r="A245" t="s">
        <v>895</v>
      </c>
      <c r="B245" t="s">
        <v>276</v>
      </c>
      <c r="C245" s="3">
        <v>1645</v>
      </c>
      <c r="D245" s="3">
        <v>1650</v>
      </c>
      <c r="E245" s="3">
        <v>1635</v>
      </c>
      <c r="F245" s="3">
        <v>1647.5</v>
      </c>
      <c r="G245">
        <v>1.5</v>
      </c>
      <c r="H245">
        <v>0.09</v>
      </c>
      <c r="I245">
        <v>51</v>
      </c>
      <c r="J245">
        <v>3299</v>
      </c>
      <c r="K245" s="3">
        <v>5401410</v>
      </c>
    </row>
    <row r="246" spans="1:11">
      <c r="A246" t="s">
        <v>1013</v>
      </c>
      <c r="B246" t="s">
        <v>309</v>
      </c>
      <c r="C246">
        <v>259.75</v>
      </c>
      <c r="D246">
        <v>259.75</v>
      </c>
      <c r="E246">
        <v>242</v>
      </c>
      <c r="F246">
        <v>248.25</v>
      </c>
      <c r="G246">
        <v>-5.5</v>
      </c>
      <c r="H246">
        <v>-2.15</v>
      </c>
      <c r="I246">
        <v>13</v>
      </c>
      <c r="J246">
        <v>2914</v>
      </c>
      <c r="K246" s="3">
        <v>710861.25</v>
      </c>
    </row>
    <row r="247" spans="1:11">
      <c r="A247" s="53" t="s">
        <v>864</v>
      </c>
      <c r="B247" s="53" t="s">
        <v>634</v>
      </c>
      <c r="C247" s="54">
        <v>169</v>
      </c>
      <c r="D247" s="54">
        <v>174</v>
      </c>
      <c r="E247" s="54">
        <v>169</v>
      </c>
      <c r="F247" s="54">
        <v>169.5</v>
      </c>
      <c r="G247" s="54">
        <v>1</v>
      </c>
      <c r="H247" s="54">
        <v>0.59</v>
      </c>
      <c r="I247" s="54">
        <v>14</v>
      </c>
      <c r="J247" s="54">
        <v>2872</v>
      </c>
      <c r="K247" s="236">
        <v>486268.75</v>
      </c>
    </row>
    <row r="248" spans="1:11">
      <c r="A248" t="s">
        <v>869</v>
      </c>
      <c r="B248" t="s">
        <v>614</v>
      </c>
      <c r="C248">
        <v>181.25</v>
      </c>
      <c r="D248">
        <v>185</v>
      </c>
      <c r="E248">
        <v>181</v>
      </c>
      <c r="F248">
        <v>181</v>
      </c>
      <c r="G248">
        <v>-2.5</v>
      </c>
      <c r="H248">
        <v>-1.36</v>
      </c>
      <c r="I248">
        <v>14</v>
      </c>
      <c r="J248">
        <v>2791</v>
      </c>
      <c r="K248" s="3">
        <v>506407.25</v>
      </c>
    </row>
    <row r="249" spans="1:11">
      <c r="A249" s="53" t="s">
        <v>865</v>
      </c>
      <c r="B249" s="53" t="s">
        <v>316</v>
      </c>
      <c r="C249" s="236">
        <v>290</v>
      </c>
      <c r="D249" s="236">
        <v>298.25</v>
      </c>
      <c r="E249" s="236">
        <v>290</v>
      </c>
      <c r="F249" s="236">
        <v>297.5</v>
      </c>
      <c r="G249" s="54">
        <v>7</v>
      </c>
      <c r="H249" s="54">
        <v>2.41</v>
      </c>
      <c r="I249" s="54">
        <v>17</v>
      </c>
      <c r="J249" s="54">
        <v>2782</v>
      </c>
      <c r="K249" s="236">
        <v>822470.75</v>
      </c>
    </row>
    <row r="250" spans="1:11">
      <c r="A250" t="s">
        <v>1079</v>
      </c>
      <c r="B250" t="s">
        <v>1080</v>
      </c>
      <c r="C250" s="3">
        <v>64.5</v>
      </c>
      <c r="D250" s="3">
        <v>64.7</v>
      </c>
      <c r="E250" s="3">
        <v>64.400000000000006</v>
      </c>
      <c r="F250" s="3">
        <v>64.5</v>
      </c>
      <c r="G250">
        <v>-0.1</v>
      </c>
      <c r="H250">
        <v>-0.15</v>
      </c>
      <c r="I250">
        <v>9</v>
      </c>
      <c r="J250">
        <v>2714</v>
      </c>
      <c r="K250" s="3">
        <v>174904.1</v>
      </c>
    </row>
    <row r="251" spans="1:11">
      <c r="A251" t="s">
        <v>1016</v>
      </c>
      <c r="B251" t="s">
        <v>314</v>
      </c>
      <c r="C251">
        <v>817.75</v>
      </c>
      <c r="D251">
        <v>818</v>
      </c>
      <c r="E251">
        <v>815</v>
      </c>
      <c r="F251">
        <v>817.5</v>
      </c>
      <c r="G251">
        <v>5.25</v>
      </c>
      <c r="H251">
        <v>0.65</v>
      </c>
      <c r="I251">
        <v>21</v>
      </c>
      <c r="J251">
        <v>2686</v>
      </c>
      <c r="K251" s="3">
        <v>2196124.5</v>
      </c>
    </row>
    <row r="252" spans="1:11">
      <c r="A252" t="s">
        <v>1024</v>
      </c>
      <c r="B252" t="s">
        <v>281</v>
      </c>
      <c r="C252">
        <v>80.5</v>
      </c>
      <c r="D252">
        <v>82.8</v>
      </c>
      <c r="E252">
        <v>80.5</v>
      </c>
      <c r="F252">
        <v>80.900000000000006</v>
      </c>
      <c r="G252">
        <v>-2.4</v>
      </c>
      <c r="H252">
        <v>-2.9</v>
      </c>
      <c r="I252">
        <v>10</v>
      </c>
      <c r="J252">
        <v>2647</v>
      </c>
      <c r="K252" s="3">
        <v>213130</v>
      </c>
    </row>
    <row r="253" spans="1:11">
      <c r="A253" s="53" t="s">
        <v>963</v>
      </c>
      <c r="B253" s="53" t="s">
        <v>222</v>
      </c>
      <c r="C253" s="236">
        <v>89.6</v>
      </c>
      <c r="D253" s="236">
        <v>91</v>
      </c>
      <c r="E253" s="236">
        <v>89.5</v>
      </c>
      <c r="F253" s="236">
        <v>89.7</v>
      </c>
      <c r="G253" s="54">
        <v>-1.2</v>
      </c>
      <c r="H253" s="54">
        <v>-1.32</v>
      </c>
      <c r="I253" s="54">
        <v>10</v>
      </c>
      <c r="J253" s="54">
        <v>2576</v>
      </c>
      <c r="K253" s="236">
        <v>230969.5</v>
      </c>
    </row>
    <row r="254" spans="1:11">
      <c r="A254" t="s">
        <v>1046</v>
      </c>
      <c r="B254" t="s">
        <v>477</v>
      </c>
      <c r="C254" s="3">
        <v>1898.5</v>
      </c>
      <c r="D254" s="3">
        <v>2041</v>
      </c>
      <c r="E254" s="3">
        <v>1870</v>
      </c>
      <c r="F254" s="3">
        <v>1925.75</v>
      </c>
      <c r="G254">
        <v>112.75</v>
      </c>
      <c r="H254">
        <v>5.98</v>
      </c>
      <c r="I254">
        <v>45</v>
      </c>
      <c r="J254">
        <v>2253</v>
      </c>
      <c r="K254" s="3">
        <v>4328850.5</v>
      </c>
    </row>
    <row r="255" spans="1:11">
      <c r="A255" t="s">
        <v>823</v>
      </c>
      <c r="B255" t="s">
        <v>177</v>
      </c>
      <c r="C255" s="3">
        <v>70</v>
      </c>
      <c r="D255" s="3">
        <v>70</v>
      </c>
      <c r="E255" s="3">
        <v>67</v>
      </c>
      <c r="F255" s="3">
        <v>67.099999999999994</v>
      </c>
      <c r="G255">
        <v>-3</v>
      </c>
      <c r="H255">
        <v>-4.29</v>
      </c>
      <c r="I255">
        <v>9</v>
      </c>
      <c r="J255">
        <v>2008</v>
      </c>
      <c r="K255" s="3">
        <v>134696.5</v>
      </c>
    </row>
    <row r="256" spans="1:11">
      <c r="A256" t="s">
        <v>996</v>
      </c>
      <c r="B256" t="s">
        <v>260</v>
      </c>
      <c r="C256" s="3">
        <v>443</v>
      </c>
      <c r="D256" s="3">
        <v>443</v>
      </c>
      <c r="E256" s="3">
        <v>423.25</v>
      </c>
      <c r="F256" s="3">
        <v>424.5</v>
      </c>
      <c r="G256">
        <v>-19.75</v>
      </c>
      <c r="H256">
        <v>-4.46</v>
      </c>
      <c r="I256">
        <v>83</v>
      </c>
      <c r="J256">
        <v>1916</v>
      </c>
      <c r="K256" s="3">
        <v>826798</v>
      </c>
    </row>
    <row r="257" spans="1:11">
      <c r="A257" s="53" t="s">
        <v>898</v>
      </c>
      <c r="B257" s="53" t="s">
        <v>713</v>
      </c>
      <c r="C257" s="236">
        <v>37.5</v>
      </c>
      <c r="D257" s="236">
        <v>37.5</v>
      </c>
      <c r="E257" s="236">
        <v>36.9</v>
      </c>
      <c r="F257" s="236">
        <v>37</v>
      </c>
      <c r="G257" s="54">
        <v>0.1</v>
      </c>
      <c r="H257" s="54">
        <v>0.27</v>
      </c>
      <c r="I257" s="54">
        <v>13</v>
      </c>
      <c r="J257" s="54">
        <v>1774</v>
      </c>
      <c r="K257" s="236">
        <v>65752.399999999994</v>
      </c>
    </row>
    <row r="258" spans="1:11">
      <c r="A258" t="s">
        <v>1108</v>
      </c>
      <c r="B258" t="s">
        <v>668</v>
      </c>
      <c r="C258">
        <v>375</v>
      </c>
      <c r="D258">
        <v>460</v>
      </c>
      <c r="E258">
        <v>375</v>
      </c>
      <c r="F258">
        <v>443.25</v>
      </c>
      <c r="G258">
        <v>88.5</v>
      </c>
      <c r="H258">
        <v>23.82</v>
      </c>
      <c r="I258">
        <v>75</v>
      </c>
      <c r="J258">
        <v>1722</v>
      </c>
      <c r="K258" s="3">
        <v>738339.75</v>
      </c>
    </row>
    <row r="259" spans="1:11">
      <c r="A259" t="s">
        <v>1078</v>
      </c>
      <c r="B259" t="s">
        <v>731</v>
      </c>
      <c r="C259">
        <v>242</v>
      </c>
      <c r="D259">
        <v>242</v>
      </c>
      <c r="E259">
        <v>240</v>
      </c>
      <c r="F259">
        <v>241.75</v>
      </c>
      <c r="G259">
        <v>7.5</v>
      </c>
      <c r="H259">
        <v>3.2</v>
      </c>
      <c r="I259">
        <v>6</v>
      </c>
      <c r="J259">
        <v>1480</v>
      </c>
      <c r="K259" s="3">
        <v>357930.5</v>
      </c>
    </row>
    <row r="260" spans="1:11">
      <c r="A260" t="s">
        <v>875</v>
      </c>
      <c r="B260" t="s">
        <v>261</v>
      </c>
      <c r="C260" s="3">
        <v>1820</v>
      </c>
      <c r="D260" s="3">
        <v>1820</v>
      </c>
      <c r="E260" s="3">
        <v>1810</v>
      </c>
      <c r="F260" s="3">
        <v>1817.75</v>
      </c>
      <c r="G260">
        <v>0</v>
      </c>
      <c r="H260">
        <v>0</v>
      </c>
      <c r="I260">
        <v>29</v>
      </c>
      <c r="J260">
        <v>1381</v>
      </c>
      <c r="K260" s="3">
        <v>2504658</v>
      </c>
    </row>
    <row r="261" spans="1:11">
      <c r="A261" t="s">
        <v>966</v>
      </c>
      <c r="B261" t="s">
        <v>190</v>
      </c>
      <c r="C261">
        <v>48</v>
      </c>
      <c r="D261">
        <v>50.8</v>
      </c>
      <c r="E261">
        <v>48</v>
      </c>
      <c r="F261">
        <v>50</v>
      </c>
      <c r="G261">
        <v>0.2</v>
      </c>
      <c r="H261">
        <v>0.42</v>
      </c>
      <c r="I261">
        <v>9</v>
      </c>
      <c r="J261">
        <v>1365</v>
      </c>
      <c r="K261" s="3">
        <v>66836.600000000006</v>
      </c>
    </row>
    <row r="262" spans="1:11">
      <c r="A262" t="s">
        <v>862</v>
      </c>
      <c r="B262" t="s">
        <v>518</v>
      </c>
      <c r="C262" s="3">
        <v>360</v>
      </c>
      <c r="D262" s="3">
        <v>364</v>
      </c>
      <c r="E262" s="3">
        <v>360</v>
      </c>
      <c r="F262" s="3">
        <v>364</v>
      </c>
      <c r="G262">
        <v>4</v>
      </c>
      <c r="H262">
        <v>1.1100000000000001</v>
      </c>
      <c r="I262">
        <v>23</v>
      </c>
      <c r="J262">
        <v>1296</v>
      </c>
      <c r="K262" s="3">
        <v>469735.5</v>
      </c>
    </row>
    <row r="263" spans="1:11">
      <c r="A263" s="53" t="s">
        <v>1110</v>
      </c>
      <c r="B263" s="53" t="s">
        <v>464</v>
      </c>
      <c r="C263" s="54">
        <v>40.5</v>
      </c>
      <c r="D263" s="54">
        <v>41.5</v>
      </c>
      <c r="E263" s="54">
        <v>40.5</v>
      </c>
      <c r="F263" s="54">
        <v>41.4</v>
      </c>
      <c r="G263" s="54">
        <v>1.4</v>
      </c>
      <c r="H263" s="54">
        <v>3.5</v>
      </c>
      <c r="I263" s="54">
        <v>6</v>
      </c>
      <c r="J263" s="54">
        <v>1181</v>
      </c>
      <c r="K263" s="236">
        <v>48420.9</v>
      </c>
    </row>
    <row r="264" spans="1:11">
      <c r="A264" s="53" t="s">
        <v>1017</v>
      </c>
      <c r="B264" s="53" t="s">
        <v>254</v>
      </c>
      <c r="C264" s="54">
        <v>375</v>
      </c>
      <c r="D264" s="54">
        <v>377</v>
      </c>
      <c r="E264" s="54">
        <v>372.25</v>
      </c>
      <c r="F264" s="54">
        <v>372.5</v>
      </c>
      <c r="G264" s="54">
        <v>2.25</v>
      </c>
      <c r="H264" s="54">
        <v>0.61</v>
      </c>
      <c r="I264" s="54">
        <v>27</v>
      </c>
      <c r="J264" s="54">
        <v>1112</v>
      </c>
      <c r="K264" s="236">
        <v>414718</v>
      </c>
    </row>
    <row r="265" spans="1:11">
      <c r="A265" s="53" t="s">
        <v>839</v>
      </c>
      <c r="B265" s="53" t="s">
        <v>354</v>
      </c>
      <c r="C265" s="236">
        <v>149.75</v>
      </c>
      <c r="D265" s="236">
        <v>150</v>
      </c>
      <c r="E265" s="236">
        <v>144</v>
      </c>
      <c r="F265" s="236">
        <v>144</v>
      </c>
      <c r="G265" s="54">
        <v>-6</v>
      </c>
      <c r="H265" s="54">
        <v>-4</v>
      </c>
      <c r="I265" s="54">
        <v>6</v>
      </c>
      <c r="J265" s="54">
        <v>1019</v>
      </c>
      <c r="K265" s="236">
        <v>146807.25</v>
      </c>
    </row>
    <row r="266" spans="1:11">
      <c r="A266" s="53" t="s">
        <v>943</v>
      </c>
      <c r="B266" s="53" t="s">
        <v>284</v>
      </c>
      <c r="C266" s="236">
        <v>87.9</v>
      </c>
      <c r="D266" s="236">
        <v>88.1</v>
      </c>
      <c r="E266" s="236">
        <v>86.8</v>
      </c>
      <c r="F266" s="236">
        <v>86.8</v>
      </c>
      <c r="G266" s="54">
        <v>1</v>
      </c>
      <c r="H266" s="54">
        <v>1.1599999999999999</v>
      </c>
      <c r="I266" s="54">
        <v>13</v>
      </c>
      <c r="J266" s="54">
        <v>1011</v>
      </c>
      <c r="K266" s="236">
        <v>88067.9</v>
      </c>
    </row>
    <row r="267" spans="1:11">
      <c r="A267" t="s">
        <v>1019</v>
      </c>
      <c r="B267" t="s">
        <v>292</v>
      </c>
      <c r="C267" s="3">
        <v>78</v>
      </c>
      <c r="D267" s="3">
        <v>78</v>
      </c>
      <c r="E267" s="3">
        <v>78</v>
      </c>
      <c r="F267" s="3">
        <v>78</v>
      </c>
      <c r="G267">
        <v>1.8</v>
      </c>
      <c r="H267">
        <v>2.36</v>
      </c>
      <c r="I267">
        <v>7</v>
      </c>
      <c r="J267">
        <v>1001</v>
      </c>
      <c r="K267" s="3">
        <v>78078</v>
      </c>
    </row>
    <row r="268" spans="1:11">
      <c r="A268" s="53" t="s">
        <v>218</v>
      </c>
      <c r="B268" s="53" t="s">
        <v>219</v>
      </c>
      <c r="C268" s="54">
        <v>55.1</v>
      </c>
      <c r="D268" s="54">
        <v>57.3</v>
      </c>
      <c r="E268" s="54">
        <v>54</v>
      </c>
      <c r="F268" s="54">
        <v>55.1</v>
      </c>
      <c r="G268" s="54">
        <v>0.3</v>
      </c>
      <c r="H268" s="54">
        <v>0.53</v>
      </c>
      <c r="I268" s="54">
        <v>13</v>
      </c>
      <c r="J268" s="54">
        <v>979</v>
      </c>
      <c r="K268" s="236">
        <v>53956.4</v>
      </c>
    </row>
    <row r="269" spans="1:11">
      <c r="A269" t="s">
        <v>1040</v>
      </c>
      <c r="B269" t="s">
        <v>699</v>
      </c>
      <c r="C269">
        <v>270</v>
      </c>
      <c r="D269">
        <v>278</v>
      </c>
      <c r="E269">
        <v>267.75</v>
      </c>
      <c r="F269">
        <v>275</v>
      </c>
      <c r="G269">
        <v>8.25</v>
      </c>
      <c r="H269">
        <v>3.06</v>
      </c>
      <c r="I269">
        <v>10</v>
      </c>
      <c r="J269">
        <v>790</v>
      </c>
      <c r="K269" s="3">
        <v>216215.75</v>
      </c>
    </row>
    <row r="270" spans="1:11">
      <c r="A270" s="53" t="s">
        <v>1091</v>
      </c>
      <c r="B270" s="53" t="s">
        <v>1092</v>
      </c>
      <c r="C270" s="54">
        <v>13.7</v>
      </c>
      <c r="D270" s="54">
        <v>13.9</v>
      </c>
      <c r="E270" s="54">
        <v>13.6</v>
      </c>
      <c r="F270" s="54">
        <v>13.9</v>
      </c>
      <c r="G270" s="54">
        <v>-0.1</v>
      </c>
      <c r="H270" s="54">
        <v>-0.71</v>
      </c>
      <c r="I270" s="54">
        <v>3</v>
      </c>
      <c r="J270" s="54">
        <v>760</v>
      </c>
      <c r="K270" s="236">
        <v>10376</v>
      </c>
    </row>
    <row r="271" spans="1:11">
      <c r="A271" s="53" t="s">
        <v>993</v>
      </c>
      <c r="B271" s="53" t="s">
        <v>312</v>
      </c>
      <c r="C271" s="236">
        <v>4500</v>
      </c>
      <c r="D271" s="236">
        <v>4675</v>
      </c>
      <c r="E271" s="236">
        <v>4420.25</v>
      </c>
      <c r="F271" s="236">
        <v>4520</v>
      </c>
      <c r="G271" s="236">
        <v>-278</v>
      </c>
      <c r="H271" s="54">
        <v>-5.92</v>
      </c>
      <c r="I271" s="54">
        <v>44</v>
      </c>
      <c r="J271" s="54">
        <v>630</v>
      </c>
      <c r="K271" s="236">
        <v>2853652.75</v>
      </c>
    </row>
    <row r="272" spans="1:11">
      <c r="A272" s="53" t="s">
        <v>972</v>
      </c>
      <c r="B272" s="53" t="s">
        <v>672</v>
      </c>
      <c r="C272" s="236">
        <v>315</v>
      </c>
      <c r="D272" s="236">
        <v>329.75</v>
      </c>
      <c r="E272" s="236">
        <v>305</v>
      </c>
      <c r="F272" s="236">
        <v>323.75</v>
      </c>
      <c r="G272" s="54">
        <v>-4</v>
      </c>
      <c r="H272" s="54">
        <v>-1.29</v>
      </c>
      <c r="I272" s="54">
        <v>13</v>
      </c>
      <c r="J272" s="54">
        <v>542</v>
      </c>
      <c r="K272" s="236">
        <v>175513</v>
      </c>
    </row>
    <row r="273" spans="1:11">
      <c r="A273" t="s">
        <v>1045</v>
      </c>
      <c r="B273" t="s">
        <v>365</v>
      </c>
      <c r="C273" s="3">
        <v>978</v>
      </c>
      <c r="D273" s="3">
        <v>1015</v>
      </c>
      <c r="E273" s="3">
        <v>978</v>
      </c>
      <c r="F273" s="3">
        <v>1014.25</v>
      </c>
      <c r="G273" s="3">
        <v>16.25</v>
      </c>
      <c r="H273">
        <v>1.63</v>
      </c>
      <c r="I273">
        <v>13</v>
      </c>
      <c r="J273">
        <v>410</v>
      </c>
      <c r="K273" s="3">
        <v>415716.5</v>
      </c>
    </row>
    <row r="274" spans="1:11">
      <c r="A274" s="53" t="s">
        <v>1086</v>
      </c>
      <c r="B274" s="53" t="s">
        <v>559</v>
      </c>
      <c r="C274" s="236">
        <v>646</v>
      </c>
      <c r="D274" s="236">
        <v>650</v>
      </c>
      <c r="E274" s="236">
        <v>640</v>
      </c>
      <c r="F274" s="236">
        <v>644.25</v>
      </c>
      <c r="G274" s="54">
        <v>24.75</v>
      </c>
      <c r="H274" s="54">
        <v>4.0199999999999996</v>
      </c>
      <c r="I274" s="54">
        <v>18</v>
      </c>
      <c r="J274" s="54">
        <v>405</v>
      </c>
      <c r="K274" s="236">
        <v>261271.5</v>
      </c>
    </row>
    <row r="275" spans="1:11">
      <c r="A275" s="53" t="s">
        <v>1087</v>
      </c>
      <c r="B275" s="53" t="s">
        <v>272</v>
      </c>
      <c r="C275" s="236">
        <v>150</v>
      </c>
      <c r="D275" s="236">
        <v>162.75</v>
      </c>
      <c r="E275" s="236">
        <v>150</v>
      </c>
      <c r="F275" s="236">
        <v>160.75</v>
      </c>
      <c r="G275" s="54">
        <v>13.25</v>
      </c>
      <c r="H275" s="54">
        <v>8.98</v>
      </c>
      <c r="I275" s="54">
        <v>13</v>
      </c>
      <c r="J275" s="54">
        <v>401</v>
      </c>
      <c r="K275" s="236">
        <v>63553.5</v>
      </c>
    </row>
    <row r="276" spans="1:11">
      <c r="A276" s="53" t="s">
        <v>877</v>
      </c>
      <c r="B276" s="53" t="s">
        <v>527</v>
      </c>
      <c r="C276" s="54">
        <v>328</v>
      </c>
      <c r="D276" s="54">
        <v>350</v>
      </c>
      <c r="E276" s="54">
        <v>327</v>
      </c>
      <c r="F276" s="54">
        <v>328</v>
      </c>
      <c r="G276" s="54">
        <v>-9.75</v>
      </c>
      <c r="H276" s="54">
        <v>-2.79</v>
      </c>
      <c r="I276" s="54">
        <v>14</v>
      </c>
      <c r="J276" s="54">
        <v>400</v>
      </c>
      <c r="K276" s="236">
        <v>131174.75</v>
      </c>
    </row>
    <row r="277" spans="1:11">
      <c r="A277" t="s">
        <v>1052</v>
      </c>
      <c r="B277" t="s">
        <v>282</v>
      </c>
      <c r="C277" s="3">
        <v>150</v>
      </c>
      <c r="D277" s="3">
        <v>150</v>
      </c>
      <c r="E277" s="3">
        <v>144</v>
      </c>
      <c r="F277" s="3">
        <v>147.25</v>
      </c>
      <c r="G277">
        <v>-4.25</v>
      </c>
      <c r="H277">
        <v>-2.84</v>
      </c>
      <c r="I277">
        <v>7</v>
      </c>
      <c r="J277">
        <v>328</v>
      </c>
      <c r="K277" s="3">
        <v>48494.5</v>
      </c>
    </row>
    <row r="278" spans="1:11">
      <c r="A278" t="s">
        <v>857</v>
      </c>
      <c r="B278" t="s">
        <v>294</v>
      </c>
      <c r="C278">
        <v>790</v>
      </c>
      <c r="D278">
        <v>790</v>
      </c>
      <c r="E278">
        <v>780</v>
      </c>
      <c r="F278">
        <v>781.75</v>
      </c>
      <c r="G278">
        <v>2</v>
      </c>
      <c r="H278">
        <v>0.25</v>
      </c>
      <c r="I278">
        <v>28</v>
      </c>
      <c r="J278">
        <v>312</v>
      </c>
      <c r="K278" s="3">
        <v>245151.75</v>
      </c>
    </row>
    <row r="279" spans="1:11">
      <c r="A279" t="s">
        <v>1081</v>
      </c>
      <c r="B279" t="s">
        <v>1082</v>
      </c>
      <c r="C279" s="3">
        <v>15.9</v>
      </c>
      <c r="D279" s="3">
        <v>15.9</v>
      </c>
      <c r="E279" s="3">
        <v>15.1</v>
      </c>
      <c r="F279" s="3">
        <v>15.7</v>
      </c>
      <c r="G279">
        <v>0.4</v>
      </c>
      <c r="H279">
        <v>2.72</v>
      </c>
      <c r="I279">
        <v>6</v>
      </c>
      <c r="J279">
        <v>312</v>
      </c>
      <c r="K279" s="3">
        <v>4920.8</v>
      </c>
    </row>
    <row r="280" spans="1:11">
      <c r="A280" t="s">
        <v>1096</v>
      </c>
      <c r="B280" t="s">
        <v>315</v>
      </c>
      <c r="C280" s="3">
        <v>689.5</v>
      </c>
      <c r="D280" s="3">
        <v>689.75</v>
      </c>
      <c r="E280" s="3">
        <v>601</v>
      </c>
      <c r="F280" s="3">
        <v>689.75</v>
      </c>
      <c r="G280">
        <v>11.75</v>
      </c>
      <c r="H280">
        <v>1.73</v>
      </c>
      <c r="I280">
        <v>10</v>
      </c>
      <c r="J280">
        <v>212</v>
      </c>
      <c r="K280" s="3">
        <v>144588</v>
      </c>
    </row>
    <row r="281" spans="1:11">
      <c r="A281" t="s">
        <v>1093</v>
      </c>
      <c r="B281" t="s">
        <v>726</v>
      </c>
      <c r="C281" s="3">
        <v>185</v>
      </c>
      <c r="D281" s="3">
        <v>185</v>
      </c>
      <c r="E281" s="3">
        <v>185</v>
      </c>
      <c r="F281" s="3">
        <v>185</v>
      </c>
      <c r="G281">
        <v>-4.5</v>
      </c>
      <c r="H281">
        <v>-2.37</v>
      </c>
      <c r="I281">
        <v>3</v>
      </c>
      <c r="J281">
        <v>102</v>
      </c>
      <c r="K281" s="3">
        <v>18870</v>
      </c>
    </row>
    <row r="282" spans="1:11">
      <c r="A282" t="s">
        <v>1109</v>
      </c>
      <c r="B282" t="s">
        <v>361</v>
      </c>
      <c r="C282" s="3">
        <v>933.75</v>
      </c>
      <c r="D282" s="3">
        <v>935</v>
      </c>
      <c r="E282" s="3">
        <v>933.75</v>
      </c>
      <c r="F282" s="3">
        <v>930.25</v>
      </c>
      <c r="G282">
        <v>4.75</v>
      </c>
      <c r="H282">
        <v>0.51</v>
      </c>
      <c r="I282">
        <v>3</v>
      </c>
      <c r="J282">
        <v>78</v>
      </c>
      <c r="K282" s="3">
        <v>72860</v>
      </c>
    </row>
    <row r="283" spans="1:11">
      <c r="A283" s="53" t="s">
        <v>965</v>
      </c>
      <c r="B283" s="53" t="s">
        <v>297</v>
      </c>
      <c r="C283" s="236">
        <v>1490</v>
      </c>
      <c r="D283" s="236">
        <v>1490</v>
      </c>
      <c r="E283" s="236">
        <v>1450</v>
      </c>
      <c r="F283" s="236">
        <v>1456.5</v>
      </c>
      <c r="G283" s="54">
        <v>13.5</v>
      </c>
      <c r="H283" s="54">
        <v>0.93</v>
      </c>
      <c r="I283" s="54">
        <v>7</v>
      </c>
      <c r="J283" s="54">
        <v>69</v>
      </c>
      <c r="K283" s="236">
        <v>100969.75</v>
      </c>
    </row>
    <row r="284" spans="1:11">
      <c r="A284" t="s">
        <v>1088</v>
      </c>
      <c r="B284" t="s">
        <v>603</v>
      </c>
      <c r="C284" s="3">
        <v>3200</v>
      </c>
      <c r="D284" s="3">
        <v>3228.5</v>
      </c>
      <c r="E284" s="3">
        <v>3200</v>
      </c>
      <c r="F284" s="3">
        <v>3102.5</v>
      </c>
      <c r="G284">
        <v>126</v>
      </c>
      <c r="H284">
        <v>4.0599999999999996</v>
      </c>
      <c r="I284">
        <v>7</v>
      </c>
      <c r="J284">
        <v>42</v>
      </c>
      <c r="K284" s="3">
        <v>134667</v>
      </c>
    </row>
    <row r="285" spans="1:11">
      <c r="A285" s="53" t="s">
        <v>920</v>
      </c>
      <c r="B285" s="53" t="s">
        <v>441</v>
      </c>
      <c r="C285" s="236">
        <v>4380</v>
      </c>
      <c r="D285" s="236">
        <v>4488</v>
      </c>
      <c r="E285" s="236">
        <v>4322</v>
      </c>
      <c r="F285" s="236">
        <v>4796.5</v>
      </c>
      <c r="G285" s="54">
        <v>-308.5</v>
      </c>
      <c r="H285" s="54">
        <v>-6.43</v>
      </c>
      <c r="I285" s="54">
        <v>12</v>
      </c>
      <c r="J285" s="54">
        <v>38</v>
      </c>
      <c r="K285" s="236">
        <v>164950</v>
      </c>
    </row>
    <row r="286" spans="1:11">
      <c r="A286" t="s">
        <v>897</v>
      </c>
      <c r="B286" t="s">
        <v>289</v>
      </c>
      <c r="C286">
        <v>675</v>
      </c>
      <c r="D286">
        <v>685</v>
      </c>
      <c r="E286">
        <v>675</v>
      </c>
      <c r="F286">
        <v>672</v>
      </c>
      <c r="G286">
        <v>13</v>
      </c>
      <c r="H286">
        <v>1.93</v>
      </c>
      <c r="I286">
        <v>5</v>
      </c>
      <c r="J286">
        <v>34</v>
      </c>
      <c r="K286" s="3">
        <v>23140</v>
      </c>
    </row>
    <row r="287" spans="1:11">
      <c r="A287" t="s">
        <v>896</v>
      </c>
      <c r="B287" t="s">
        <v>308</v>
      </c>
      <c r="C287" s="3">
        <v>1197</v>
      </c>
      <c r="D287" s="3">
        <v>1197</v>
      </c>
      <c r="E287" s="3">
        <v>1150</v>
      </c>
      <c r="F287" s="3">
        <v>1190.5</v>
      </c>
      <c r="G287">
        <v>-0.5</v>
      </c>
      <c r="H287">
        <v>-0.04</v>
      </c>
      <c r="I287">
        <v>6</v>
      </c>
      <c r="J287">
        <v>19</v>
      </c>
      <c r="K287" s="3">
        <v>22479.25</v>
      </c>
    </row>
    <row r="288" spans="1:11">
      <c r="A288" s="53" t="s">
        <v>1067</v>
      </c>
      <c r="B288" s="53" t="s">
        <v>313</v>
      </c>
      <c r="C288" s="236">
        <v>1200</v>
      </c>
      <c r="D288" s="236">
        <v>1200</v>
      </c>
      <c r="E288" s="236">
        <v>1150</v>
      </c>
      <c r="F288" s="236">
        <v>1198</v>
      </c>
      <c r="G288" s="54">
        <v>-38</v>
      </c>
      <c r="H288" s="54">
        <v>-3.17</v>
      </c>
      <c r="I288" s="54">
        <v>9</v>
      </c>
      <c r="J288" s="54">
        <v>19</v>
      </c>
      <c r="K288" s="236">
        <v>22260.5</v>
      </c>
    </row>
    <row r="289" spans="1:11">
      <c r="A289" s="53" t="s">
        <v>1097</v>
      </c>
      <c r="B289" s="53" t="s">
        <v>674</v>
      </c>
      <c r="C289" s="236">
        <v>90.1</v>
      </c>
      <c r="D289" s="236">
        <v>109</v>
      </c>
      <c r="E289" s="236">
        <v>90.1</v>
      </c>
      <c r="F289" s="236">
        <v>100</v>
      </c>
      <c r="G289" s="54">
        <v>9</v>
      </c>
      <c r="H289" s="54">
        <v>9</v>
      </c>
      <c r="I289" s="54">
        <v>2</v>
      </c>
      <c r="J289" s="54">
        <v>7</v>
      </c>
      <c r="K289" s="236">
        <v>668.5</v>
      </c>
    </row>
  </sheetData>
  <autoFilter ref="A1:K289" xr:uid="{00000000-0001-0000-0300-000000000000}">
    <sortState xmlns:xlrd2="http://schemas.microsoft.com/office/spreadsheetml/2017/richdata2" ref="A2:K289">
      <sortCondition descending="1" ref="J1:J289"/>
    </sortState>
  </autoFilter>
  <phoneticPr fontId="2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Q43"/>
  <sheetViews>
    <sheetView topLeftCell="A22" zoomScale="88" zoomScaleNormal="88" zoomScaleSheetLayoutView="90" workbookViewId="0">
      <selection activeCell="D28" sqref="D28:D29"/>
    </sheetView>
  </sheetViews>
  <sheetFormatPr defaultRowHeight="15"/>
  <cols>
    <col min="1" max="1" width="15.42578125" customWidth="1"/>
    <col min="2" max="2" width="37.28515625" bestFit="1" customWidth="1"/>
    <col min="3" max="3" width="14.5703125" customWidth="1"/>
    <col min="4" max="4" width="11.5703125" customWidth="1"/>
    <col min="5" max="5" width="15" bestFit="1" customWidth="1"/>
    <col min="6" max="6" width="11.28515625" customWidth="1"/>
    <col min="7" max="7" width="14.140625" bestFit="1" customWidth="1"/>
    <col min="10" max="10" width="11.140625" customWidth="1"/>
    <col min="11" max="11" width="13.7109375" style="17" customWidth="1"/>
    <col min="12" max="12" width="16.42578125" bestFit="1" customWidth="1"/>
    <col min="13" max="13" width="18" customWidth="1"/>
    <col min="14" max="14" width="16.42578125" bestFit="1" customWidth="1"/>
    <col min="15" max="15" width="6.140625" bestFit="1" customWidth="1"/>
    <col min="16" max="16" width="6.140625" customWidth="1"/>
    <col min="17" max="17" width="17.7109375" customWidth="1"/>
    <col min="18" max="18" width="6.140625" customWidth="1"/>
    <col min="22" max="22" width="10" bestFit="1" customWidth="1"/>
    <col min="23" max="23" width="13.28515625" bestFit="1" customWidth="1"/>
  </cols>
  <sheetData>
    <row r="1" spans="1:17">
      <c r="A1" t="s">
        <v>319</v>
      </c>
      <c r="B1" s="47" t="s">
        <v>319</v>
      </c>
      <c r="C1" t="s">
        <v>320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s="48" t="s">
        <v>45</v>
      </c>
      <c r="L1" t="s">
        <v>44</v>
      </c>
      <c r="N1" s="167" t="s">
        <v>806</v>
      </c>
    </row>
    <row r="2" spans="1:17">
      <c r="A2" s="9">
        <f ca="1">TODAY()</f>
        <v>45931</v>
      </c>
      <c r="B2" t="s">
        <v>1010</v>
      </c>
      <c r="C2" s="49" t="s">
        <v>88</v>
      </c>
      <c r="D2" s="50">
        <v>32.6</v>
      </c>
      <c r="E2" s="50">
        <v>34.5</v>
      </c>
      <c r="F2" s="50">
        <v>32.6</v>
      </c>
      <c r="G2" s="50">
        <v>34.4</v>
      </c>
      <c r="H2" s="50">
        <v>1.7</v>
      </c>
      <c r="I2" s="51">
        <v>5.21</v>
      </c>
      <c r="J2" s="51">
        <v>561</v>
      </c>
      <c r="K2" s="52">
        <v>5060811</v>
      </c>
      <c r="L2" s="52">
        <v>172065405.30000001</v>
      </c>
      <c r="M2" s="8">
        <v>1000000</v>
      </c>
      <c r="N2" s="5"/>
    </row>
    <row r="3" spans="1:17" ht="13.5" customHeight="1">
      <c r="A3" s="9">
        <f ca="1">TODAY()</f>
        <v>45931</v>
      </c>
      <c r="B3" t="s">
        <v>950</v>
      </c>
      <c r="C3" s="4" t="s">
        <v>123</v>
      </c>
      <c r="D3" s="4">
        <v>9.6</v>
      </c>
      <c r="E3" s="4">
        <v>10.4</v>
      </c>
      <c r="F3" s="4">
        <v>9.5</v>
      </c>
      <c r="G3" s="4">
        <v>10.3</v>
      </c>
      <c r="H3" s="4">
        <v>0.8</v>
      </c>
      <c r="I3" s="4">
        <v>8.42</v>
      </c>
      <c r="J3" s="4">
        <v>1117</v>
      </c>
      <c r="K3" s="4">
        <v>14430233</v>
      </c>
      <c r="L3" s="150">
        <v>144896509.59999999</v>
      </c>
      <c r="M3" s="7"/>
      <c r="N3" s="5"/>
    </row>
    <row r="4" spans="1:17">
      <c r="A4" s="9">
        <f ca="1">TODAY()</f>
        <v>45931</v>
      </c>
      <c r="B4" t="s">
        <v>830</v>
      </c>
      <c r="C4" s="49" t="s">
        <v>185</v>
      </c>
      <c r="D4" s="50">
        <v>89</v>
      </c>
      <c r="E4" s="50">
        <v>89</v>
      </c>
      <c r="F4" s="50">
        <v>75</v>
      </c>
      <c r="G4" s="50">
        <v>79.8</v>
      </c>
      <c r="H4" s="50">
        <v>-12</v>
      </c>
      <c r="I4" s="51">
        <v>-13.09</v>
      </c>
      <c r="J4" s="51">
        <v>1730</v>
      </c>
      <c r="K4" s="52">
        <v>1658893</v>
      </c>
      <c r="L4" s="52">
        <v>135996560.30000001</v>
      </c>
      <c r="M4" s="166"/>
      <c r="N4" s="166"/>
    </row>
    <row r="5" spans="1:17">
      <c r="A5" s="9">
        <f ca="1">TODAY()</f>
        <v>45931</v>
      </c>
      <c r="B5" t="s">
        <v>958</v>
      </c>
      <c r="C5" s="49" t="s">
        <v>208</v>
      </c>
      <c r="D5" s="50">
        <v>159</v>
      </c>
      <c r="E5" s="50">
        <v>159</v>
      </c>
      <c r="F5" s="50">
        <v>152.5</v>
      </c>
      <c r="G5" s="50">
        <v>153</v>
      </c>
      <c r="H5" s="50">
        <v>0.75</v>
      </c>
      <c r="I5" s="51">
        <v>0.49</v>
      </c>
      <c r="J5" s="51">
        <v>746</v>
      </c>
      <c r="K5" s="52">
        <v>841115</v>
      </c>
      <c r="L5" s="52">
        <v>130292637.25</v>
      </c>
      <c r="M5" s="117"/>
      <c r="N5" s="5">
        <f>3066.7/Graphs!D17</f>
        <v>0.33887839175367551</v>
      </c>
    </row>
    <row r="6" spans="1:17">
      <c r="A6" s="9">
        <f ca="1">TODAY()</f>
        <v>45931</v>
      </c>
      <c r="B6" t="s">
        <v>1075</v>
      </c>
      <c r="C6" s="49" t="s">
        <v>196</v>
      </c>
      <c r="D6" s="50">
        <v>82.7</v>
      </c>
      <c r="E6" s="50">
        <v>86.9</v>
      </c>
      <c r="F6" s="50">
        <v>82</v>
      </c>
      <c r="G6" s="50">
        <v>86.5</v>
      </c>
      <c r="H6" s="50">
        <v>4.8</v>
      </c>
      <c r="I6" s="51">
        <v>5.88</v>
      </c>
      <c r="J6" s="51">
        <v>84</v>
      </c>
      <c r="K6" s="52">
        <v>1523207</v>
      </c>
      <c r="L6" s="52">
        <v>125004818.5</v>
      </c>
      <c r="M6" s="117"/>
      <c r="N6" s="5"/>
    </row>
    <row r="7" spans="1:17">
      <c r="C7" s="53"/>
      <c r="D7" s="54"/>
      <c r="E7" s="54"/>
      <c r="F7" s="54"/>
      <c r="G7" s="55"/>
      <c r="H7" s="55"/>
      <c r="I7" s="55"/>
      <c r="J7" s="55"/>
      <c r="K7" s="55"/>
      <c r="L7" s="55"/>
      <c r="M7" s="117"/>
      <c r="N7" s="5"/>
      <c r="Q7" s="3"/>
    </row>
    <row r="8" spans="1:17">
      <c r="A8" t="s">
        <v>321</v>
      </c>
      <c r="B8" s="47" t="s">
        <v>321</v>
      </c>
      <c r="C8" s="53"/>
      <c r="G8" s="56"/>
      <c r="H8" s="56"/>
      <c r="I8" s="56"/>
      <c r="J8" s="56"/>
      <c r="K8" s="56"/>
      <c r="L8" s="56"/>
      <c r="M8" s="6"/>
      <c r="N8" s="168"/>
      <c r="Q8" s="3"/>
    </row>
    <row r="9" spans="1:17">
      <c r="A9" s="9">
        <f ca="1">TODAY()</f>
        <v>45931</v>
      </c>
      <c r="B9" t="s">
        <v>950</v>
      </c>
      <c r="C9" s="49" t="s">
        <v>123</v>
      </c>
      <c r="D9" s="50">
        <v>9.6</v>
      </c>
      <c r="E9" s="50">
        <v>10.4</v>
      </c>
      <c r="F9" s="50">
        <v>9.5</v>
      </c>
      <c r="G9" s="50">
        <v>10.3</v>
      </c>
      <c r="H9" s="50">
        <v>0.8</v>
      </c>
      <c r="I9" s="51">
        <v>8.42</v>
      </c>
      <c r="J9" s="51">
        <v>1117</v>
      </c>
      <c r="K9" s="52">
        <v>14430233</v>
      </c>
      <c r="L9" s="52">
        <v>144896509.59999999</v>
      </c>
      <c r="M9" s="11"/>
      <c r="N9" s="5"/>
      <c r="Q9" s="5"/>
    </row>
    <row r="10" spans="1:17">
      <c r="A10" s="9">
        <f ca="1">TODAY()</f>
        <v>45931</v>
      </c>
      <c r="B10" t="s">
        <v>1031</v>
      </c>
      <c r="C10" s="49" t="s">
        <v>69</v>
      </c>
      <c r="D10" s="50">
        <v>0.4</v>
      </c>
      <c r="E10" s="50">
        <v>0.4</v>
      </c>
      <c r="F10" s="50">
        <v>0.3</v>
      </c>
      <c r="G10" s="50">
        <v>0.3</v>
      </c>
      <c r="H10" s="50">
        <v>0</v>
      </c>
      <c r="I10" s="51">
        <v>0</v>
      </c>
      <c r="J10" s="51">
        <v>53</v>
      </c>
      <c r="K10" s="52">
        <v>12441390</v>
      </c>
      <c r="L10" s="52">
        <v>3737053.5</v>
      </c>
      <c r="M10" s="11"/>
      <c r="N10" s="5"/>
    </row>
    <row r="11" spans="1:17">
      <c r="A11" s="9">
        <f ca="1">TODAY()</f>
        <v>45931</v>
      </c>
      <c r="B11" t="s">
        <v>881</v>
      </c>
      <c r="C11" s="49" t="s">
        <v>245</v>
      </c>
      <c r="D11" s="50">
        <v>21.4</v>
      </c>
      <c r="E11" s="50">
        <v>21.9</v>
      </c>
      <c r="F11" s="50">
        <v>20.5</v>
      </c>
      <c r="G11" s="50">
        <v>20.6</v>
      </c>
      <c r="H11" s="50">
        <v>0.6</v>
      </c>
      <c r="I11" s="51">
        <v>2.83</v>
      </c>
      <c r="J11" s="51">
        <v>60</v>
      </c>
      <c r="K11" s="52">
        <v>6049712</v>
      </c>
      <c r="L11" s="52">
        <v>124072302.8</v>
      </c>
      <c r="N11" s="6"/>
    </row>
    <row r="12" spans="1:17">
      <c r="A12" s="9">
        <f ca="1">TODAY()</f>
        <v>45931</v>
      </c>
      <c r="B12" t="s">
        <v>1010</v>
      </c>
      <c r="C12" s="49" t="s">
        <v>88</v>
      </c>
      <c r="D12" s="50">
        <v>32.6</v>
      </c>
      <c r="E12" s="50">
        <v>34.5</v>
      </c>
      <c r="F12" s="50">
        <v>32.6</v>
      </c>
      <c r="G12" s="50">
        <v>34.4</v>
      </c>
      <c r="H12" s="50">
        <v>1.7</v>
      </c>
      <c r="I12" s="51">
        <v>5.21</v>
      </c>
      <c r="J12" s="51">
        <v>561</v>
      </c>
      <c r="K12" s="52">
        <v>5060811</v>
      </c>
      <c r="L12" s="52">
        <v>172065405.30000001</v>
      </c>
      <c r="M12" s="20" t="s">
        <v>798</v>
      </c>
    </row>
    <row r="13" spans="1:17">
      <c r="A13" s="9">
        <f ca="1">TODAY()</f>
        <v>45931</v>
      </c>
      <c r="B13" t="s">
        <v>807</v>
      </c>
      <c r="C13" s="49" t="s">
        <v>172</v>
      </c>
      <c r="D13" s="50">
        <v>11.3</v>
      </c>
      <c r="E13" s="50">
        <v>11.5</v>
      </c>
      <c r="F13" s="50">
        <v>11.1</v>
      </c>
      <c r="G13" s="50">
        <v>11.4</v>
      </c>
      <c r="H13" s="50">
        <v>0</v>
      </c>
      <c r="I13" s="51">
        <v>0</v>
      </c>
      <c r="J13" s="51">
        <v>358</v>
      </c>
      <c r="K13" s="52">
        <v>3847867</v>
      </c>
      <c r="L13" s="52">
        <v>43306071.299999997</v>
      </c>
      <c r="M13" s="20" t="s">
        <v>322</v>
      </c>
    </row>
    <row r="14" spans="1:17">
      <c r="K14" s="48"/>
    </row>
    <row r="16" spans="1:17">
      <c r="B16" s="20" t="s">
        <v>323</v>
      </c>
      <c r="E16" s="19">
        <f>C20/Graphs!D274</f>
        <v>0.50988056599267595</v>
      </c>
      <c r="K16"/>
      <c r="L16" s="17"/>
    </row>
    <row r="17" spans="2:17">
      <c r="K17"/>
      <c r="L17" s="17"/>
      <c r="Q17" s="25"/>
    </row>
    <row r="18" spans="2:17">
      <c r="B18" s="57" t="s">
        <v>324</v>
      </c>
      <c r="C18" s="57"/>
      <c r="K18"/>
      <c r="L18" s="17"/>
      <c r="Q18" s="25"/>
    </row>
    <row r="19" spans="2:17">
      <c r="B19" s="47" t="s">
        <v>325</v>
      </c>
      <c r="C19" t="s">
        <v>326</v>
      </c>
      <c r="D19" s="3">
        <f>Tradsum!F6/1000000</f>
        <v>4254.1893099999998</v>
      </c>
      <c r="K19"/>
      <c r="L19" s="17"/>
    </row>
    <row r="20" spans="2:17">
      <c r="B20" s="49" t="s">
        <v>1111</v>
      </c>
      <c r="C20" s="216">
        <f>L2/$M$2</f>
        <v>172.06540530000001</v>
      </c>
      <c r="D20" s="115">
        <f>C20/$D$19</f>
        <v>4.044610917890723E-2</v>
      </c>
      <c r="K20"/>
      <c r="L20" s="17"/>
    </row>
    <row r="21" spans="2:17">
      <c r="B21" s="49" t="s">
        <v>1112</v>
      </c>
      <c r="C21" s="216">
        <f>L3/$M$2</f>
        <v>144.8965096</v>
      </c>
      <c r="D21" s="115">
        <f t="shared" ref="D21" si="0">C21/$D$19</f>
        <v>3.4059723026289117E-2</v>
      </c>
      <c r="K21"/>
      <c r="L21" s="17"/>
    </row>
    <row r="22" spans="2:17">
      <c r="B22" s="49" t="s">
        <v>1105</v>
      </c>
      <c r="C22" s="216">
        <f>L4/$M$2</f>
        <v>135.9965603</v>
      </c>
      <c r="D22" s="115">
        <f>C22/$D$19</f>
        <v>3.1967679477808666E-2</v>
      </c>
      <c r="K22"/>
      <c r="L22" s="17"/>
    </row>
    <row r="23" spans="2:17">
      <c r="B23" s="49" t="s">
        <v>1113</v>
      </c>
      <c r="C23" s="216">
        <f>L5/$M$2</f>
        <v>130.29263725000001</v>
      </c>
      <c r="D23" s="115">
        <f>C23/$D$19</f>
        <v>3.0626901568233226E-2</v>
      </c>
      <c r="K23"/>
      <c r="L23" s="17"/>
    </row>
    <row r="24" spans="2:17">
      <c r="B24" s="49" t="s">
        <v>1114</v>
      </c>
      <c r="C24" s="216">
        <f>L6/$M$2</f>
        <v>125.0048185</v>
      </c>
      <c r="D24" s="115">
        <f>C24/$D$19</f>
        <v>2.9383934139028713E-2</v>
      </c>
      <c r="K24"/>
      <c r="L24" s="17"/>
    </row>
    <row r="25" spans="2:17">
      <c r="B25" s="58" t="s">
        <v>327</v>
      </c>
      <c r="C25" s="216">
        <f>(D19-SUM(C20:C24))</f>
        <v>3545.9333790499995</v>
      </c>
      <c r="D25" s="115">
        <f>C25/$D$19</f>
        <v>0.83351565260973304</v>
      </c>
      <c r="K25"/>
      <c r="L25" s="17"/>
    </row>
    <row r="26" spans="2:17">
      <c r="B26" s="1"/>
      <c r="C26" s="217"/>
      <c r="D26" s="59"/>
      <c r="K26"/>
      <c r="L26" s="17"/>
    </row>
    <row r="27" spans="2:17">
      <c r="B27" s="47" t="s">
        <v>805</v>
      </c>
      <c r="C27" s="218" t="s">
        <v>328</v>
      </c>
      <c r="D27" s="25">
        <f>Tradsum!F7/1000000</f>
        <v>131.67895200000001</v>
      </c>
      <c r="K27"/>
      <c r="L27" s="17"/>
    </row>
    <row r="28" spans="2:17">
      <c r="B28" s="49" t="s">
        <v>1112</v>
      </c>
      <c r="C28" s="216">
        <f>K9/$M$2</f>
        <v>14.430232999999999</v>
      </c>
      <c r="D28" s="115">
        <f>C28/$D$27</f>
        <v>0.10958648121683105</v>
      </c>
      <c r="E28" s="7"/>
    </row>
    <row r="29" spans="2:17">
      <c r="B29" s="49" t="s">
        <v>1095</v>
      </c>
      <c r="C29" s="216">
        <f>K10/$M$2</f>
        <v>12.44139</v>
      </c>
      <c r="D29" s="115">
        <f t="shared" ref="D29:D33" si="1">C29/$D$27</f>
        <v>9.4482753781333251E-2</v>
      </c>
      <c r="E29" s="7"/>
    </row>
    <row r="30" spans="2:17">
      <c r="B30" s="49" t="s">
        <v>1115</v>
      </c>
      <c r="C30" s="216">
        <f>K11/$M$2</f>
        <v>6.0497120000000004</v>
      </c>
      <c r="D30" s="115">
        <f t="shared" si="1"/>
        <v>4.5942892984142218E-2</v>
      </c>
    </row>
    <row r="31" spans="2:17">
      <c r="B31" s="49" t="s">
        <v>1111</v>
      </c>
      <c r="C31" s="216">
        <f>K12/$M$2</f>
        <v>5.0608110000000002</v>
      </c>
      <c r="D31" s="115">
        <f t="shared" si="1"/>
        <v>3.8432953202725974E-2</v>
      </c>
    </row>
    <row r="32" spans="2:17">
      <c r="B32" s="49" t="s">
        <v>1116</v>
      </c>
      <c r="C32" s="216">
        <f>K13/$M$2</f>
        <v>3.8478669999999999</v>
      </c>
      <c r="D32" s="115">
        <f>C32/$D$27</f>
        <v>2.9221579770774601E-2</v>
      </c>
    </row>
    <row r="33" spans="2:5">
      <c r="B33" s="58" t="s">
        <v>327</v>
      </c>
      <c r="C33" s="216">
        <f>(D27-SUM(C28:C32))</f>
        <v>89.848939000000001</v>
      </c>
      <c r="D33" s="115">
        <f t="shared" si="1"/>
        <v>0.6823333390441928</v>
      </c>
    </row>
    <row r="34" spans="2:5">
      <c r="C34" s="134"/>
      <c r="E34" s="25"/>
    </row>
    <row r="36" spans="2:5">
      <c r="C36" s="134">
        <f>SUM(C28:C33)</f>
        <v>131.67895200000001</v>
      </c>
    </row>
    <row r="38" spans="2:5">
      <c r="C38" s="19">
        <f>C28/$C$36</f>
        <v>0.10958648121683105</v>
      </c>
    </row>
    <row r="39" spans="2:5">
      <c r="C39" s="19">
        <f t="shared" ref="C39:C43" si="2">C29/$C$36</f>
        <v>9.4482753781333251E-2</v>
      </c>
    </row>
    <row r="40" spans="2:5">
      <c r="C40" s="19">
        <f t="shared" si="2"/>
        <v>4.5942892984142218E-2</v>
      </c>
    </row>
    <row r="41" spans="2:5">
      <c r="C41" s="19">
        <f t="shared" si="2"/>
        <v>3.8432953202725974E-2</v>
      </c>
    </row>
    <row r="42" spans="2:5">
      <c r="C42" s="19">
        <f t="shared" si="2"/>
        <v>2.9221579770774601E-2</v>
      </c>
    </row>
    <row r="43" spans="2:5">
      <c r="C43" s="19">
        <f t="shared" si="2"/>
        <v>0.6823333390441928</v>
      </c>
    </row>
  </sheetData>
  <autoFilter ref="B20:B32" xr:uid="{00000000-0001-0000-0400-000000000000}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2:R31"/>
  <sheetViews>
    <sheetView topLeftCell="A13" zoomScale="90" zoomScaleNormal="76" zoomScaleSheetLayoutView="90" workbookViewId="0">
      <selection activeCell="E31" sqref="E31"/>
    </sheetView>
  </sheetViews>
  <sheetFormatPr defaultRowHeight="15"/>
  <cols>
    <col min="1" max="1" width="12.5703125" customWidth="1"/>
    <col min="2" max="2" width="40.5703125" customWidth="1"/>
    <col min="3" max="3" width="14.5703125" customWidth="1"/>
    <col min="4" max="4" width="10.42578125" bestFit="1" customWidth="1"/>
    <col min="5" max="5" width="12.28515625" bestFit="1" customWidth="1"/>
    <col min="6" max="6" width="11.28515625" customWidth="1"/>
    <col min="7" max="7" width="14.140625" bestFit="1" customWidth="1"/>
    <col min="8" max="8" width="11" bestFit="1" customWidth="1"/>
    <col min="10" max="10" width="12.7109375" bestFit="1" customWidth="1"/>
    <col min="11" max="12" width="8.85546875" customWidth="1"/>
    <col min="16" max="17" width="10.42578125" bestFit="1" customWidth="1"/>
  </cols>
  <sheetData>
    <row r="2" spans="2:18">
      <c r="B2" s="47" t="s">
        <v>329</v>
      </c>
      <c r="C2" t="s">
        <v>320</v>
      </c>
      <c r="D2" t="s">
        <v>60</v>
      </c>
      <c r="E2" t="s">
        <v>61</v>
      </c>
      <c r="F2" t="s">
        <v>62</v>
      </c>
      <c r="G2" t="s">
        <v>330</v>
      </c>
      <c r="H2" t="s">
        <v>331</v>
      </c>
    </row>
    <row r="3" spans="2:18">
      <c r="B3" t="str">
        <f>VLOOKUP(C3,'COL data'!A:B,2,FALSE)</f>
        <v>INDUSTRIAL ASPH.</v>
      </c>
      <c r="C3" t="s">
        <v>110</v>
      </c>
      <c r="D3" s="26">
        <v>0.5</v>
      </c>
      <c r="E3" s="26">
        <v>0.1</v>
      </c>
      <c r="F3" s="60">
        <f>D3/G3-1</f>
        <v>0.25</v>
      </c>
      <c r="G3" s="11">
        <f>D3-E3</f>
        <v>0.4</v>
      </c>
      <c r="H3" s="18">
        <f>F3</f>
        <v>0.25</v>
      </c>
      <c r="J3" s="11"/>
      <c r="K3" s="11"/>
      <c r="L3" s="11"/>
      <c r="M3" s="11"/>
      <c r="N3" s="11"/>
      <c r="O3" s="11" t="s">
        <v>110</v>
      </c>
      <c r="P3" s="3">
        <v>0.5</v>
      </c>
      <c r="Q3" s="3">
        <v>0.1</v>
      </c>
      <c r="R3" s="3">
        <v>25</v>
      </c>
    </row>
    <row r="4" spans="2:18">
      <c r="B4" t="str">
        <f>VLOOKUP(C4,'COL data'!A:B,2,FALSE)</f>
        <v>MERC. SHIPPING</v>
      </c>
      <c r="C4" t="s">
        <v>676</v>
      </c>
      <c r="D4" s="26">
        <v>656.5</v>
      </c>
      <c r="E4" s="26">
        <v>131.25</v>
      </c>
      <c r="F4" s="60">
        <f>D4/G4-1</f>
        <v>0.24988100904331279</v>
      </c>
      <c r="G4" s="11">
        <f>D4-E4</f>
        <v>525.25</v>
      </c>
      <c r="H4" s="18">
        <f>F4</f>
        <v>0.24988100904331279</v>
      </c>
      <c r="J4" s="11"/>
      <c r="K4" s="11"/>
      <c r="L4" s="11"/>
      <c r="M4" s="11"/>
      <c r="N4" s="11"/>
      <c r="O4" s="11" t="s">
        <v>676</v>
      </c>
      <c r="P4" s="3">
        <v>656.5</v>
      </c>
      <c r="Q4" s="3">
        <v>131.25</v>
      </c>
      <c r="R4" s="3">
        <v>24.99</v>
      </c>
    </row>
    <row r="5" spans="2:18">
      <c r="B5" t="str">
        <f>VLOOKUP(C5,'COL data'!A:B,2,FALSE)</f>
        <v>CEYLON PRINTERS</v>
      </c>
      <c r="C5" t="s">
        <v>668</v>
      </c>
      <c r="D5" s="26">
        <v>443.25</v>
      </c>
      <c r="E5" s="26">
        <v>71.75</v>
      </c>
      <c r="F5" s="60">
        <f>D5/G5-1</f>
        <v>0.19313593539703899</v>
      </c>
      <c r="G5" s="11">
        <f>D5-E5</f>
        <v>371.5</v>
      </c>
      <c r="H5" s="18">
        <f>F5</f>
        <v>0.19313593539703899</v>
      </c>
      <c r="J5" s="11"/>
      <c r="K5" s="11"/>
      <c r="L5" s="11"/>
      <c r="M5" s="11"/>
      <c r="N5" s="11"/>
      <c r="O5" s="11" t="s">
        <v>668</v>
      </c>
      <c r="P5" s="3">
        <v>443.25</v>
      </c>
      <c r="Q5" s="3">
        <v>71.75</v>
      </c>
      <c r="R5" s="3">
        <v>19.309999999999999</v>
      </c>
    </row>
    <row r="6" spans="2:18">
      <c r="B6" t="str">
        <f>VLOOKUP(C6,'COL data'!A:B,2,FALSE)</f>
        <v>HAPUGASTENNE</v>
      </c>
      <c r="C6" t="s">
        <v>271</v>
      </c>
      <c r="D6" s="26">
        <v>73.8</v>
      </c>
      <c r="E6" s="26">
        <v>11.7</v>
      </c>
      <c r="F6" s="60">
        <f>D6/G6-1</f>
        <v>0.18840579710144945</v>
      </c>
      <c r="G6" s="11">
        <f>D6-E6</f>
        <v>62.099999999999994</v>
      </c>
      <c r="H6" s="18">
        <f>F6</f>
        <v>0.18840579710144945</v>
      </c>
      <c r="J6" s="11"/>
      <c r="K6" s="11"/>
      <c r="L6" s="11"/>
      <c r="M6" s="11"/>
      <c r="N6" s="11"/>
      <c r="O6" s="11" t="s">
        <v>271</v>
      </c>
      <c r="P6" s="3">
        <v>73.8</v>
      </c>
      <c r="Q6" s="3">
        <v>11.7</v>
      </c>
      <c r="R6" s="3">
        <v>18.84</v>
      </c>
    </row>
    <row r="7" spans="2:18">
      <c r="B7" t="str">
        <f>VLOOKUP(C7,'COL data'!A:B,2,FALSE)</f>
        <v>NAMUNUKULA</v>
      </c>
      <c r="C7" t="s">
        <v>291</v>
      </c>
      <c r="D7" s="26">
        <v>643.75</v>
      </c>
      <c r="E7" s="26">
        <v>93</v>
      </c>
      <c r="F7" s="60">
        <f>D7/G7-1</f>
        <v>0.1688606445755787</v>
      </c>
      <c r="G7" s="11">
        <f>D7-E7</f>
        <v>550.75</v>
      </c>
      <c r="H7" s="18">
        <f>F7</f>
        <v>0.1688606445755787</v>
      </c>
      <c r="J7" s="11"/>
      <c r="K7" s="11"/>
      <c r="L7" s="11"/>
      <c r="M7" s="11"/>
      <c r="N7" s="11"/>
      <c r="O7" s="11" t="s">
        <v>291</v>
      </c>
      <c r="P7" s="3">
        <v>643.75</v>
      </c>
      <c r="Q7" s="3">
        <v>93</v>
      </c>
      <c r="R7" s="3">
        <v>16.89</v>
      </c>
    </row>
    <row r="8" spans="2:18">
      <c r="B8" s="47" t="s">
        <v>332</v>
      </c>
      <c r="D8" s="11"/>
      <c r="F8" s="61"/>
      <c r="G8" s="11"/>
      <c r="H8" s="18"/>
      <c r="J8" s="11"/>
      <c r="K8" s="11"/>
      <c r="L8" s="11"/>
      <c r="M8" s="11"/>
      <c r="N8" s="11"/>
      <c r="O8" s="11"/>
    </row>
    <row r="9" spans="2:18">
      <c r="B9" t="str">
        <f>VLOOKUP(C9,'COL data'!A:B,2,FALSE)</f>
        <v>S M B LEASING [ NON-VOTING]</v>
      </c>
      <c r="C9" s="11" t="s">
        <v>69</v>
      </c>
      <c r="D9" s="11">
        <v>0.3</v>
      </c>
      <c r="E9" s="11">
        <v>-0.1</v>
      </c>
      <c r="F9" s="60">
        <f>D9/G9-1</f>
        <v>-0.25000000000000011</v>
      </c>
      <c r="G9" s="11">
        <f>D9-E9</f>
        <v>0.4</v>
      </c>
      <c r="H9" s="18">
        <f>F9</f>
        <v>-0.25000000000000011</v>
      </c>
      <c r="J9" s="11"/>
      <c r="K9" s="11"/>
      <c r="L9" s="11"/>
      <c r="M9" s="11"/>
      <c r="N9" s="11"/>
      <c r="O9" s="11" t="s">
        <v>69</v>
      </c>
      <c r="P9">
        <v>0.3</v>
      </c>
      <c r="Q9">
        <v>-0.1</v>
      </c>
      <c r="R9">
        <v>-25</v>
      </c>
    </row>
    <row r="10" spans="2:18">
      <c r="B10" t="str">
        <f>VLOOKUP(C10,'COL data'!A:B,2,FALSE)</f>
        <v>AMF CO LTD</v>
      </c>
      <c r="C10" s="11" t="s">
        <v>185</v>
      </c>
      <c r="D10" s="11">
        <v>79.8</v>
      </c>
      <c r="E10" s="11">
        <v>-11.9</v>
      </c>
      <c r="F10" s="60">
        <f>D10/G10-1</f>
        <v>-0.12977099236641232</v>
      </c>
      <c r="G10" s="11">
        <f>D10-E10</f>
        <v>91.7</v>
      </c>
      <c r="H10" s="18">
        <f>F10</f>
        <v>-0.12977099236641232</v>
      </c>
      <c r="J10" s="11"/>
      <c r="K10" s="11"/>
      <c r="L10" s="11"/>
      <c r="M10" s="11"/>
      <c r="N10" s="11"/>
      <c r="O10" s="11" t="s">
        <v>185</v>
      </c>
      <c r="P10" s="3">
        <v>79.8</v>
      </c>
      <c r="Q10">
        <v>-11.9</v>
      </c>
      <c r="R10">
        <v>-12.98</v>
      </c>
    </row>
    <row r="11" spans="2:18">
      <c r="B11" t="str">
        <f>VLOOKUP(C11,'COL data'!A:B,2,FALSE)</f>
        <v>COLOMBO INVESTMENT TRUST</v>
      </c>
      <c r="C11" s="11" t="s">
        <v>527</v>
      </c>
      <c r="D11" s="11">
        <v>328</v>
      </c>
      <c r="E11" s="11">
        <v>-22</v>
      </c>
      <c r="F11" s="60">
        <f>D11/G11-1</f>
        <v>-6.2857142857142834E-2</v>
      </c>
      <c r="G11" s="11">
        <f>D11-E11</f>
        <v>350</v>
      </c>
      <c r="H11" s="18">
        <f>F11</f>
        <v>-6.2857142857142834E-2</v>
      </c>
      <c r="J11" s="11"/>
      <c r="K11" s="11"/>
      <c r="L11" s="11"/>
      <c r="M11" s="11"/>
      <c r="N11" s="11"/>
      <c r="O11" s="11" t="s">
        <v>527</v>
      </c>
      <c r="P11" s="3">
        <v>328</v>
      </c>
      <c r="Q11">
        <v>-22</v>
      </c>
      <c r="R11">
        <v>-6.29</v>
      </c>
    </row>
    <row r="12" spans="2:18">
      <c r="B12" t="str">
        <f>VLOOKUP(C12,'COL data'!A:B,2,FALSE)</f>
        <v>NATIONS TRUST [ NON-VOTING]</v>
      </c>
      <c r="C12" s="11" t="s">
        <v>260</v>
      </c>
      <c r="D12" s="11">
        <v>424.5</v>
      </c>
      <c r="E12" s="11">
        <v>-18.5</v>
      </c>
      <c r="F12" s="60">
        <f>D12/G12-1</f>
        <v>-4.1760722347629842E-2</v>
      </c>
      <c r="G12" s="11">
        <f>D12-E12</f>
        <v>443</v>
      </c>
      <c r="H12" s="18">
        <f>F12</f>
        <v>-4.1760722347629842E-2</v>
      </c>
      <c r="J12" s="11"/>
      <c r="K12" s="11"/>
      <c r="L12" s="11"/>
      <c r="M12" s="11"/>
      <c r="N12" s="11"/>
      <c r="O12" s="11" t="s">
        <v>260</v>
      </c>
      <c r="P12" s="3">
        <v>424.5</v>
      </c>
      <c r="Q12">
        <v>-18.5</v>
      </c>
      <c r="R12">
        <v>-4.18</v>
      </c>
    </row>
    <row r="13" spans="2:18">
      <c r="B13" t="str">
        <f>VLOOKUP(C13,'COL data'!A:B,2,FALSE)</f>
        <v>ABANS FINANCIAL</v>
      </c>
      <c r="C13" s="11" t="s">
        <v>177</v>
      </c>
      <c r="D13" s="11">
        <v>67.099999999999994</v>
      </c>
      <c r="E13" s="11">
        <v>-2.9</v>
      </c>
      <c r="F13" s="60">
        <f>D13/G13-1</f>
        <v>-4.1428571428571481E-2</v>
      </c>
      <c r="G13" s="11">
        <f>D13-E13</f>
        <v>70</v>
      </c>
      <c r="H13" s="18">
        <f>F13</f>
        <v>-4.1428571428571481E-2</v>
      </c>
      <c r="J13" s="11"/>
      <c r="K13" s="11"/>
      <c r="L13" s="11"/>
      <c r="M13" s="11"/>
      <c r="N13" s="11"/>
      <c r="O13" s="11" t="s">
        <v>177</v>
      </c>
      <c r="P13" s="3">
        <v>67.099999999999994</v>
      </c>
      <c r="Q13">
        <v>-2.9</v>
      </c>
      <c r="R13">
        <v>-4.1399999999999997</v>
      </c>
    </row>
    <row r="14" spans="2:18">
      <c r="G14" s="11"/>
      <c r="H14" s="18"/>
    </row>
    <row r="15" spans="2:18">
      <c r="J15" s="221"/>
      <c r="K15" s="221"/>
      <c r="L15" s="221"/>
      <c r="M15" s="222"/>
      <c r="N15" s="223"/>
    </row>
    <row r="16" spans="2:18">
      <c r="J16" s="221"/>
      <c r="K16" s="221"/>
      <c r="L16" s="221"/>
      <c r="M16" s="222"/>
      <c r="N16" s="223"/>
    </row>
    <row r="17" spans="2:14">
      <c r="J17" s="221"/>
      <c r="K17" s="224"/>
      <c r="L17" s="221"/>
      <c r="M17" s="222"/>
      <c r="N17" s="223"/>
    </row>
    <row r="18" spans="2:14">
      <c r="B18" s="57" t="s">
        <v>324</v>
      </c>
      <c r="C18" s="57"/>
      <c r="J18" s="221"/>
      <c r="K18" s="221"/>
      <c r="L18" s="221"/>
      <c r="M18" s="222"/>
      <c r="N18" s="223"/>
    </row>
    <row r="19" spans="2:14">
      <c r="B19" s="215" t="s">
        <v>329</v>
      </c>
      <c r="C19" s="62"/>
      <c r="J19" s="221"/>
      <c r="K19" s="221"/>
      <c r="L19" s="221"/>
      <c r="M19" s="222"/>
    </row>
    <row r="20" spans="2:14">
      <c r="B20" s="64" t="s">
        <v>1101</v>
      </c>
      <c r="C20" s="228">
        <f>F3</f>
        <v>0.25</v>
      </c>
    </row>
    <row r="21" spans="2:14">
      <c r="B21" s="64" t="s">
        <v>1090</v>
      </c>
      <c r="C21" s="228">
        <f t="shared" ref="C21:C24" si="0">F4</f>
        <v>0.24988100904331279</v>
      </c>
      <c r="J21" s="221"/>
      <c r="K21" s="221"/>
      <c r="L21" s="221"/>
      <c r="M21" s="225"/>
      <c r="N21" s="223"/>
    </row>
    <row r="22" spans="2:14">
      <c r="B22" s="64" t="s">
        <v>1102</v>
      </c>
      <c r="C22" s="228">
        <f t="shared" si="0"/>
        <v>0.19313593539703899</v>
      </c>
      <c r="J22" s="221"/>
      <c r="K22" s="221"/>
      <c r="L22" s="221"/>
      <c r="M22" s="225"/>
      <c r="N22" s="223"/>
    </row>
    <row r="23" spans="2:14">
      <c r="B23" s="64" t="s">
        <v>1103</v>
      </c>
      <c r="C23" s="228">
        <f t="shared" si="0"/>
        <v>0.18840579710144945</v>
      </c>
      <c r="J23" s="221"/>
      <c r="K23" s="221"/>
      <c r="L23" s="221"/>
      <c r="M23" s="225"/>
      <c r="N23" s="223"/>
    </row>
    <row r="24" spans="2:14">
      <c r="B24" s="64" t="s">
        <v>1104</v>
      </c>
      <c r="C24" s="228">
        <f t="shared" si="0"/>
        <v>0.1688606445755787</v>
      </c>
      <c r="J24" s="221"/>
      <c r="K24" s="221"/>
      <c r="L24" s="221"/>
      <c r="M24" s="225"/>
      <c r="N24" s="223"/>
    </row>
    <row r="25" spans="2:14">
      <c r="B25" s="215" t="s">
        <v>332</v>
      </c>
      <c r="C25" s="59"/>
      <c r="E25" s="8"/>
      <c r="J25" s="221"/>
      <c r="K25" s="221"/>
      <c r="L25" s="221"/>
      <c r="M25" s="225"/>
    </row>
    <row r="26" spans="2:14">
      <c r="B26" s="63" t="s">
        <v>1095</v>
      </c>
      <c r="C26" s="229">
        <f>F9</f>
        <v>-0.25000000000000011</v>
      </c>
      <c r="E26" s="8"/>
      <c r="F26" t="s">
        <v>803</v>
      </c>
    </row>
    <row r="27" spans="2:14">
      <c r="B27" s="63" t="s">
        <v>1105</v>
      </c>
      <c r="C27" s="229">
        <f t="shared" ref="C27:C30" si="1">F10</f>
        <v>-0.12977099236641232</v>
      </c>
    </row>
    <row r="28" spans="2:14">
      <c r="B28" s="63" t="s">
        <v>1106</v>
      </c>
      <c r="C28" s="229">
        <f t="shared" si="1"/>
        <v>-6.2857142857142834E-2</v>
      </c>
      <c r="E28" s="8"/>
    </row>
    <row r="29" spans="2:14">
      <c r="B29" s="63" t="s">
        <v>1094</v>
      </c>
      <c r="C29" s="229">
        <f t="shared" si="1"/>
        <v>-4.1760722347629842E-2</v>
      </c>
      <c r="E29" s="8"/>
    </row>
    <row r="30" spans="2:14">
      <c r="B30" s="63" t="s">
        <v>1107</v>
      </c>
      <c r="C30" s="229">
        <f t="shared" si="1"/>
        <v>-4.1428571428571481E-2</v>
      </c>
    </row>
    <row r="31" spans="2:14">
      <c r="E31" s="19"/>
    </row>
  </sheetData>
  <phoneticPr fontId="23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N358"/>
  <sheetViews>
    <sheetView topLeftCell="A12" zoomScaleNormal="86" zoomScaleSheetLayoutView="90" workbookViewId="0">
      <selection activeCell="H1" sqref="H1"/>
    </sheetView>
  </sheetViews>
  <sheetFormatPr defaultRowHeight="15"/>
  <cols>
    <col min="1" max="1" width="30.7109375" customWidth="1"/>
    <col min="2" max="2" width="19.7109375" customWidth="1"/>
    <col min="3" max="3" width="14.140625" bestFit="1" customWidth="1"/>
    <col min="4" max="4" width="21.28515625" style="8" bestFit="1" customWidth="1"/>
    <col min="5" max="5" width="5.85546875" customWidth="1"/>
    <col min="6" max="6" width="24.7109375" customWidth="1"/>
    <col min="7" max="7" width="18.28515625" style="6" customWidth="1"/>
    <col min="8" max="8" width="21.28515625" bestFit="1" customWidth="1"/>
    <col min="10" max="10" width="21.7109375" bestFit="1" customWidth="1"/>
    <col min="11" max="11" width="16.7109375" bestFit="1" customWidth="1"/>
    <col min="12" max="12" width="12" hidden="1" customWidth="1"/>
    <col min="14" max="14" width="12.7109375" bestFit="1" customWidth="1"/>
  </cols>
  <sheetData>
    <row r="1" spans="1:14">
      <c r="A1" s="65" t="s">
        <v>333</v>
      </c>
      <c r="B1" s="66" t="s">
        <v>334</v>
      </c>
      <c r="C1" s="31"/>
      <c r="F1" s="67" t="s">
        <v>55</v>
      </c>
      <c r="G1" s="204" t="s">
        <v>335</v>
      </c>
      <c r="H1" s="226">
        <f>SUM(G$2:G550)</f>
        <v>-15581509.75</v>
      </c>
      <c r="J1" s="5"/>
      <c r="L1">
        <f>SUM(L2:L77)</f>
        <v>71837196.25</v>
      </c>
    </row>
    <row r="2" spans="1:14">
      <c r="A2" s="49" t="s">
        <v>1114</v>
      </c>
      <c r="B2" s="68">
        <v>23080540</v>
      </c>
      <c r="C2" s="31"/>
      <c r="F2" t="s">
        <v>73</v>
      </c>
      <c r="G2">
        <v>-31457763.199999999</v>
      </c>
      <c r="H2" s="47"/>
      <c r="J2" s="7"/>
      <c r="L2">
        <f>ABS(G2)</f>
        <v>31457763.199999999</v>
      </c>
    </row>
    <row r="3" spans="1:14">
      <c r="A3" s="49" t="s">
        <v>1117</v>
      </c>
      <c r="B3" s="68">
        <v>15812016</v>
      </c>
      <c r="C3" s="31"/>
      <c r="F3" t="s">
        <v>72</v>
      </c>
      <c r="G3">
        <v>-8152031.5</v>
      </c>
      <c r="H3" s="164"/>
      <c r="J3">
        <f>SUM(G2:G31)</f>
        <v>-70113586.450000003</v>
      </c>
      <c r="L3">
        <f>ABS(G3)</f>
        <v>8152031.5</v>
      </c>
    </row>
    <row r="4" spans="1:14">
      <c r="A4" s="49" t="s">
        <v>1098</v>
      </c>
      <c r="B4" s="68">
        <v>6127130</v>
      </c>
      <c r="C4" s="31"/>
      <c r="F4" t="s">
        <v>150</v>
      </c>
      <c r="G4">
        <v>-4992357</v>
      </c>
      <c r="H4" s="170"/>
      <c r="J4">
        <f>SUM(G32:G58)</f>
        <v>-61361</v>
      </c>
      <c r="L4">
        <f>ABS(G4)</f>
        <v>4992357</v>
      </c>
    </row>
    <row r="5" spans="1:14">
      <c r="A5" s="49" t="s">
        <v>1099</v>
      </c>
      <c r="B5" s="68">
        <v>2346300</v>
      </c>
      <c r="C5" s="31"/>
      <c r="F5" t="s">
        <v>278</v>
      </c>
      <c r="G5">
        <v>-4210320</v>
      </c>
      <c r="H5" s="25"/>
      <c r="L5">
        <f>ABS(G5)</f>
        <v>4210320</v>
      </c>
    </row>
    <row r="6" spans="1:14">
      <c r="A6" s="49" t="s">
        <v>1113</v>
      </c>
      <c r="B6" s="68">
        <v>1456875</v>
      </c>
      <c r="C6" s="31"/>
      <c r="D6" s="8">
        <f>SUM(B2:B6)</f>
        <v>48822861</v>
      </c>
      <c r="F6" t="s">
        <v>249</v>
      </c>
      <c r="G6">
        <v>-4169852</v>
      </c>
      <c r="L6">
        <f>ABS(G6)</f>
        <v>4169852</v>
      </c>
    </row>
    <row r="7" spans="1:14">
      <c r="A7" s="31"/>
      <c r="B7" s="8"/>
      <c r="C7" s="31"/>
      <c r="F7" t="s">
        <v>224</v>
      </c>
      <c r="G7">
        <v>-2875000</v>
      </c>
      <c r="L7">
        <f t="shared" ref="L7:L33" si="0">ABS(G7)</f>
        <v>2875000</v>
      </c>
    </row>
    <row r="8" spans="1:14">
      <c r="A8" s="65" t="s">
        <v>336</v>
      </c>
      <c r="B8" s="66" t="s">
        <v>334</v>
      </c>
      <c r="C8" s="31"/>
      <c r="F8" t="s">
        <v>173</v>
      </c>
      <c r="G8">
        <v>-2018500.4</v>
      </c>
      <c r="L8">
        <f t="shared" si="0"/>
        <v>2018500.4</v>
      </c>
    </row>
    <row r="9" spans="1:14">
      <c r="A9" s="49" t="s">
        <v>1083</v>
      </c>
      <c r="B9" s="68">
        <v>-31457763.199999999</v>
      </c>
      <c r="C9" s="31"/>
      <c r="F9" t="s">
        <v>202</v>
      </c>
      <c r="G9">
        <v>-1520000</v>
      </c>
      <c r="L9">
        <f t="shared" si="0"/>
        <v>1520000</v>
      </c>
    </row>
    <row r="10" spans="1:14">
      <c r="A10" s="49" t="s">
        <v>1100</v>
      </c>
      <c r="B10" s="68">
        <v>-8152031.5</v>
      </c>
      <c r="C10" s="31"/>
      <c r="F10" t="s">
        <v>167</v>
      </c>
      <c r="G10">
        <v>-1268344</v>
      </c>
      <c r="L10">
        <f t="shared" si="0"/>
        <v>1268344</v>
      </c>
    </row>
    <row r="11" spans="1:14" ht="15.75" thickBot="1">
      <c r="A11" s="49" t="s">
        <v>1118</v>
      </c>
      <c r="B11" s="68">
        <v>-4992357</v>
      </c>
      <c r="C11" s="31"/>
      <c r="F11" t="s">
        <v>115</v>
      </c>
      <c r="G11">
        <v>-1166250</v>
      </c>
      <c r="L11">
        <f t="shared" si="0"/>
        <v>1166250</v>
      </c>
      <c r="N11" s="113">
        <v>5000000</v>
      </c>
    </row>
    <row r="12" spans="1:14">
      <c r="A12" s="49" t="s">
        <v>1119</v>
      </c>
      <c r="B12" s="68">
        <v>-4210320</v>
      </c>
      <c r="C12" s="31"/>
      <c r="F12" t="s">
        <v>79</v>
      </c>
      <c r="G12">
        <v>-1154617.75</v>
      </c>
      <c r="L12">
        <f t="shared" si="0"/>
        <v>1154617.75</v>
      </c>
      <c r="N12" s="8">
        <v>1151397634</v>
      </c>
    </row>
    <row r="13" spans="1:14">
      <c r="A13" s="49" t="s">
        <v>1120</v>
      </c>
      <c r="B13" s="68">
        <v>-4169852</v>
      </c>
      <c r="C13" s="31"/>
      <c r="D13" s="8">
        <f>SUM(B9:B13)</f>
        <v>-52982323.700000003</v>
      </c>
      <c r="F13" t="s">
        <v>279</v>
      </c>
      <c r="G13">
        <v>-1132075</v>
      </c>
      <c r="L13">
        <f t="shared" si="0"/>
        <v>1132075</v>
      </c>
      <c r="N13" s="19">
        <f>N11/N12</f>
        <v>4.3425484405676656E-3</v>
      </c>
    </row>
    <row r="14" spans="1:14">
      <c r="A14" s="31"/>
      <c r="B14" s="8"/>
      <c r="C14" s="31"/>
      <c r="F14" t="s">
        <v>91</v>
      </c>
      <c r="G14">
        <v>-786769</v>
      </c>
      <c r="H14" s="170"/>
      <c r="L14">
        <f t="shared" si="0"/>
        <v>786769</v>
      </c>
    </row>
    <row r="15" spans="1:14">
      <c r="A15" s="57" t="s">
        <v>324</v>
      </c>
      <c r="B15" s="57"/>
      <c r="F15" t="s">
        <v>257</v>
      </c>
      <c r="G15">
        <v>-681320</v>
      </c>
      <c r="L15">
        <f t="shared" si="0"/>
        <v>681320</v>
      </c>
    </row>
    <row r="16" spans="1:14">
      <c r="A16" s="63" t="str">
        <f>A9</f>
        <v xml:space="preserve">JKH </v>
      </c>
      <c r="B16" s="120">
        <f>B9/1000000</f>
        <v>-31.457763199999999</v>
      </c>
      <c r="C16" s="11"/>
      <c r="F16" t="s">
        <v>210</v>
      </c>
      <c r="G16">
        <v>-528860</v>
      </c>
      <c r="L16">
        <f t="shared" si="0"/>
        <v>528860</v>
      </c>
    </row>
    <row r="17" spans="1:12">
      <c r="A17" s="63" t="str">
        <f>A10</f>
        <v xml:space="preserve">SAMP </v>
      </c>
      <c r="B17" s="120">
        <f>B10/1000000</f>
        <v>-8.1520314999999997</v>
      </c>
      <c r="C17" s="11"/>
      <c r="F17" t="s">
        <v>109</v>
      </c>
      <c r="G17">
        <v>-499430</v>
      </c>
      <c r="L17">
        <f t="shared" si="0"/>
        <v>499430</v>
      </c>
    </row>
    <row r="18" spans="1:12">
      <c r="A18" s="63" t="str">
        <f>A11</f>
        <v xml:space="preserve">BUKI </v>
      </c>
      <c r="B18" s="120">
        <f>B11/1000000</f>
        <v>-4.9923570000000002</v>
      </c>
      <c r="C18" s="11"/>
      <c r="F18" t="s">
        <v>288</v>
      </c>
      <c r="G18">
        <v>-448500</v>
      </c>
      <c r="L18">
        <f t="shared" si="0"/>
        <v>448500</v>
      </c>
    </row>
    <row r="19" spans="1:12">
      <c r="A19" s="63" t="str">
        <f>A12</f>
        <v xml:space="preserve">CARS </v>
      </c>
      <c r="B19" s="120">
        <f>B12/1000000</f>
        <v>-4.2103200000000003</v>
      </c>
      <c r="C19" s="11"/>
      <c r="F19" t="s">
        <v>97</v>
      </c>
      <c r="G19">
        <v>-448303.2</v>
      </c>
      <c r="L19">
        <f t="shared" si="0"/>
        <v>448303.2</v>
      </c>
    </row>
    <row r="20" spans="1:12">
      <c r="A20" s="63" t="str">
        <f>A13</f>
        <v xml:space="preserve">MASK </v>
      </c>
      <c r="B20" s="120">
        <f>B13/1000000</f>
        <v>-4.1698519999999997</v>
      </c>
      <c r="C20" s="11"/>
      <c r="D20" s="19"/>
      <c r="F20" t="s">
        <v>204</v>
      </c>
      <c r="G20">
        <v>-415862.5</v>
      </c>
      <c r="L20">
        <f t="shared" si="0"/>
        <v>415862.5</v>
      </c>
    </row>
    <row r="21" spans="1:12">
      <c r="A21" s="64" t="str">
        <f>A6</f>
        <v xml:space="preserve">LFIN </v>
      </c>
      <c r="B21" s="121">
        <f>B6/1000000</f>
        <v>1.4568749999999999</v>
      </c>
      <c r="C21" s="11"/>
      <c r="F21" t="s">
        <v>149</v>
      </c>
      <c r="G21">
        <v>-415800</v>
      </c>
      <c r="L21">
        <f t="shared" si="0"/>
        <v>415800</v>
      </c>
    </row>
    <row r="22" spans="1:12">
      <c r="A22" s="64" t="str">
        <f>A5</f>
        <v>HNB.X</v>
      </c>
      <c r="B22" s="121">
        <f>(B5)/1000000</f>
        <v>2.3462999999999998</v>
      </c>
      <c r="C22" s="11"/>
      <c r="F22" t="s">
        <v>226</v>
      </c>
      <c r="G22">
        <v>-401336.9</v>
      </c>
      <c r="L22">
        <f t="shared" si="0"/>
        <v>401336.9</v>
      </c>
    </row>
    <row r="23" spans="1:12">
      <c r="A23" s="64" t="str">
        <f>A4</f>
        <v xml:space="preserve">TJL </v>
      </c>
      <c r="B23" s="121">
        <f>(B4)/1000000</f>
        <v>6.1271300000000002</v>
      </c>
      <c r="C23" s="11"/>
      <c r="F23" t="s">
        <v>221</v>
      </c>
      <c r="G23">
        <v>-305000</v>
      </c>
      <c r="L23">
        <f t="shared" si="0"/>
        <v>305000</v>
      </c>
    </row>
    <row r="24" spans="1:12">
      <c r="A24" s="64" t="str">
        <f>A3</f>
        <v xml:space="preserve">HNB </v>
      </c>
      <c r="B24" s="121">
        <f>(B3)/1000000</f>
        <v>15.812016</v>
      </c>
      <c r="C24" s="11"/>
      <c r="F24" t="s">
        <v>291</v>
      </c>
      <c r="G24">
        <v>-287400</v>
      </c>
      <c r="L24">
        <f t="shared" si="0"/>
        <v>287400</v>
      </c>
    </row>
    <row r="25" spans="1:12">
      <c r="A25" s="64" t="str">
        <f>A2</f>
        <v xml:space="preserve">WAPO </v>
      </c>
      <c r="B25" s="121">
        <f>(B2)/1000000</f>
        <v>23.080539999999999</v>
      </c>
      <c r="C25" s="11"/>
      <c r="F25" t="s">
        <v>88</v>
      </c>
      <c r="G25">
        <v>-249784</v>
      </c>
      <c r="L25">
        <f t="shared" si="0"/>
        <v>249784</v>
      </c>
    </row>
    <row r="26" spans="1:12">
      <c r="F26" t="s">
        <v>229</v>
      </c>
      <c r="G26">
        <v>-222530</v>
      </c>
      <c r="L26">
        <f t="shared" si="0"/>
        <v>222530</v>
      </c>
    </row>
    <row r="27" spans="1:12">
      <c r="A27" s="31"/>
      <c r="B27" s="135"/>
      <c r="C27" s="31"/>
      <c r="F27" t="s">
        <v>138</v>
      </c>
      <c r="G27">
        <v>-112060</v>
      </c>
      <c r="L27">
        <f t="shared" si="0"/>
        <v>112060</v>
      </c>
    </row>
    <row r="28" spans="1:12">
      <c r="F28" t="s">
        <v>220</v>
      </c>
      <c r="G28">
        <v>-74050</v>
      </c>
      <c r="K28" s="3">
        <v>57755739</v>
      </c>
      <c r="L28">
        <f t="shared" si="0"/>
        <v>74050</v>
      </c>
    </row>
    <row r="29" spans="1:12">
      <c r="F29" t="s">
        <v>111</v>
      </c>
      <c r="G29">
        <v>-51900</v>
      </c>
      <c r="K29" s="68">
        <v>19493277.5</v>
      </c>
      <c r="L29">
        <f t="shared" si="0"/>
        <v>51900</v>
      </c>
    </row>
    <row r="30" spans="1:12">
      <c r="F30" t="s">
        <v>96</v>
      </c>
      <c r="G30">
        <v>-38110</v>
      </c>
      <c r="K30" s="7">
        <f>K29-K28</f>
        <v>-38262461.5</v>
      </c>
      <c r="L30">
        <f t="shared" si="0"/>
        <v>38110</v>
      </c>
    </row>
    <row r="31" spans="1:12">
      <c r="F31" t="s">
        <v>255</v>
      </c>
      <c r="G31">
        <v>-29460</v>
      </c>
      <c r="L31">
        <f t="shared" si="0"/>
        <v>29460</v>
      </c>
    </row>
    <row r="32" spans="1:12">
      <c r="F32" t="s">
        <v>118</v>
      </c>
      <c r="G32">
        <v>-26050</v>
      </c>
      <c r="L32">
        <f t="shared" si="0"/>
        <v>26050</v>
      </c>
    </row>
    <row r="33" spans="6:12">
      <c r="F33" t="s">
        <v>127</v>
      </c>
      <c r="G33">
        <v>-20175</v>
      </c>
      <c r="L33">
        <f t="shared" si="0"/>
        <v>20175</v>
      </c>
    </row>
    <row r="34" spans="6:12">
      <c r="F34" t="s">
        <v>105</v>
      </c>
      <c r="G34">
        <v>-19160</v>
      </c>
      <c r="L34">
        <f t="shared" ref="L34:L65" si="1">ABS(G34)</f>
        <v>19160</v>
      </c>
    </row>
    <row r="35" spans="6:12">
      <c r="F35" t="s">
        <v>64</v>
      </c>
      <c r="G35">
        <v>-18760</v>
      </c>
      <c r="L35">
        <f t="shared" si="1"/>
        <v>18760</v>
      </c>
    </row>
    <row r="36" spans="6:12">
      <c r="F36" t="s">
        <v>262</v>
      </c>
      <c r="G36">
        <v>-15275</v>
      </c>
      <c r="L36">
        <f t="shared" si="1"/>
        <v>15275</v>
      </c>
    </row>
    <row r="37" spans="6:12">
      <c r="F37" t="s">
        <v>82</v>
      </c>
      <c r="G37">
        <v>-14810</v>
      </c>
      <c r="L37">
        <f t="shared" si="1"/>
        <v>14810</v>
      </c>
    </row>
    <row r="38" spans="6:12">
      <c r="F38" t="s">
        <v>1008</v>
      </c>
      <c r="G38">
        <v>-14675</v>
      </c>
      <c r="L38">
        <f t="shared" si="1"/>
        <v>14675</v>
      </c>
    </row>
    <row r="39" spans="6:12">
      <c r="F39" t="s">
        <v>189</v>
      </c>
      <c r="G39">
        <v>-9270</v>
      </c>
      <c r="L39">
        <f t="shared" si="1"/>
        <v>9270</v>
      </c>
    </row>
    <row r="40" spans="6:12">
      <c r="F40" t="s">
        <v>275</v>
      </c>
      <c r="G40">
        <v>-5160</v>
      </c>
      <c r="L40">
        <f t="shared" si="1"/>
        <v>5160</v>
      </c>
    </row>
    <row r="41" spans="6:12">
      <c r="F41" t="s">
        <v>271</v>
      </c>
      <c r="G41">
        <v>-1035</v>
      </c>
      <c r="L41">
        <f t="shared" si="1"/>
        <v>1035</v>
      </c>
    </row>
    <row r="42" spans="6:12">
      <c r="F42" t="s">
        <v>236</v>
      </c>
      <c r="G42">
        <v>19.8</v>
      </c>
      <c r="L42">
        <f t="shared" si="1"/>
        <v>19.8</v>
      </c>
    </row>
    <row r="43" spans="6:12">
      <c r="F43" t="s">
        <v>237</v>
      </c>
      <c r="G43">
        <v>125</v>
      </c>
      <c r="L43">
        <f t="shared" si="1"/>
        <v>125</v>
      </c>
    </row>
    <row r="44" spans="6:12">
      <c r="F44" t="s">
        <v>104</v>
      </c>
      <c r="G44">
        <v>442</v>
      </c>
      <c r="L44">
        <f t="shared" si="1"/>
        <v>442</v>
      </c>
    </row>
    <row r="45" spans="6:12">
      <c r="F45" t="s">
        <v>100</v>
      </c>
      <c r="G45">
        <v>1040</v>
      </c>
      <c r="L45">
        <f t="shared" si="1"/>
        <v>1040</v>
      </c>
    </row>
    <row r="46" spans="6:12">
      <c r="F46" t="s">
        <v>119</v>
      </c>
      <c r="G46">
        <v>1780</v>
      </c>
      <c r="L46">
        <f t="shared" si="1"/>
        <v>1780</v>
      </c>
    </row>
    <row r="47" spans="6:12">
      <c r="F47" t="s">
        <v>233</v>
      </c>
      <c r="G47">
        <v>2194.1999999999998</v>
      </c>
      <c r="L47">
        <f t="shared" si="1"/>
        <v>2194.1999999999998</v>
      </c>
    </row>
    <row r="48" spans="6:12">
      <c r="F48" t="s">
        <v>84</v>
      </c>
      <c r="G48">
        <v>2730</v>
      </c>
      <c r="L48">
        <f t="shared" si="1"/>
        <v>2730</v>
      </c>
    </row>
    <row r="49" spans="1:12">
      <c r="F49" t="s">
        <v>230</v>
      </c>
      <c r="G49">
        <v>3210</v>
      </c>
      <c r="L49">
        <f t="shared" si="1"/>
        <v>3210</v>
      </c>
    </row>
    <row r="50" spans="1:12">
      <c r="F50" t="s">
        <v>205</v>
      </c>
      <c r="G50">
        <v>4698</v>
      </c>
      <c r="L50">
        <f t="shared" si="1"/>
        <v>4698</v>
      </c>
    </row>
    <row r="51" spans="1:12">
      <c r="F51" t="s">
        <v>95</v>
      </c>
      <c r="G51">
        <v>5310</v>
      </c>
      <c r="L51">
        <f t="shared" si="1"/>
        <v>5310</v>
      </c>
    </row>
    <row r="52" spans="1:12">
      <c r="F52" t="s">
        <v>477</v>
      </c>
      <c r="G52">
        <v>5640</v>
      </c>
      <c r="L52">
        <f t="shared" si="1"/>
        <v>5640</v>
      </c>
    </row>
    <row r="53" spans="1:12">
      <c r="F53" t="s">
        <v>74</v>
      </c>
      <c r="G53">
        <v>5700</v>
      </c>
      <c r="L53">
        <f t="shared" si="1"/>
        <v>5700</v>
      </c>
    </row>
    <row r="54" spans="1:12">
      <c r="F54" t="s">
        <v>70</v>
      </c>
      <c r="G54">
        <v>7700</v>
      </c>
      <c r="L54">
        <f t="shared" si="1"/>
        <v>7700</v>
      </c>
    </row>
    <row r="55" spans="1:12">
      <c r="F55" t="s">
        <v>170</v>
      </c>
      <c r="G55">
        <v>7800</v>
      </c>
      <c r="L55">
        <f t="shared" si="1"/>
        <v>7800</v>
      </c>
    </row>
    <row r="56" spans="1:12">
      <c r="A56" s="6"/>
      <c r="F56" t="s">
        <v>65</v>
      </c>
      <c r="G56">
        <v>11000</v>
      </c>
      <c r="L56">
        <f t="shared" si="1"/>
        <v>11000</v>
      </c>
    </row>
    <row r="57" spans="1:12">
      <c r="F57" t="s">
        <v>135</v>
      </c>
      <c r="G57">
        <v>11420</v>
      </c>
      <c r="L57">
        <f t="shared" si="1"/>
        <v>11420</v>
      </c>
    </row>
    <row r="58" spans="1:12">
      <c r="F58" t="s">
        <v>80</v>
      </c>
      <c r="G58">
        <v>12200</v>
      </c>
      <c r="L58">
        <f t="shared" si="1"/>
        <v>12200</v>
      </c>
    </row>
    <row r="59" spans="1:12">
      <c r="F59" t="s">
        <v>92</v>
      </c>
      <c r="G59">
        <v>17525</v>
      </c>
      <c r="L59">
        <f t="shared" si="1"/>
        <v>17525</v>
      </c>
    </row>
    <row r="60" spans="1:12">
      <c r="F60" t="s">
        <v>193</v>
      </c>
      <c r="G60">
        <v>20510</v>
      </c>
      <c r="L60">
        <f t="shared" si="1"/>
        <v>20510</v>
      </c>
    </row>
    <row r="61" spans="1:12">
      <c r="F61" t="s">
        <v>214</v>
      </c>
      <c r="G61">
        <v>25152</v>
      </c>
      <c r="L61">
        <f t="shared" si="1"/>
        <v>25152</v>
      </c>
    </row>
    <row r="62" spans="1:12">
      <c r="F62" t="s">
        <v>212</v>
      </c>
      <c r="G62">
        <v>28585</v>
      </c>
      <c r="L62">
        <f t="shared" si="1"/>
        <v>28585</v>
      </c>
    </row>
    <row r="63" spans="1:12">
      <c r="F63" t="s">
        <v>140</v>
      </c>
      <c r="G63">
        <v>29200</v>
      </c>
      <c r="L63">
        <f t="shared" si="1"/>
        <v>29200</v>
      </c>
    </row>
    <row r="64" spans="1:12">
      <c r="F64" t="s">
        <v>185</v>
      </c>
      <c r="G64">
        <v>38800.300000000003</v>
      </c>
      <c r="L64">
        <f t="shared" si="1"/>
        <v>38800.300000000003</v>
      </c>
    </row>
    <row r="65" spans="6:12">
      <c r="F65" t="s">
        <v>75</v>
      </c>
      <c r="G65">
        <v>50170</v>
      </c>
      <c r="L65">
        <f t="shared" si="1"/>
        <v>50170</v>
      </c>
    </row>
    <row r="66" spans="6:12">
      <c r="F66" t="s">
        <v>178</v>
      </c>
      <c r="G66">
        <v>51007.5</v>
      </c>
      <c r="L66">
        <f t="shared" ref="L66:L77" si="2">ABS(G66)</f>
        <v>51007.5</v>
      </c>
    </row>
    <row r="67" spans="6:12">
      <c r="F67" t="s">
        <v>586</v>
      </c>
      <c r="G67">
        <v>66400</v>
      </c>
      <c r="L67">
        <f t="shared" si="2"/>
        <v>66400</v>
      </c>
    </row>
    <row r="68" spans="6:12">
      <c r="F68" t="s">
        <v>795</v>
      </c>
      <c r="G68">
        <v>70600</v>
      </c>
      <c r="L68">
        <f t="shared" si="2"/>
        <v>70600</v>
      </c>
    </row>
    <row r="69" spans="6:12">
      <c r="F69" t="s">
        <v>242</v>
      </c>
      <c r="G69">
        <v>86300</v>
      </c>
      <c r="L69">
        <f t="shared" si="2"/>
        <v>86300</v>
      </c>
    </row>
    <row r="70" spans="6:12">
      <c r="F70" t="s">
        <v>103</v>
      </c>
      <c r="G70">
        <v>90200</v>
      </c>
      <c r="L70">
        <f t="shared" si="2"/>
        <v>90200</v>
      </c>
    </row>
    <row r="71" spans="6:12">
      <c r="F71" t="s">
        <v>172</v>
      </c>
      <c r="G71">
        <v>100100</v>
      </c>
      <c r="L71">
        <f t="shared" si="2"/>
        <v>100100</v>
      </c>
    </row>
    <row r="72" spans="6:12">
      <c r="F72" t="s">
        <v>188</v>
      </c>
      <c r="G72">
        <v>101075</v>
      </c>
      <c r="L72">
        <f t="shared" si="2"/>
        <v>101075</v>
      </c>
    </row>
    <row r="73" spans="6:12">
      <c r="F73" t="s">
        <v>76</v>
      </c>
      <c r="G73">
        <v>131500</v>
      </c>
      <c r="L73">
        <f t="shared" si="2"/>
        <v>131500</v>
      </c>
    </row>
    <row r="74" spans="6:12">
      <c r="F74" t="s">
        <v>133</v>
      </c>
      <c r="G74">
        <v>141000</v>
      </c>
      <c r="L74">
        <f t="shared" si="2"/>
        <v>141000</v>
      </c>
    </row>
    <row r="75" spans="6:12">
      <c r="F75" t="s">
        <v>159</v>
      </c>
      <c r="G75">
        <v>146481</v>
      </c>
      <c r="L75">
        <f t="shared" si="2"/>
        <v>146481</v>
      </c>
    </row>
    <row r="76" spans="6:12">
      <c r="F76" t="s">
        <v>285</v>
      </c>
      <c r="G76">
        <v>149500</v>
      </c>
      <c r="L76">
        <f t="shared" si="2"/>
        <v>149500</v>
      </c>
    </row>
    <row r="77" spans="6:12">
      <c r="F77" t="s">
        <v>126</v>
      </c>
      <c r="G77">
        <v>152125</v>
      </c>
      <c r="L77">
        <f t="shared" si="2"/>
        <v>152125</v>
      </c>
    </row>
    <row r="78" spans="6:12">
      <c r="F78" t="s">
        <v>157</v>
      </c>
      <c r="G78">
        <v>167500</v>
      </c>
    </row>
    <row r="79" spans="6:12">
      <c r="F79" t="s">
        <v>183</v>
      </c>
      <c r="G79">
        <v>191261</v>
      </c>
    </row>
    <row r="80" spans="6:12">
      <c r="F80" t="s">
        <v>234</v>
      </c>
      <c r="G80">
        <v>197727.5</v>
      </c>
    </row>
    <row r="81" spans="6:7">
      <c r="F81" t="s">
        <v>261</v>
      </c>
      <c r="G81">
        <v>200200</v>
      </c>
    </row>
    <row r="82" spans="6:7">
      <c r="F82" t="s">
        <v>166</v>
      </c>
      <c r="G82">
        <v>232100</v>
      </c>
    </row>
    <row r="83" spans="6:7">
      <c r="F83" t="s">
        <v>123</v>
      </c>
      <c r="G83">
        <v>232554.9</v>
      </c>
    </row>
    <row r="84" spans="6:7">
      <c r="F84" t="s">
        <v>156</v>
      </c>
      <c r="G84">
        <v>450000</v>
      </c>
    </row>
    <row r="85" spans="6:7">
      <c r="F85" t="s">
        <v>276</v>
      </c>
      <c r="G85">
        <v>492000</v>
      </c>
    </row>
    <row r="86" spans="6:7">
      <c r="F86" t="s">
        <v>231</v>
      </c>
      <c r="G86">
        <v>502170</v>
      </c>
    </row>
    <row r="87" spans="6:7">
      <c r="F87" t="s">
        <v>160</v>
      </c>
      <c r="G87">
        <v>542332.5</v>
      </c>
    </row>
    <row r="88" spans="6:7">
      <c r="F88" t="s">
        <v>98</v>
      </c>
      <c r="G88">
        <v>1066500</v>
      </c>
    </row>
    <row r="89" spans="6:7">
      <c r="F89" t="s">
        <v>208</v>
      </c>
      <c r="G89">
        <v>1456875</v>
      </c>
    </row>
    <row r="90" spans="6:7">
      <c r="F90" t="s">
        <v>199</v>
      </c>
      <c r="G90">
        <v>2346300</v>
      </c>
    </row>
    <row r="91" spans="6:7">
      <c r="F91" t="s">
        <v>129</v>
      </c>
      <c r="G91">
        <v>6127130</v>
      </c>
    </row>
    <row r="92" spans="6:7">
      <c r="F92" t="s">
        <v>71</v>
      </c>
      <c r="G92">
        <v>15812016</v>
      </c>
    </row>
    <row r="93" spans="6:7">
      <c r="F93" t="s">
        <v>196</v>
      </c>
      <c r="G93">
        <v>23080540</v>
      </c>
    </row>
    <row r="94" spans="6:7">
      <c r="G94"/>
    </row>
    <row r="95" spans="6:7">
      <c r="G95"/>
    </row>
    <row r="96" spans="6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233" spans="1:1">
      <c r="A233" s="8"/>
    </row>
    <row r="298" spans="4:4">
      <c r="D298"/>
    </row>
    <row r="357" spans="7:7">
      <c r="G357" s="205"/>
    </row>
    <row r="358" spans="7:7">
      <c r="G358" s="205"/>
    </row>
  </sheetData>
  <autoFilter ref="F1:G86" xr:uid="{00000000-0001-0000-0600-000000000000}">
    <sortState xmlns:xlrd2="http://schemas.microsoft.com/office/spreadsheetml/2017/richdata2" ref="F2:G93">
      <sortCondition ref="G1:G86"/>
    </sortState>
  </autoFilter>
  <sortState xmlns:xlrd2="http://schemas.microsoft.com/office/spreadsheetml/2017/richdata2" ref="F2:H60">
    <sortCondition ref="G2:G60"/>
  </sortState>
  <phoneticPr fontId="23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89" zoomScaleNormal="89" workbookViewId="0"/>
  </sheetViews>
  <sheetFormatPr defaultRowHeight="15"/>
  <cols>
    <col min="1" max="1" width="2.42578125" style="1" customWidth="1"/>
    <col min="2" max="2" width="2.140625" style="1" customWidth="1"/>
    <col min="3" max="3" width="10" customWidth="1"/>
    <col min="6" max="7" width="12.7109375" customWidth="1"/>
    <col min="8" max="8" width="9.7109375" customWidth="1"/>
    <col min="16" max="16" width="8.5703125" customWidth="1"/>
    <col min="18" max="18" width="0.7109375" style="1" customWidth="1"/>
    <col min="23" max="23" width="16.7109375" customWidth="1"/>
    <col min="24" max="24" width="8.85546875" bestFit="1" customWidth="1"/>
  </cols>
  <sheetData>
    <row r="1" spans="2:20" ht="6.6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20" ht="14.45" customHeight="1">
      <c r="B2" s="81"/>
      <c r="C2" s="81"/>
      <c r="D2" s="279" t="s">
        <v>788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81"/>
      <c r="S2" s="80"/>
    </row>
    <row r="3" spans="2:20" ht="26.45" customHeight="1">
      <c r="B3" s="81"/>
      <c r="C3" s="81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81"/>
      <c r="S3" s="80"/>
    </row>
    <row r="4" spans="2:20" ht="14.45" customHeight="1">
      <c r="B4" s="81"/>
      <c r="C4" s="81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81"/>
      <c r="S4" s="80"/>
    </row>
    <row r="5" spans="2:20" ht="14.45" customHeight="1">
      <c r="B5" s="81"/>
      <c r="C5" s="81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93" t="s">
        <v>790</v>
      </c>
      <c r="R5" s="81"/>
      <c r="S5" s="80"/>
    </row>
    <row r="6" spans="2:20" ht="20.45" customHeight="1">
      <c r="B6" s="81"/>
      <c r="C6" s="81"/>
      <c r="D6" s="92"/>
      <c r="E6" s="92"/>
      <c r="F6" s="92"/>
      <c r="G6" s="92"/>
      <c r="H6" s="92"/>
      <c r="I6" s="92"/>
      <c r="J6" s="92"/>
      <c r="K6" s="281" t="s">
        <v>789</v>
      </c>
      <c r="L6" s="281"/>
      <c r="M6" s="281"/>
      <c r="N6" s="281"/>
      <c r="O6" s="280">
        <f ca="1">TODAY()</f>
        <v>45931</v>
      </c>
      <c r="P6" s="280"/>
      <c r="Q6" s="280"/>
      <c r="R6" s="81"/>
      <c r="S6" s="80"/>
    </row>
    <row r="7" spans="2:20" ht="9" customHeight="1">
      <c r="C7" s="77" t="s">
        <v>777</v>
      </c>
      <c r="D7" s="77"/>
      <c r="E7" s="77"/>
      <c r="F7" s="77"/>
      <c r="G7" s="77"/>
      <c r="H7" s="78"/>
      <c r="I7" s="1"/>
      <c r="J7" s="1"/>
      <c r="K7" s="1"/>
      <c r="L7" s="1"/>
      <c r="M7" s="1"/>
      <c r="N7" s="1"/>
      <c r="O7" s="1"/>
      <c r="P7" s="1"/>
      <c r="Q7" s="1"/>
    </row>
    <row r="8" spans="2:20" ht="21.6" customHeight="1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20" ht="16.149999999999999" customHeight="1">
      <c r="C9" s="89"/>
      <c r="D9" s="89"/>
      <c r="E9" s="89"/>
      <c r="F9" s="107">
        <f ca="1">TODAY()</f>
        <v>45931</v>
      </c>
      <c r="G9" s="107">
        <f ca="1">F9-7</f>
        <v>45924</v>
      </c>
      <c r="H9" s="94" t="s">
        <v>61</v>
      </c>
      <c r="I9" s="1"/>
      <c r="J9" s="1"/>
      <c r="K9" s="1"/>
      <c r="L9" s="1"/>
      <c r="M9" s="1"/>
      <c r="N9" s="1"/>
      <c r="O9" s="1"/>
      <c r="P9" s="1"/>
      <c r="Q9" s="1"/>
    </row>
    <row r="10" spans="2:20" s="1" customFormat="1" ht="7.9" customHeight="1">
      <c r="C10" s="90"/>
      <c r="D10" s="90"/>
      <c r="E10" s="90"/>
      <c r="F10" s="91"/>
      <c r="G10" s="91"/>
      <c r="H10" s="90"/>
    </row>
    <row r="11" spans="2:20" ht="16.899999999999999" customHeight="1">
      <c r="C11" s="83" t="s">
        <v>0</v>
      </c>
      <c r="D11" s="83"/>
      <c r="E11" s="84"/>
      <c r="F11" s="95" t="e">
        <f ca="1">VLOOKUP($F9,Graphs!$A$2:O601,2,FALSE)</f>
        <v>#N/A</v>
      </c>
      <c r="G11" s="95">
        <f ca="1">VLOOKUP(G9,Graphs!$A$2:O601,2,FALSE)</f>
        <v>21338.45</v>
      </c>
      <c r="H11" s="100" t="e">
        <f ca="1">F11/G11-1</f>
        <v>#N/A</v>
      </c>
      <c r="I11" s="1"/>
      <c r="J11" s="1"/>
      <c r="K11" s="1"/>
      <c r="L11" s="1"/>
      <c r="M11" s="1"/>
      <c r="N11" s="1"/>
      <c r="O11" s="1"/>
      <c r="P11" s="1"/>
      <c r="Q11" s="1"/>
      <c r="T11" s="3"/>
    </row>
    <row r="12" spans="2:20" ht="16.899999999999999" customHeight="1">
      <c r="C12" s="83" t="s">
        <v>1</v>
      </c>
      <c r="D12" s="83"/>
      <c r="E12" s="84"/>
      <c r="F12" s="95" t="e">
        <f ca="1">VLOOKUP($F9,Graphs!$A$2:O602,3,FALSE)</f>
        <v>#N/A</v>
      </c>
      <c r="G12" s="95">
        <f ca="1">VLOOKUP($G9,Graphs!$A$2:P40,3,FALSE)</f>
        <v>6081.06</v>
      </c>
      <c r="H12" s="100" t="e">
        <f ca="1">F12/G12-1</f>
        <v>#N/A</v>
      </c>
      <c r="I12" s="1"/>
      <c r="J12" s="1"/>
      <c r="K12" s="1"/>
      <c r="L12" s="1"/>
      <c r="M12" s="1"/>
      <c r="N12" s="1"/>
      <c r="O12" s="1"/>
      <c r="P12" s="1"/>
      <c r="Q12" s="1"/>
    </row>
    <row r="13" spans="2:20" s="1" customFormat="1" ht="4.1500000000000004" customHeight="1">
      <c r="C13" s="82"/>
      <c r="D13" s="82"/>
      <c r="E13" s="75"/>
      <c r="F13" s="96"/>
      <c r="G13" s="96"/>
      <c r="H13" s="101"/>
    </row>
    <row r="14" spans="2:20" ht="16.899999999999999" customHeight="1">
      <c r="C14" s="83" t="s">
        <v>778</v>
      </c>
      <c r="D14" s="83"/>
      <c r="E14" s="84"/>
      <c r="F14" s="95" t="e">
        <f ca="1">VLOOKUP($F9,Graphs!$A$2:O604,4,FALSE)</f>
        <v>#N/A</v>
      </c>
      <c r="G14" s="95">
        <f ca="1">VLOOKUP($G9,Graphs!$A$2:P42,4,FALSE)</f>
        <v>5568.0460999999996</v>
      </c>
      <c r="H14" s="100" t="e">
        <f ca="1">F14/G14-1</f>
        <v>#N/A</v>
      </c>
      <c r="I14" s="1"/>
      <c r="J14" s="1"/>
      <c r="K14" s="1"/>
      <c r="L14" s="1"/>
      <c r="M14" s="1"/>
      <c r="N14" s="1"/>
      <c r="O14" s="1"/>
      <c r="P14" s="1"/>
      <c r="Q14" s="1"/>
    </row>
    <row r="15" spans="2:20" ht="16.899999999999999" customHeight="1">
      <c r="C15" s="83" t="s">
        <v>779</v>
      </c>
      <c r="D15" s="83"/>
      <c r="E15" s="84"/>
      <c r="F15" s="95" t="e">
        <f ca="1">VLOOKUP($F9,Graphs!$A$2:O605,5,FALSE)</f>
        <v>#N/A</v>
      </c>
      <c r="G15" s="95">
        <f ca="1">VLOOKUP($G9,Graphs!$A$2:P43,5,FALSE)</f>
        <v>185.794816</v>
      </c>
      <c r="H15" s="100" t="e">
        <f ca="1">F15/G15-1</f>
        <v>#N/A</v>
      </c>
      <c r="I15" s="1"/>
      <c r="J15" s="1"/>
      <c r="K15" s="1"/>
      <c r="L15" s="1"/>
      <c r="M15" s="1"/>
      <c r="N15" s="1"/>
      <c r="O15" s="1"/>
      <c r="P15" s="1"/>
      <c r="Q15" s="1"/>
      <c r="T15" s="105"/>
    </row>
    <row r="16" spans="2:20" ht="16.899999999999999" customHeight="1">
      <c r="C16" s="83" t="s">
        <v>780</v>
      </c>
      <c r="D16" s="83"/>
      <c r="E16" s="84"/>
      <c r="F16" s="95" t="e">
        <f ca="1">VLOOKUP($F9,Graphs!$A$2:O606,6,FALSE)</f>
        <v>#N/A</v>
      </c>
      <c r="G16" s="95">
        <f ca="1">VLOOKUP($G9,Graphs!$A$2:P44,6,FALSE)</f>
        <v>7568.4052758070002</v>
      </c>
      <c r="H16" s="100" t="e">
        <f ca="1">F16/G16-1</f>
        <v>#N/A</v>
      </c>
      <c r="I16" s="1"/>
      <c r="J16" s="1"/>
      <c r="K16" s="1"/>
      <c r="L16" s="1"/>
      <c r="M16" s="1"/>
      <c r="N16" s="1"/>
      <c r="O16" s="1"/>
      <c r="P16" s="1"/>
      <c r="Q16" s="1"/>
    </row>
    <row r="17" spans="3:24" ht="16.899999999999999" customHeight="1">
      <c r="C17" s="83" t="s">
        <v>781</v>
      </c>
      <c r="D17" s="83"/>
      <c r="E17" s="84"/>
      <c r="F17" s="95" t="e">
        <f ca="1">F16/Tradsum!F2</f>
        <v>#N/A</v>
      </c>
      <c r="G17" s="95">
        <f ca="1">G16/Tradsum!F2</f>
        <v>25.771802621333467</v>
      </c>
      <c r="H17" s="100" t="e">
        <f ca="1">F17/G17-1</f>
        <v>#N/A</v>
      </c>
      <c r="I17" s="1"/>
      <c r="J17" s="1"/>
      <c r="K17" s="1"/>
      <c r="L17" s="1"/>
      <c r="M17" s="1"/>
      <c r="N17" s="1"/>
      <c r="O17" s="1"/>
      <c r="P17" s="1"/>
      <c r="Q17" s="1"/>
    </row>
    <row r="18" spans="3:24" ht="16.899999999999999" customHeight="1">
      <c r="C18" s="83" t="s">
        <v>782</v>
      </c>
      <c r="D18" s="83"/>
      <c r="E18" s="84"/>
      <c r="F18" s="95" t="e">
        <f ca="1">VLOOKUP($F9,Graphs!$A$2:O608,7,FALSE)</f>
        <v>#N/A</v>
      </c>
      <c r="G18" s="95">
        <f ca="1">VLOOKUP($G9,Graphs!$A$2:P46,7,FALSE)</f>
        <v>267</v>
      </c>
      <c r="H18" s="100" t="e">
        <f ca="1">F18/G18-1</f>
        <v>#N/A</v>
      </c>
      <c r="I18" s="1"/>
      <c r="J18" s="1"/>
      <c r="K18" s="1"/>
      <c r="L18" s="1"/>
      <c r="M18" s="1"/>
      <c r="N18" s="1"/>
      <c r="O18" s="1"/>
      <c r="P18" s="1"/>
      <c r="Q18" s="1"/>
    </row>
    <row r="19" spans="3:24" s="1" customFormat="1" ht="4.1500000000000004" customHeight="1">
      <c r="C19" s="82"/>
      <c r="D19" s="82"/>
      <c r="E19" s="75"/>
      <c r="F19" s="97"/>
      <c r="G19" s="97"/>
      <c r="H19" s="102"/>
    </row>
    <row r="20" spans="3:24" ht="16.899999999999999" customHeight="1">
      <c r="C20" s="83" t="s">
        <v>783</v>
      </c>
      <c r="D20" s="83"/>
      <c r="E20" s="84"/>
      <c r="F20" s="95" t="e">
        <f ca="1">VLOOKUP($F9,Graphs!$A$2:O610,8,FALSE)</f>
        <v>#N/A</v>
      </c>
      <c r="G20" s="95">
        <f ca="1">VLOOKUP($G9,Graphs!$A$2:P48,8,FALSE)</f>
        <v>152.52211199999999</v>
      </c>
      <c r="H20" s="100" t="e">
        <f ca="1">F20/G20-1</f>
        <v>#N/A</v>
      </c>
      <c r="I20" s="1"/>
      <c r="J20" s="1"/>
      <c r="K20" s="1"/>
      <c r="L20" s="1"/>
      <c r="M20" s="1"/>
      <c r="N20" s="1"/>
      <c r="O20" s="1"/>
      <c r="P20" s="1"/>
      <c r="Q20" s="1"/>
    </row>
    <row r="21" spans="3:24" ht="16.899999999999999" customHeight="1">
      <c r="C21" s="83" t="s">
        <v>784</v>
      </c>
      <c r="D21" s="83"/>
      <c r="E21" s="84"/>
      <c r="F21" s="95" t="e">
        <f ca="1">VLOOKUP($F9,Graphs!$A$2:O611,9,FALSE)</f>
        <v>#N/A</v>
      </c>
      <c r="G21" s="95">
        <f ca="1">VLOOKUP($G9,Graphs!$A$2:P49,9,FALSE)</f>
        <v>270.84515199999998</v>
      </c>
      <c r="H21" s="100" t="e">
        <f ca="1">F21/G21-1</f>
        <v>#N/A</v>
      </c>
      <c r="I21" s="1"/>
      <c r="J21" s="1"/>
      <c r="K21" s="1"/>
      <c r="L21" s="1"/>
      <c r="M21" s="1"/>
      <c r="N21" s="1"/>
      <c r="O21" s="1"/>
      <c r="P21" s="1"/>
      <c r="Q21" s="1"/>
    </row>
    <row r="22" spans="3:24" ht="4.1500000000000004" customHeight="1">
      <c r="C22" s="1"/>
      <c r="D22" s="1"/>
      <c r="E22" s="1"/>
      <c r="F22" s="98"/>
      <c r="G22" s="98"/>
      <c r="H22" s="103"/>
      <c r="I22" s="1"/>
      <c r="J22" s="1"/>
      <c r="K22" s="1"/>
      <c r="L22" s="1"/>
      <c r="M22" s="1"/>
      <c r="N22" s="1"/>
      <c r="O22" s="1"/>
      <c r="P22" s="1"/>
      <c r="Q22" s="1"/>
    </row>
    <row r="23" spans="3:24" ht="16.899999999999999" customHeight="1">
      <c r="C23" s="85" t="s">
        <v>785</v>
      </c>
      <c r="D23" s="85"/>
      <c r="E23" s="76"/>
      <c r="F23" s="99" t="e">
        <f ca="1">F20-F21</f>
        <v>#N/A</v>
      </c>
      <c r="G23" s="99">
        <f ca="1">G20-G21</f>
        <v>-118.32303999999999</v>
      </c>
      <c r="H23" s="104" t="e">
        <f ca="1">(F23-G23)/ABS(G23)</f>
        <v>#N/A</v>
      </c>
      <c r="I23" s="1"/>
      <c r="J23" s="1"/>
      <c r="K23" s="1"/>
      <c r="L23" s="1"/>
      <c r="M23" s="1"/>
      <c r="N23" s="1"/>
      <c r="O23" s="1"/>
      <c r="P23" s="1"/>
      <c r="Q23" s="1"/>
    </row>
    <row r="24" spans="3:24" ht="4.1500000000000004" customHeight="1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3:24" ht="16.899999999999999" customHeight="1">
      <c r="C25" s="86" t="s">
        <v>786</v>
      </c>
      <c r="D25" s="87"/>
      <c r="E25" s="87"/>
      <c r="F25" s="87"/>
      <c r="G25" s="87"/>
      <c r="H25" s="88">
        <f>Graphs!R27</f>
        <v>-4320.2685760000004</v>
      </c>
      <c r="I25" s="1"/>
      <c r="J25" s="1"/>
      <c r="K25" s="1"/>
      <c r="L25" s="1"/>
      <c r="M25" s="1"/>
      <c r="N25" s="1"/>
      <c r="O25" s="1"/>
      <c r="P25" s="1"/>
      <c r="Q25" s="1"/>
      <c r="W25" s="3"/>
    </row>
    <row r="26" spans="3:24" ht="16.899999999999999" customHeight="1">
      <c r="C26" s="86" t="s">
        <v>787</v>
      </c>
      <c r="D26" s="87"/>
      <c r="E26" s="87"/>
      <c r="F26" s="87"/>
      <c r="G26" s="87"/>
      <c r="H26" s="88">
        <f>Graphs!S27</f>
        <v>-26579.944407999999</v>
      </c>
      <c r="I26" s="1"/>
      <c r="J26" s="1"/>
      <c r="K26" s="1"/>
      <c r="L26" s="1"/>
      <c r="M26" s="1"/>
      <c r="N26" s="1"/>
      <c r="O26" s="1"/>
      <c r="P26" s="1"/>
      <c r="Q26" s="1"/>
      <c r="W26" s="3"/>
    </row>
    <row r="27" spans="3:24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W27" s="3"/>
    </row>
    <row r="28" spans="3:24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W28" s="3"/>
    </row>
    <row r="29" spans="3:24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3:24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X30" s="19"/>
    </row>
    <row r="31" spans="3:24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3:24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3:17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3:17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3:17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3:17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3:17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3:17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3:17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3:17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</sheetData>
  <mergeCells count="3">
    <mergeCell ref="D2:Q4"/>
    <mergeCell ref="O6:Q6"/>
    <mergeCell ref="K6:N6"/>
  </mergeCells>
  <conditionalFormatting sqref="F23:H23">
    <cfRule type="cellIs" dxfId="4" priority="5" operator="lessThan">
      <formula>0</formula>
    </cfRule>
  </conditionalFormatting>
  <conditionalFormatting sqref="H11:H12">
    <cfRule type="cellIs" dxfId="3" priority="6" operator="lessThan">
      <formula>0</formula>
    </cfRule>
  </conditionalFormatting>
  <conditionalFormatting sqref="H14:H18">
    <cfRule type="cellIs" dxfId="2" priority="1" operator="lessThan">
      <formula>0</formula>
    </cfRule>
  </conditionalFormatting>
  <conditionalFormatting sqref="H20:H21">
    <cfRule type="cellIs" dxfId="1" priority="2" operator="lessThan">
      <formula>0</formula>
    </cfRule>
  </conditionalFormatting>
  <conditionalFormatting sqref="H25:H26">
    <cfRule type="cellIs" dxfId="0" priority="3" operator="lessThan">
      <formula>0</formula>
    </cfRule>
  </conditionalFormatting>
  <pageMargins left="0" right="0" top="0" bottom="0.25" header="0" footer="0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51"/>
  <sheetViews>
    <sheetView topLeftCell="A340" zoomScale="130" zoomScaleNormal="130" workbookViewId="0">
      <selection activeCell="B351" sqref="B351"/>
    </sheetView>
  </sheetViews>
  <sheetFormatPr defaultRowHeight="15"/>
  <cols>
    <col min="1" max="1" width="12.7109375" bestFit="1" customWidth="1"/>
    <col min="2" max="2" width="24.7109375" customWidth="1"/>
    <col min="9" max="9" width="15.28515625" bestFit="1" customWidth="1"/>
    <col min="10" max="10" width="12.7109375" bestFit="1" customWidth="1"/>
    <col min="12" max="13" width="10" bestFit="1" customWidth="1"/>
  </cols>
  <sheetData>
    <row r="1" spans="1:11">
      <c r="A1" t="s">
        <v>337</v>
      </c>
      <c r="B1" t="s">
        <v>338</v>
      </c>
    </row>
    <row r="2" spans="1:11">
      <c r="A2" t="s">
        <v>339</v>
      </c>
      <c r="B2" t="s">
        <v>340</v>
      </c>
    </row>
    <row r="3" spans="1:11">
      <c r="A3" t="s">
        <v>341</v>
      </c>
      <c r="B3" t="s">
        <v>342</v>
      </c>
      <c r="I3" s="11"/>
    </row>
    <row r="4" spans="1:11">
      <c r="A4" t="s">
        <v>170</v>
      </c>
      <c r="B4" t="s">
        <v>343</v>
      </c>
      <c r="I4" s="11"/>
      <c r="K4" s="71"/>
    </row>
    <row r="5" spans="1:11">
      <c r="A5" t="s">
        <v>256</v>
      </c>
      <c r="B5" t="s">
        <v>344</v>
      </c>
      <c r="I5" s="11"/>
    </row>
    <row r="6" spans="1:11">
      <c r="A6" t="s">
        <v>238</v>
      </c>
      <c r="B6" t="s">
        <v>345</v>
      </c>
      <c r="I6" s="11"/>
    </row>
    <row r="7" spans="1:11">
      <c r="A7" t="s">
        <v>263</v>
      </c>
      <c r="B7" t="s">
        <v>346</v>
      </c>
      <c r="I7" s="11"/>
    </row>
    <row r="8" spans="1:11">
      <c r="A8" t="s">
        <v>104</v>
      </c>
      <c r="B8" t="s">
        <v>347</v>
      </c>
      <c r="H8" s="72"/>
      <c r="I8" s="11"/>
    </row>
    <row r="9" spans="1:11">
      <c r="A9" t="s">
        <v>348</v>
      </c>
      <c r="B9" t="s">
        <v>349</v>
      </c>
      <c r="I9" s="11"/>
      <c r="J9" s="8"/>
    </row>
    <row r="10" spans="1:11">
      <c r="A10" t="s">
        <v>317</v>
      </c>
      <c r="B10" t="s">
        <v>350</v>
      </c>
      <c r="I10" s="11"/>
    </row>
    <row r="11" spans="1:11">
      <c r="A11" t="s">
        <v>292</v>
      </c>
      <c r="B11" t="s">
        <v>351</v>
      </c>
      <c r="I11" s="11"/>
      <c r="J11" s="8"/>
    </row>
    <row r="12" spans="1:11">
      <c r="A12" t="s">
        <v>307</v>
      </c>
      <c r="B12" t="s">
        <v>352</v>
      </c>
      <c r="I12" s="11"/>
    </row>
    <row r="13" spans="1:11">
      <c r="A13" t="s">
        <v>129</v>
      </c>
      <c r="B13" t="s">
        <v>353</v>
      </c>
      <c r="I13" s="11"/>
    </row>
    <row r="14" spans="1:11">
      <c r="A14" t="s">
        <v>354</v>
      </c>
      <c r="B14" t="s">
        <v>355</v>
      </c>
      <c r="I14" s="11"/>
    </row>
    <row r="15" spans="1:11">
      <c r="A15" t="s">
        <v>253</v>
      </c>
      <c r="B15" t="s">
        <v>356</v>
      </c>
      <c r="I15" s="11"/>
    </row>
    <row r="16" spans="1:11">
      <c r="A16" t="s">
        <v>134</v>
      </c>
      <c r="B16" t="s">
        <v>357</v>
      </c>
      <c r="I16" s="11"/>
    </row>
    <row r="17" spans="1:9">
      <c r="A17" t="s">
        <v>106</v>
      </c>
      <c r="B17" t="s">
        <v>358</v>
      </c>
      <c r="I17" s="11"/>
    </row>
    <row r="18" spans="1:9">
      <c r="A18" t="s">
        <v>268</v>
      </c>
      <c r="B18" t="s">
        <v>359</v>
      </c>
      <c r="I18" s="11"/>
    </row>
    <row r="19" spans="1:9">
      <c r="A19" t="s">
        <v>151</v>
      </c>
      <c r="B19" t="s">
        <v>360</v>
      </c>
      <c r="I19" s="11"/>
    </row>
    <row r="20" spans="1:9">
      <c r="A20" t="s">
        <v>361</v>
      </c>
      <c r="B20" t="s">
        <v>362</v>
      </c>
      <c r="I20" s="11"/>
    </row>
    <row r="21" spans="1:9">
      <c r="A21" t="s">
        <v>284</v>
      </c>
      <c r="B21" t="s">
        <v>363</v>
      </c>
      <c r="I21" s="11"/>
    </row>
    <row r="22" spans="1:9">
      <c r="A22" t="s">
        <v>252</v>
      </c>
      <c r="B22" t="s">
        <v>251</v>
      </c>
      <c r="I22" s="11"/>
    </row>
    <row r="23" spans="1:9">
      <c r="A23" t="s">
        <v>114</v>
      </c>
      <c r="B23" t="s">
        <v>364</v>
      </c>
      <c r="I23" s="11"/>
    </row>
    <row r="24" spans="1:9">
      <c r="A24" t="s">
        <v>365</v>
      </c>
      <c r="B24" t="s">
        <v>366</v>
      </c>
      <c r="I24" s="11"/>
    </row>
    <row r="25" spans="1:9">
      <c r="A25" t="s">
        <v>270</v>
      </c>
      <c r="B25" t="s">
        <v>367</v>
      </c>
      <c r="I25" s="11"/>
    </row>
    <row r="26" spans="1:9">
      <c r="A26" t="s">
        <v>125</v>
      </c>
      <c r="B26" t="s">
        <v>368</v>
      </c>
      <c r="I26" s="11"/>
    </row>
    <row r="27" spans="1:9">
      <c r="A27" t="s">
        <v>183</v>
      </c>
      <c r="B27" t="s">
        <v>369</v>
      </c>
      <c r="I27" s="11"/>
    </row>
    <row r="28" spans="1:9">
      <c r="A28" t="s">
        <v>370</v>
      </c>
      <c r="B28" t="s">
        <v>371</v>
      </c>
      <c r="I28" s="11"/>
    </row>
    <row r="29" spans="1:9">
      <c r="A29" t="s">
        <v>131</v>
      </c>
      <c r="B29" t="s">
        <v>372</v>
      </c>
      <c r="I29" s="11"/>
    </row>
    <row r="30" spans="1:9">
      <c r="A30" t="s">
        <v>108</v>
      </c>
      <c r="B30" t="s">
        <v>373</v>
      </c>
      <c r="I30" s="11"/>
    </row>
    <row r="31" spans="1:9">
      <c r="A31" t="s">
        <v>318</v>
      </c>
      <c r="B31" t="s">
        <v>374</v>
      </c>
      <c r="I31" s="11"/>
    </row>
    <row r="32" spans="1:9">
      <c r="A32" t="s">
        <v>155</v>
      </c>
      <c r="B32" t="s">
        <v>375</v>
      </c>
      <c r="I32" s="11"/>
    </row>
    <row r="33" spans="1:9">
      <c r="A33" t="s">
        <v>154</v>
      </c>
      <c r="B33" t="s">
        <v>376</v>
      </c>
      <c r="I33" s="11"/>
    </row>
    <row r="34" spans="1:9">
      <c r="A34" t="s">
        <v>236</v>
      </c>
      <c r="B34" t="s">
        <v>377</v>
      </c>
      <c r="I34" s="11"/>
    </row>
    <row r="35" spans="1:9">
      <c r="A35" t="s">
        <v>247</v>
      </c>
      <c r="B35" t="s">
        <v>378</v>
      </c>
      <c r="I35" s="11"/>
    </row>
    <row r="36" spans="1:9">
      <c r="A36" t="s">
        <v>116</v>
      </c>
      <c r="B36" t="s">
        <v>379</v>
      </c>
      <c r="I36" s="11"/>
    </row>
    <row r="37" spans="1:9">
      <c r="A37" t="s">
        <v>86</v>
      </c>
      <c r="B37" t="s">
        <v>380</v>
      </c>
      <c r="I37" s="11"/>
    </row>
    <row r="38" spans="1:9">
      <c r="A38" t="s">
        <v>381</v>
      </c>
      <c r="B38" t="s">
        <v>382</v>
      </c>
      <c r="I38" s="11"/>
    </row>
    <row r="39" spans="1:9">
      <c r="A39" t="s">
        <v>191</v>
      </c>
      <c r="B39" t="s">
        <v>383</v>
      </c>
      <c r="I39" s="11"/>
    </row>
    <row r="40" spans="1:9">
      <c r="A40" t="s">
        <v>184</v>
      </c>
      <c r="B40" t="s">
        <v>384</v>
      </c>
      <c r="I40" s="11"/>
    </row>
    <row r="41" spans="1:9">
      <c r="A41" t="s">
        <v>171</v>
      </c>
      <c r="B41" t="s">
        <v>385</v>
      </c>
      <c r="I41" s="11"/>
    </row>
    <row r="42" spans="1:9">
      <c r="A42" t="s">
        <v>386</v>
      </c>
      <c r="B42" t="s">
        <v>387</v>
      </c>
      <c r="I42" s="11"/>
    </row>
    <row r="43" spans="1:9">
      <c r="A43" t="s">
        <v>286</v>
      </c>
      <c r="B43" t="s">
        <v>388</v>
      </c>
      <c r="I43" s="11"/>
    </row>
    <row r="44" spans="1:9">
      <c r="A44" t="s">
        <v>223</v>
      </c>
      <c r="B44" t="s">
        <v>389</v>
      </c>
      <c r="I44" s="11"/>
    </row>
    <row r="45" spans="1:9">
      <c r="A45" t="s">
        <v>222</v>
      </c>
      <c r="B45" t="s">
        <v>390</v>
      </c>
      <c r="I45" s="11"/>
    </row>
    <row r="46" spans="1:9">
      <c r="A46" t="s">
        <v>122</v>
      </c>
      <c r="B46" t="s">
        <v>391</v>
      </c>
      <c r="I46" s="11"/>
    </row>
    <row r="47" spans="1:9">
      <c r="A47" t="s">
        <v>392</v>
      </c>
      <c r="B47" t="s">
        <v>393</v>
      </c>
      <c r="I47" s="11"/>
    </row>
    <row r="48" spans="1:9">
      <c r="A48" t="s">
        <v>241</v>
      </c>
      <c r="B48" t="s">
        <v>394</v>
      </c>
      <c r="I48" s="11"/>
    </row>
    <row r="49" spans="1:9">
      <c r="A49" t="s">
        <v>312</v>
      </c>
      <c r="B49" t="s">
        <v>395</v>
      </c>
      <c r="I49" s="11"/>
    </row>
    <row r="50" spans="1:9">
      <c r="A50" t="s">
        <v>187</v>
      </c>
      <c r="B50" t="s">
        <v>396</v>
      </c>
      <c r="I50" s="11"/>
    </row>
    <row r="51" spans="1:9">
      <c r="A51" t="s">
        <v>287</v>
      </c>
      <c r="B51" t="s">
        <v>397</v>
      </c>
      <c r="I51" s="11"/>
    </row>
    <row r="52" spans="1:9">
      <c r="A52" t="s">
        <v>309</v>
      </c>
      <c r="B52" t="s">
        <v>398</v>
      </c>
      <c r="I52" s="11"/>
    </row>
    <row r="53" spans="1:9">
      <c r="A53" t="s">
        <v>209</v>
      </c>
      <c r="B53" t="s">
        <v>399</v>
      </c>
      <c r="I53" s="11"/>
    </row>
    <row r="54" spans="1:9">
      <c r="A54" t="s">
        <v>314</v>
      </c>
      <c r="B54" t="s">
        <v>400</v>
      </c>
      <c r="I54" s="11"/>
    </row>
    <row r="55" spans="1:9">
      <c r="A55" t="s">
        <v>401</v>
      </c>
      <c r="B55" t="s">
        <v>402</v>
      </c>
      <c r="I55" s="11"/>
    </row>
    <row r="56" spans="1:9">
      <c r="A56" t="s">
        <v>142</v>
      </c>
      <c r="B56" t="s">
        <v>403</v>
      </c>
      <c r="I56" s="11"/>
    </row>
    <row r="57" spans="1:9">
      <c r="A57" t="s">
        <v>281</v>
      </c>
      <c r="B57" t="s">
        <v>404</v>
      </c>
      <c r="I57" s="11"/>
    </row>
    <row r="58" spans="1:9">
      <c r="A58" t="s">
        <v>156</v>
      </c>
      <c r="B58" t="s">
        <v>405</v>
      </c>
      <c r="I58" s="11"/>
    </row>
    <row r="59" spans="1:9">
      <c r="A59" t="s">
        <v>121</v>
      </c>
      <c r="B59" t="s">
        <v>406</v>
      </c>
      <c r="I59" s="11"/>
    </row>
    <row r="60" spans="1:9">
      <c r="A60" t="s">
        <v>407</v>
      </c>
      <c r="B60" t="s">
        <v>408</v>
      </c>
      <c r="I60" s="11"/>
    </row>
    <row r="61" spans="1:9">
      <c r="A61" t="s">
        <v>409</v>
      </c>
      <c r="B61" t="s">
        <v>408</v>
      </c>
      <c r="I61" s="11"/>
    </row>
    <row r="62" spans="1:9">
      <c r="A62" t="s">
        <v>112</v>
      </c>
      <c r="B62" t="s">
        <v>410</v>
      </c>
      <c r="I62" s="11"/>
    </row>
    <row r="63" spans="1:9">
      <c r="A63" t="s">
        <v>304</v>
      </c>
      <c r="B63" t="s">
        <v>411</v>
      </c>
      <c r="I63" s="11"/>
    </row>
    <row r="64" spans="1:9">
      <c r="A64" t="s">
        <v>243</v>
      </c>
      <c r="B64" t="s">
        <v>412</v>
      </c>
      <c r="I64" s="11"/>
    </row>
    <row r="65" spans="1:9">
      <c r="A65" t="s">
        <v>280</v>
      </c>
      <c r="B65" t="s">
        <v>413</v>
      </c>
      <c r="I65" s="11"/>
    </row>
    <row r="66" spans="1:9">
      <c r="A66" t="s">
        <v>282</v>
      </c>
      <c r="B66" t="s">
        <v>414</v>
      </c>
      <c r="I66" s="11"/>
    </row>
    <row r="67" spans="1:9">
      <c r="A67" t="s">
        <v>415</v>
      </c>
      <c r="B67" t="s">
        <v>416</v>
      </c>
      <c r="I67" s="11"/>
    </row>
    <row r="68" spans="1:9">
      <c r="A68" t="s">
        <v>248</v>
      </c>
      <c r="B68" t="s">
        <v>417</v>
      </c>
      <c r="I68" s="11"/>
    </row>
    <row r="69" spans="1:9">
      <c r="A69" t="s">
        <v>157</v>
      </c>
      <c r="B69" t="s">
        <v>418</v>
      </c>
      <c r="I69" s="11"/>
    </row>
    <row r="70" spans="1:9">
      <c r="A70" t="s">
        <v>419</v>
      </c>
      <c r="B70" t="s">
        <v>420</v>
      </c>
      <c r="I70" s="11"/>
    </row>
    <row r="71" spans="1:9">
      <c r="A71" t="s">
        <v>421</v>
      </c>
      <c r="B71" t="s">
        <v>422</v>
      </c>
      <c r="I71" s="11"/>
    </row>
    <row r="72" spans="1:9">
      <c r="A72" t="s">
        <v>194</v>
      </c>
      <c r="B72" t="s">
        <v>423</v>
      </c>
      <c r="I72" s="11"/>
    </row>
    <row r="73" spans="1:9">
      <c r="A73" t="s">
        <v>220</v>
      </c>
      <c r="B73" t="s">
        <v>424</v>
      </c>
      <c r="I73" s="11"/>
    </row>
    <row r="74" spans="1:9">
      <c r="A74" t="s">
        <v>70</v>
      </c>
      <c r="B74" t="s">
        <v>425</v>
      </c>
      <c r="I74" s="11"/>
    </row>
    <row r="75" spans="1:9">
      <c r="A75" t="s">
        <v>242</v>
      </c>
      <c r="B75" t="s">
        <v>426</v>
      </c>
      <c r="I75" s="11"/>
    </row>
    <row r="76" spans="1:9">
      <c r="A76" t="s">
        <v>303</v>
      </c>
      <c r="B76" t="s">
        <v>427</v>
      </c>
      <c r="I76" s="11"/>
    </row>
    <row r="77" spans="1:9">
      <c r="A77" t="s">
        <v>150</v>
      </c>
      <c r="B77" t="s">
        <v>428</v>
      </c>
      <c r="I77" s="11"/>
    </row>
    <row r="78" spans="1:9">
      <c r="A78" t="s">
        <v>278</v>
      </c>
      <c r="B78" t="s">
        <v>429</v>
      </c>
      <c r="I78" s="11"/>
    </row>
    <row r="79" spans="1:9">
      <c r="A79" t="s">
        <v>224</v>
      </c>
      <c r="B79" t="s">
        <v>430</v>
      </c>
      <c r="I79" s="11"/>
    </row>
    <row r="80" spans="1:9">
      <c r="A80" t="s">
        <v>276</v>
      </c>
      <c r="B80" t="s">
        <v>431</v>
      </c>
      <c r="I80" s="11"/>
    </row>
    <row r="81" spans="1:9">
      <c r="A81" t="s">
        <v>308</v>
      </c>
      <c r="B81" t="s">
        <v>432</v>
      </c>
      <c r="I81" s="11"/>
    </row>
    <row r="82" spans="1:9">
      <c r="A82" t="s">
        <v>173</v>
      </c>
      <c r="B82" t="s">
        <v>433</v>
      </c>
      <c r="I82" s="11"/>
    </row>
    <row r="83" spans="1:9">
      <c r="A83" t="s">
        <v>279</v>
      </c>
      <c r="B83" t="s">
        <v>434</v>
      </c>
      <c r="I83" s="11"/>
    </row>
    <row r="84" spans="1:9">
      <c r="A84" t="s">
        <v>435</v>
      </c>
      <c r="B84" t="s">
        <v>436</v>
      </c>
      <c r="I84" s="11"/>
    </row>
    <row r="85" spans="1:9">
      <c r="A85" t="s">
        <v>437</v>
      </c>
      <c r="B85" t="s">
        <v>438</v>
      </c>
      <c r="I85" s="11"/>
    </row>
    <row r="86" spans="1:9">
      <c r="A86" t="s">
        <v>244</v>
      </c>
      <c r="B86" t="s">
        <v>439</v>
      </c>
      <c r="I86" s="11"/>
    </row>
    <row r="87" spans="1:9">
      <c r="A87" t="s">
        <v>271</v>
      </c>
      <c r="B87" t="s">
        <v>440</v>
      </c>
      <c r="I87" s="11"/>
    </row>
    <row r="88" spans="1:9">
      <c r="A88" t="s">
        <v>441</v>
      </c>
      <c r="B88" t="s">
        <v>442</v>
      </c>
      <c r="I88" s="11"/>
    </row>
    <row r="89" spans="1:9">
      <c r="A89" t="s">
        <v>225</v>
      </c>
      <c r="B89" t="s">
        <v>443</v>
      </c>
      <c r="I89" s="11"/>
    </row>
    <row r="90" spans="1:9">
      <c r="A90" t="s">
        <v>230</v>
      </c>
      <c r="B90" t="s">
        <v>444</v>
      </c>
      <c r="I90" s="11"/>
    </row>
    <row r="91" spans="1:9">
      <c r="A91" t="s">
        <v>239</v>
      </c>
      <c r="B91" t="s">
        <v>445</v>
      </c>
      <c r="I91" s="11"/>
    </row>
    <row r="92" spans="1:9">
      <c r="A92" t="s">
        <v>446</v>
      </c>
      <c r="B92" t="s">
        <v>447</v>
      </c>
      <c r="I92" s="11"/>
    </row>
    <row r="93" spans="1:9">
      <c r="A93" t="s">
        <v>165</v>
      </c>
      <c r="B93" t="s">
        <v>448</v>
      </c>
      <c r="I93" s="11"/>
    </row>
    <row r="94" spans="1:9">
      <c r="A94" t="s">
        <v>302</v>
      </c>
      <c r="B94" t="s">
        <v>449</v>
      </c>
      <c r="I94" s="11"/>
    </row>
    <row r="95" spans="1:9">
      <c r="A95" t="s">
        <v>262</v>
      </c>
      <c r="B95" t="s">
        <v>450</v>
      </c>
      <c r="I95" s="11"/>
    </row>
    <row r="96" spans="1:9">
      <c r="A96" t="s">
        <v>123</v>
      </c>
      <c r="B96" t="s">
        <v>451</v>
      </c>
      <c r="I96" s="11"/>
    </row>
    <row r="97" spans="1:9">
      <c r="A97" t="s">
        <v>204</v>
      </c>
      <c r="B97" t="s">
        <v>452</v>
      </c>
      <c r="I97" s="11"/>
    </row>
    <row r="98" spans="1:9">
      <c r="A98" t="s">
        <v>315</v>
      </c>
      <c r="B98" t="s">
        <v>453</v>
      </c>
      <c r="I98" s="3"/>
    </row>
    <row r="99" spans="1:9">
      <c r="A99" t="s">
        <v>166</v>
      </c>
      <c r="B99" t="s">
        <v>454</v>
      </c>
      <c r="I99" s="11"/>
    </row>
    <row r="100" spans="1:9">
      <c r="A100" t="s">
        <v>297</v>
      </c>
      <c r="B100" t="s">
        <v>455</v>
      </c>
      <c r="I100" s="11"/>
    </row>
    <row r="101" spans="1:9">
      <c r="A101" t="s">
        <v>456</v>
      </c>
      <c r="B101" t="s">
        <v>457</v>
      </c>
      <c r="I101" s="11"/>
    </row>
    <row r="102" spans="1:9">
      <c r="A102" t="s">
        <v>458</v>
      </c>
      <c r="B102" t="s">
        <v>459</v>
      </c>
      <c r="I102" s="11"/>
    </row>
    <row r="103" spans="1:9">
      <c r="A103" t="s">
        <v>231</v>
      </c>
      <c r="B103" t="s">
        <v>460</v>
      </c>
      <c r="I103" s="11"/>
    </row>
    <row r="104" spans="1:9">
      <c r="A104" t="s">
        <v>212</v>
      </c>
      <c r="B104" t="s">
        <v>461</v>
      </c>
      <c r="I104" s="11"/>
    </row>
    <row r="105" spans="1:9">
      <c r="A105" t="s">
        <v>462</v>
      </c>
      <c r="B105" t="s">
        <v>463</v>
      </c>
      <c r="I105" s="11"/>
    </row>
    <row r="106" spans="1:9">
      <c r="A106" t="s">
        <v>464</v>
      </c>
      <c r="B106" t="s">
        <v>465</v>
      </c>
      <c r="I106" s="11"/>
    </row>
    <row r="107" spans="1:9">
      <c r="A107" t="s">
        <v>249</v>
      </c>
      <c r="B107" t="s">
        <v>466</v>
      </c>
      <c r="I107" s="11"/>
    </row>
    <row r="108" spans="1:9">
      <c r="A108" t="s">
        <v>79</v>
      </c>
      <c r="B108" t="s">
        <v>467</v>
      </c>
      <c r="I108" s="11"/>
    </row>
    <row r="109" spans="1:9">
      <c r="A109" t="s">
        <v>291</v>
      </c>
      <c r="B109" t="s">
        <v>468</v>
      </c>
      <c r="I109" s="11"/>
    </row>
    <row r="110" spans="1:9">
      <c r="A110" t="s">
        <v>240</v>
      </c>
      <c r="B110" t="s">
        <v>469</v>
      </c>
      <c r="I110" s="11"/>
    </row>
    <row r="111" spans="1:9">
      <c r="A111" t="s">
        <v>100</v>
      </c>
      <c r="B111" t="s">
        <v>470</v>
      </c>
      <c r="I111" s="11"/>
    </row>
    <row r="112" spans="1:9">
      <c r="A112" t="s">
        <v>245</v>
      </c>
      <c r="B112" t="s">
        <v>471</v>
      </c>
      <c r="I112" s="11"/>
    </row>
    <row r="113" spans="1:9">
      <c r="A113" t="s">
        <v>275</v>
      </c>
      <c r="B113" t="s">
        <v>472</v>
      </c>
      <c r="I113" s="11"/>
    </row>
    <row r="114" spans="1:9">
      <c r="A114" t="s">
        <v>227</v>
      </c>
      <c r="B114" t="s">
        <v>473</v>
      </c>
      <c r="I114" s="11"/>
    </row>
    <row r="115" spans="1:9">
      <c r="A115" t="s">
        <v>474</v>
      </c>
      <c r="B115" t="s">
        <v>475</v>
      </c>
      <c r="I115" s="11"/>
    </row>
    <row r="116" spans="1:9">
      <c r="A116" t="s">
        <v>295</v>
      </c>
      <c r="B116" t="s">
        <v>476</v>
      </c>
      <c r="I116" s="11"/>
    </row>
    <row r="117" spans="1:9">
      <c r="A117" t="s">
        <v>477</v>
      </c>
      <c r="B117" t="s">
        <v>478</v>
      </c>
      <c r="I117" s="11"/>
    </row>
    <row r="118" spans="1:9">
      <c r="A118" t="s">
        <v>479</v>
      </c>
      <c r="B118" t="s">
        <v>480</v>
      </c>
      <c r="I118" s="11"/>
    </row>
    <row r="119" spans="1:9">
      <c r="A119" t="s">
        <v>96</v>
      </c>
      <c r="B119" t="s">
        <v>481</v>
      </c>
      <c r="I119" s="11"/>
    </row>
    <row r="120" spans="1:9">
      <c r="A120" t="s">
        <v>210</v>
      </c>
      <c r="B120" t="s">
        <v>482</v>
      </c>
      <c r="I120" s="11"/>
    </row>
    <row r="121" spans="1:9">
      <c r="A121" t="s">
        <v>163</v>
      </c>
      <c r="B121" t="s">
        <v>483</v>
      </c>
      <c r="I121" s="3"/>
    </row>
    <row r="122" spans="1:9">
      <c r="A122" t="s">
        <v>235</v>
      </c>
      <c r="B122" t="s">
        <v>484</v>
      </c>
      <c r="I122" s="3"/>
    </row>
    <row r="123" spans="1:9">
      <c r="A123" t="s">
        <v>485</v>
      </c>
      <c r="B123" t="s">
        <v>486</v>
      </c>
      <c r="I123" s="3"/>
    </row>
    <row r="124" spans="1:9">
      <c r="A124" t="s">
        <v>273</v>
      </c>
      <c r="B124" t="s">
        <v>487</v>
      </c>
      <c r="I124" s="3"/>
    </row>
    <row r="125" spans="1:9">
      <c r="A125" t="s">
        <v>202</v>
      </c>
      <c r="B125" t="s">
        <v>488</v>
      </c>
      <c r="I125" s="3"/>
    </row>
    <row r="126" spans="1:9">
      <c r="A126" t="s">
        <v>294</v>
      </c>
      <c r="B126" t="s">
        <v>489</v>
      </c>
      <c r="I126" s="3"/>
    </row>
    <row r="127" spans="1:9">
      <c r="A127" t="s">
        <v>490</v>
      </c>
      <c r="B127" t="s">
        <v>491</v>
      </c>
      <c r="I127" s="3"/>
    </row>
    <row r="128" spans="1:9">
      <c r="A128" t="s">
        <v>289</v>
      </c>
      <c r="B128" t="s">
        <v>492</v>
      </c>
      <c r="I128" s="3"/>
    </row>
    <row r="129" spans="1:9">
      <c r="A129" t="s">
        <v>168</v>
      </c>
      <c r="B129" t="s">
        <v>493</v>
      </c>
      <c r="I129" s="3"/>
    </row>
    <row r="130" spans="1:9">
      <c r="A130" t="s">
        <v>300</v>
      </c>
      <c r="B130" t="s">
        <v>494</v>
      </c>
      <c r="I130" s="3"/>
    </row>
    <row r="131" spans="1:9">
      <c r="A131" t="s">
        <v>495</v>
      </c>
      <c r="B131" t="s">
        <v>496</v>
      </c>
      <c r="I131" s="3"/>
    </row>
    <row r="132" spans="1:9">
      <c r="A132" t="s">
        <v>497</v>
      </c>
      <c r="B132" t="s">
        <v>498</v>
      </c>
      <c r="I132" s="3"/>
    </row>
    <row r="133" spans="1:9">
      <c r="A133" t="s">
        <v>206</v>
      </c>
      <c r="B133" t="s">
        <v>499</v>
      </c>
      <c r="I133" s="3"/>
    </row>
    <row r="134" spans="1:9">
      <c r="A134" t="s">
        <v>164</v>
      </c>
      <c r="B134" t="s">
        <v>500</v>
      </c>
      <c r="I134" s="3"/>
    </row>
    <row r="135" spans="1:9">
      <c r="A135" t="s">
        <v>76</v>
      </c>
      <c r="B135" t="s">
        <v>501</v>
      </c>
      <c r="I135" s="3"/>
    </row>
    <row r="136" spans="1:9">
      <c r="A136" t="s">
        <v>221</v>
      </c>
      <c r="B136" t="s">
        <v>502</v>
      </c>
      <c r="I136" s="3"/>
    </row>
    <row r="137" spans="1:9">
      <c r="A137" t="s">
        <v>228</v>
      </c>
      <c r="B137" t="s">
        <v>503</v>
      </c>
      <c r="I137" s="3"/>
    </row>
    <row r="138" spans="1:9">
      <c r="A138" t="s">
        <v>177</v>
      </c>
      <c r="B138" t="s">
        <v>504</v>
      </c>
      <c r="I138" s="3"/>
    </row>
    <row r="139" spans="1:9">
      <c r="A139" t="s">
        <v>505</v>
      </c>
      <c r="B139" t="s">
        <v>506</v>
      </c>
      <c r="I139" s="3"/>
    </row>
    <row r="140" spans="1:9">
      <c r="A140" t="s">
        <v>216</v>
      </c>
      <c r="B140" t="s">
        <v>507</v>
      </c>
      <c r="I140" s="3"/>
    </row>
    <row r="141" spans="1:9">
      <c r="A141" t="s">
        <v>508</v>
      </c>
      <c r="B141" t="s">
        <v>509</v>
      </c>
      <c r="I141" s="3"/>
    </row>
    <row r="142" spans="1:9">
      <c r="A142" t="s">
        <v>185</v>
      </c>
      <c r="B142" t="s">
        <v>510</v>
      </c>
      <c r="I142" s="3"/>
    </row>
    <row r="143" spans="1:9">
      <c r="A143" t="s">
        <v>511</v>
      </c>
      <c r="B143" t="s">
        <v>512</v>
      </c>
      <c r="I143" s="3"/>
    </row>
    <row r="144" spans="1:9">
      <c r="A144" t="s">
        <v>146</v>
      </c>
      <c r="B144" t="s">
        <v>513</v>
      </c>
      <c r="I144" s="3"/>
    </row>
    <row r="145" spans="1:9">
      <c r="A145" t="s">
        <v>195</v>
      </c>
      <c r="B145" t="s">
        <v>514</v>
      </c>
      <c r="I145" s="3"/>
    </row>
    <row r="146" spans="1:9">
      <c r="A146" t="s">
        <v>515</v>
      </c>
      <c r="B146" t="s">
        <v>516</v>
      </c>
      <c r="I146" s="3"/>
    </row>
    <row r="147" spans="1:9">
      <c r="A147" t="s">
        <v>296</v>
      </c>
      <c r="B147" t="s">
        <v>517</v>
      </c>
      <c r="I147" s="3"/>
    </row>
    <row r="148" spans="1:9">
      <c r="A148" t="s">
        <v>518</v>
      </c>
      <c r="B148" t="s">
        <v>519</v>
      </c>
      <c r="I148" s="3"/>
    </row>
    <row r="149" spans="1:9">
      <c r="A149" t="s">
        <v>290</v>
      </c>
      <c r="B149" t="s">
        <v>520</v>
      </c>
      <c r="I149" s="3"/>
    </row>
    <row r="150" spans="1:9">
      <c r="A150" t="s">
        <v>316</v>
      </c>
      <c r="B150" t="s">
        <v>521</v>
      </c>
      <c r="I150" s="3"/>
    </row>
    <row r="151" spans="1:9">
      <c r="A151" t="s">
        <v>274</v>
      </c>
      <c r="B151" t="s">
        <v>522</v>
      </c>
      <c r="I151" s="3"/>
    </row>
    <row r="152" spans="1:9">
      <c r="A152" t="s">
        <v>107</v>
      </c>
      <c r="B152" t="s">
        <v>523</v>
      </c>
      <c r="I152" s="3"/>
    </row>
    <row r="153" spans="1:9">
      <c r="A153" t="s">
        <v>524</v>
      </c>
      <c r="B153" t="s">
        <v>525</v>
      </c>
      <c r="I153" s="3"/>
    </row>
    <row r="154" spans="1:9">
      <c r="A154" t="s">
        <v>160</v>
      </c>
      <c r="B154" t="s">
        <v>526</v>
      </c>
      <c r="I154" s="3"/>
    </row>
    <row r="155" spans="1:9">
      <c r="A155" t="s">
        <v>527</v>
      </c>
      <c r="B155" t="s">
        <v>528</v>
      </c>
      <c r="I155" s="3"/>
    </row>
    <row r="156" spans="1:9">
      <c r="A156" t="s">
        <v>529</v>
      </c>
      <c r="B156" t="s">
        <v>530</v>
      </c>
      <c r="I156" s="3"/>
    </row>
    <row r="157" spans="1:9">
      <c r="A157" t="s">
        <v>288</v>
      </c>
      <c r="B157" t="s">
        <v>531</v>
      </c>
      <c r="I157" s="3"/>
    </row>
    <row r="158" spans="1:9">
      <c r="A158" t="s">
        <v>152</v>
      </c>
      <c r="B158" t="s">
        <v>532</v>
      </c>
    </row>
    <row r="159" spans="1:9">
      <c r="A159" t="s">
        <v>533</v>
      </c>
      <c r="B159" t="s">
        <v>534</v>
      </c>
    </row>
    <row r="160" spans="1:9">
      <c r="A160" t="s">
        <v>535</v>
      </c>
      <c r="B160" t="s">
        <v>536</v>
      </c>
    </row>
    <row r="161" spans="1:2">
      <c r="A161" t="s">
        <v>78</v>
      </c>
      <c r="B161" t="s">
        <v>537</v>
      </c>
    </row>
    <row r="162" spans="1:2">
      <c r="A162" t="s">
        <v>538</v>
      </c>
      <c r="B162" t="s">
        <v>539</v>
      </c>
    </row>
    <row r="163" spans="1:2">
      <c r="A163" t="s">
        <v>540</v>
      </c>
      <c r="B163" t="s">
        <v>541</v>
      </c>
    </row>
    <row r="164" spans="1:2">
      <c r="A164" t="s">
        <v>207</v>
      </c>
      <c r="B164" t="s">
        <v>542</v>
      </c>
    </row>
    <row r="165" spans="1:2">
      <c r="A165" t="s">
        <v>208</v>
      </c>
      <c r="B165" t="s">
        <v>543</v>
      </c>
    </row>
    <row r="166" spans="1:2">
      <c r="A166" t="s">
        <v>74</v>
      </c>
      <c r="B166" t="s">
        <v>544</v>
      </c>
    </row>
    <row r="167" spans="1:2">
      <c r="A167" t="s">
        <v>178</v>
      </c>
      <c r="B167" t="s">
        <v>545</v>
      </c>
    </row>
    <row r="168" spans="1:2">
      <c r="A168" t="s">
        <v>264</v>
      </c>
      <c r="B168" t="s">
        <v>546</v>
      </c>
    </row>
    <row r="169" spans="1:2">
      <c r="A169" t="s">
        <v>176</v>
      </c>
      <c r="B169" t="s">
        <v>547</v>
      </c>
    </row>
    <row r="170" spans="1:2">
      <c r="A170" t="s">
        <v>548</v>
      </c>
      <c r="B170" t="s">
        <v>549</v>
      </c>
    </row>
    <row r="171" spans="1:2">
      <c r="A171" t="s">
        <v>550</v>
      </c>
      <c r="B171" t="s">
        <v>551</v>
      </c>
    </row>
    <row r="172" spans="1:2">
      <c r="A172" t="s">
        <v>552</v>
      </c>
      <c r="B172" t="s">
        <v>553</v>
      </c>
    </row>
    <row r="173" spans="1:2">
      <c r="A173" t="s">
        <v>97</v>
      </c>
      <c r="B173" t="s">
        <v>554</v>
      </c>
    </row>
    <row r="174" spans="1:2">
      <c r="A174" t="s">
        <v>233</v>
      </c>
      <c r="B174" t="s">
        <v>555</v>
      </c>
    </row>
    <row r="175" spans="1:2">
      <c r="A175" t="s">
        <v>65</v>
      </c>
      <c r="B175" t="s">
        <v>556</v>
      </c>
    </row>
    <row r="176" spans="1:2">
      <c r="A176" t="s">
        <v>66</v>
      </c>
      <c r="B176" t="s">
        <v>557</v>
      </c>
    </row>
    <row r="177" spans="1:2">
      <c r="A177" t="s">
        <v>69</v>
      </c>
      <c r="B177" t="s">
        <v>558</v>
      </c>
    </row>
    <row r="178" spans="1:2">
      <c r="A178" t="s">
        <v>559</v>
      </c>
      <c r="B178" t="s">
        <v>560</v>
      </c>
    </row>
    <row r="179" spans="1:2">
      <c r="A179" t="s">
        <v>213</v>
      </c>
      <c r="B179" t="s">
        <v>561</v>
      </c>
    </row>
    <row r="180" spans="1:2">
      <c r="A180" t="s">
        <v>562</v>
      </c>
      <c r="B180" t="s">
        <v>563</v>
      </c>
    </row>
    <row r="181" spans="1:2">
      <c r="A181" t="s">
        <v>564</v>
      </c>
      <c r="B181" t="s">
        <v>565</v>
      </c>
    </row>
    <row r="182" spans="1:2">
      <c r="A182" t="s">
        <v>136</v>
      </c>
      <c r="B182" t="s">
        <v>566</v>
      </c>
    </row>
    <row r="183" spans="1:2">
      <c r="A183" t="s">
        <v>567</v>
      </c>
      <c r="B183" t="s">
        <v>568</v>
      </c>
    </row>
    <row r="184" spans="1:2">
      <c r="A184" t="s">
        <v>569</v>
      </c>
      <c r="B184" t="s">
        <v>570</v>
      </c>
    </row>
    <row r="185" spans="1:2">
      <c r="A185" t="s">
        <v>571</v>
      </c>
      <c r="B185" t="s">
        <v>572</v>
      </c>
    </row>
    <row r="186" spans="1:2">
      <c r="A186" t="s">
        <v>573</v>
      </c>
      <c r="B186" t="s">
        <v>574</v>
      </c>
    </row>
    <row r="187" spans="1:2">
      <c r="A187" t="s">
        <v>575</v>
      </c>
      <c r="B187" t="s">
        <v>576</v>
      </c>
    </row>
    <row r="188" spans="1:2">
      <c r="A188" t="s">
        <v>255</v>
      </c>
      <c r="B188" t="s">
        <v>577</v>
      </c>
    </row>
    <row r="189" spans="1:2">
      <c r="A189" t="s">
        <v>196</v>
      </c>
      <c r="B189" t="s">
        <v>578</v>
      </c>
    </row>
    <row r="190" spans="1:2">
      <c r="A190" t="s">
        <v>68</v>
      </c>
      <c r="B190" t="s">
        <v>579</v>
      </c>
    </row>
    <row r="191" spans="1:2">
      <c r="A191" t="s">
        <v>91</v>
      </c>
      <c r="B191" t="s">
        <v>580</v>
      </c>
    </row>
    <row r="192" spans="1:2">
      <c r="A192" t="s">
        <v>188</v>
      </c>
      <c r="B192" t="s">
        <v>581</v>
      </c>
    </row>
    <row r="193" spans="1:2">
      <c r="A193" t="s">
        <v>198</v>
      </c>
      <c r="B193" t="s">
        <v>197</v>
      </c>
    </row>
    <row r="194" spans="1:2">
      <c r="A194" t="s">
        <v>298</v>
      </c>
      <c r="B194" t="s">
        <v>582</v>
      </c>
    </row>
    <row r="195" spans="1:2">
      <c r="A195" t="s">
        <v>71</v>
      </c>
      <c r="B195" t="s">
        <v>583</v>
      </c>
    </row>
    <row r="196" spans="1:2">
      <c r="A196" t="s">
        <v>199</v>
      </c>
      <c r="B196" t="s">
        <v>584</v>
      </c>
    </row>
    <row r="197" spans="1:2">
      <c r="A197" t="s">
        <v>132</v>
      </c>
      <c r="B197" t="s">
        <v>585</v>
      </c>
    </row>
    <row r="198" spans="1:2">
      <c r="A198" t="s">
        <v>586</v>
      </c>
      <c r="B198" t="s">
        <v>587</v>
      </c>
    </row>
    <row r="199" spans="1:2">
      <c r="A199" t="s">
        <v>133</v>
      </c>
      <c r="B199" t="s">
        <v>588</v>
      </c>
    </row>
    <row r="200" spans="1:2">
      <c r="A200" t="s">
        <v>159</v>
      </c>
      <c r="B200" t="s">
        <v>589</v>
      </c>
    </row>
    <row r="201" spans="1:2">
      <c r="A201" t="s">
        <v>260</v>
      </c>
      <c r="B201" t="s">
        <v>590</v>
      </c>
    </row>
    <row r="202" spans="1:2">
      <c r="A202" t="s">
        <v>120</v>
      </c>
      <c r="B202" t="s">
        <v>591</v>
      </c>
    </row>
    <row r="203" spans="1:2">
      <c r="A203" t="s">
        <v>72</v>
      </c>
      <c r="B203" t="s">
        <v>592</v>
      </c>
    </row>
    <row r="204" spans="1:2">
      <c r="A204" t="s">
        <v>214</v>
      </c>
      <c r="B204" t="s">
        <v>593</v>
      </c>
    </row>
    <row r="205" spans="1:2">
      <c r="A205" t="s">
        <v>293</v>
      </c>
      <c r="B205" t="s">
        <v>594</v>
      </c>
    </row>
    <row r="206" spans="1:2">
      <c r="A206" t="s">
        <v>181</v>
      </c>
      <c r="B206" t="s">
        <v>595</v>
      </c>
    </row>
    <row r="207" spans="1:2">
      <c r="A207" t="s">
        <v>64</v>
      </c>
      <c r="B207" t="s">
        <v>596</v>
      </c>
    </row>
    <row r="208" spans="1:2">
      <c r="A208" t="s">
        <v>85</v>
      </c>
      <c r="B208" t="s">
        <v>597</v>
      </c>
    </row>
    <row r="209" spans="1:2">
      <c r="A209" t="s">
        <v>598</v>
      </c>
      <c r="B209" t="s">
        <v>599</v>
      </c>
    </row>
    <row r="210" spans="1:2">
      <c r="A210" t="s">
        <v>179</v>
      </c>
      <c r="B210" t="s">
        <v>600</v>
      </c>
    </row>
    <row r="211" spans="1:2">
      <c r="A211" t="s">
        <v>601</v>
      </c>
      <c r="B211" t="s">
        <v>602</v>
      </c>
    </row>
    <row r="212" spans="1:2">
      <c r="A212" t="s">
        <v>603</v>
      </c>
      <c r="B212" t="s">
        <v>604</v>
      </c>
    </row>
    <row r="213" spans="1:2">
      <c r="A213" t="s">
        <v>261</v>
      </c>
      <c r="B213" t="s">
        <v>605</v>
      </c>
    </row>
    <row r="214" spans="1:2">
      <c r="A214" t="s">
        <v>606</v>
      </c>
      <c r="B214" t="s">
        <v>607</v>
      </c>
    </row>
    <row r="215" spans="1:2">
      <c r="A215" t="s">
        <v>169</v>
      </c>
      <c r="B215" t="s">
        <v>608</v>
      </c>
    </row>
    <row r="216" spans="1:2">
      <c r="A216" t="s">
        <v>211</v>
      </c>
      <c r="B216" t="s">
        <v>609</v>
      </c>
    </row>
    <row r="217" spans="1:2">
      <c r="A217" t="s">
        <v>203</v>
      </c>
      <c r="B217" t="s">
        <v>610</v>
      </c>
    </row>
    <row r="218" spans="1:2">
      <c r="A218" t="s">
        <v>180</v>
      </c>
      <c r="B218" t="s">
        <v>611</v>
      </c>
    </row>
    <row r="219" spans="1:2">
      <c r="A219" t="s">
        <v>269</v>
      </c>
      <c r="B219" t="s">
        <v>612</v>
      </c>
    </row>
    <row r="220" spans="1:2">
      <c r="A220" t="s">
        <v>232</v>
      </c>
      <c r="B220" t="s">
        <v>613</v>
      </c>
    </row>
    <row r="221" spans="1:2">
      <c r="A221" t="s">
        <v>614</v>
      </c>
      <c r="B221" t="s">
        <v>615</v>
      </c>
    </row>
    <row r="222" spans="1:2">
      <c r="A222" t="s">
        <v>272</v>
      </c>
      <c r="B222" t="s">
        <v>616</v>
      </c>
    </row>
    <row r="223" spans="1:2">
      <c r="A223" t="s">
        <v>773</v>
      </c>
      <c r="B223" t="s">
        <v>774</v>
      </c>
    </row>
    <row r="224" spans="1:2">
      <c r="A224" t="s">
        <v>153</v>
      </c>
      <c r="B224" t="s">
        <v>617</v>
      </c>
    </row>
    <row r="225" spans="1:2">
      <c r="A225" t="s">
        <v>186</v>
      </c>
      <c r="B225" t="s">
        <v>618</v>
      </c>
    </row>
    <row r="226" spans="1:2">
      <c r="A226" t="s">
        <v>200</v>
      </c>
      <c r="B226" t="s">
        <v>619</v>
      </c>
    </row>
    <row r="227" spans="1:2">
      <c r="A227" t="s">
        <v>119</v>
      </c>
      <c r="B227" t="s">
        <v>620</v>
      </c>
    </row>
    <row r="228" spans="1:2">
      <c r="A228" t="s">
        <v>621</v>
      </c>
      <c r="B228" t="s">
        <v>622</v>
      </c>
    </row>
    <row r="229" spans="1:2">
      <c r="A229" t="s">
        <v>117</v>
      </c>
      <c r="B229" t="s">
        <v>623</v>
      </c>
    </row>
    <row r="230" spans="1:2">
      <c r="A230" t="s">
        <v>624</v>
      </c>
      <c r="B230" t="s">
        <v>625</v>
      </c>
    </row>
    <row r="231" spans="1:2">
      <c r="A231" t="s">
        <v>626</v>
      </c>
      <c r="B231" t="s">
        <v>627</v>
      </c>
    </row>
    <row r="232" spans="1:2">
      <c r="A232" t="s">
        <v>127</v>
      </c>
      <c r="B232" t="s">
        <v>628</v>
      </c>
    </row>
    <row r="233" spans="1:2">
      <c r="A233" t="s">
        <v>67</v>
      </c>
      <c r="B233" t="s">
        <v>629</v>
      </c>
    </row>
    <row r="234" spans="1:2">
      <c r="A234" t="s">
        <v>250</v>
      </c>
      <c r="B234" t="s">
        <v>630</v>
      </c>
    </row>
    <row r="235" spans="1:2">
      <c r="A235" t="s">
        <v>631</v>
      </c>
      <c r="B235" t="s">
        <v>632</v>
      </c>
    </row>
    <row r="236" spans="1:2">
      <c r="A236" t="s">
        <v>193</v>
      </c>
      <c r="B236" t="s">
        <v>633</v>
      </c>
    </row>
    <row r="237" spans="1:2">
      <c r="A237" t="s">
        <v>634</v>
      </c>
      <c r="B237" t="s">
        <v>635</v>
      </c>
    </row>
    <row r="238" spans="1:2">
      <c r="A238" t="s">
        <v>175</v>
      </c>
      <c r="B238" t="s">
        <v>636</v>
      </c>
    </row>
    <row r="239" spans="1:2">
      <c r="A239" t="s">
        <v>201</v>
      </c>
      <c r="B239" t="s">
        <v>637</v>
      </c>
    </row>
    <row r="240" spans="1:2">
      <c r="A240" t="s">
        <v>229</v>
      </c>
      <c r="B240" t="s">
        <v>638</v>
      </c>
    </row>
    <row r="241" spans="1:2">
      <c r="A241" t="s">
        <v>234</v>
      </c>
      <c r="B241" t="s">
        <v>639</v>
      </c>
    </row>
    <row r="242" spans="1:2">
      <c r="A242" t="s">
        <v>83</v>
      </c>
      <c r="B242" t="s">
        <v>640</v>
      </c>
    </row>
    <row r="243" spans="1:2">
      <c r="A243" t="s">
        <v>115</v>
      </c>
      <c r="B243" t="s">
        <v>641</v>
      </c>
    </row>
    <row r="244" spans="1:2">
      <c r="A244" t="s">
        <v>149</v>
      </c>
      <c r="B244" t="s">
        <v>642</v>
      </c>
    </row>
    <row r="245" spans="1:2">
      <c r="A245" t="s">
        <v>643</v>
      </c>
      <c r="B245" t="s">
        <v>644</v>
      </c>
    </row>
    <row r="246" spans="1:2">
      <c r="A246" t="s">
        <v>73</v>
      </c>
      <c r="B246" t="s">
        <v>645</v>
      </c>
    </row>
    <row r="247" spans="1:2">
      <c r="A247" t="s">
        <v>646</v>
      </c>
      <c r="B247" t="s">
        <v>647</v>
      </c>
    </row>
    <row r="248" spans="1:2">
      <c r="A248" t="s">
        <v>246</v>
      </c>
      <c r="B248" t="s">
        <v>648</v>
      </c>
    </row>
    <row r="249" spans="1:2">
      <c r="A249" t="s">
        <v>649</v>
      </c>
      <c r="B249" t="s">
        <v>650</v>
      </c>
    </row>
    <row r="250" spans="1:2">
      <c r="A250" t="s">
        <v>190</v>
      </c>
      <c r="B250" t="s">
        <v>651</v>
      </c>
    </row>
    <row r="251" spans="1:2">
      <c r="A251" t="s">
        <v>143</v>
      </c>
      <c r="B251" t="s">
        <v>652</v>
      </c>
    </row>
    <row r="252" spans="1:2">
      <c r="A252" t="s">
        <v>99</v>
      </c>
      <c r="B252" t="s">
        <v>653</v>
      </c>
    </row>
    <row r="253" spans="1:2">
      <c r="A253" t="s">
        <v>654</v>
      </c>
      <c r="B253" t="s">
        <v>655</v>
      </c>
    </row>
    <row r="254" spans="1:2">
      <c r="A254" t="s">
        <v>656</v>
      </c>
      <c r="B254" t="s">
        <v>657</v>
      </c>
    </row>
    <row r="255" spans="1:2">
      <c r="A255" t="s">
        <v>103</v>
      </c>
      <c r="B255" t="s">
        <v>658</v>
      </c>
    </row>
    <row r="256" spans="1:2">
      <c r="A256" t="s">
        <v>189</v>
      </c>
      <c r="B256" t="s">
        <v>659</v>
      </c>
    </row>
    <row r="257" spans="1:2">
      <c r="A257" t="s">
        <v>305</v>
      </c>
      <c r="B257" t="s">
        <v>660</v>
      </c>
    </row>
    <row r="258" spans="1:2">
      <c r="A258" t="s">
        <v>98</v>
      </c>
      <c r="B258" t="s">
        <v>661</v>
      </c>
    </row>
    <row r="259" spans="1:2">
      <c r="A259" t="s">
        <v>662</v>
      </c>
      <c r="B259" t="s">
        <v>663</v>
      </c>
    </row>
    <row r="260" spans="1:2">
      <c r="A260" t="s">
        <v>148</v>
      </c>
      <c r="B260" t="s">
        <v>664</v>
      </c>
    </row>
    <row r="261" spans="1:2">
      <c r="A261" t="s">
        <v>89</v>
      </c>
      <c r="B261" t="s">
        <v>665</v>
      </c>
    </row>
    <row r="262" spans="1:2">
      <c r="A262" t="s">
        <v>138</v>
      </c>
      <c r="B262" t="s">
        <v>666</v>
      </c>
    </row>
    <row r="263" spans="1:2">
      <c r="A263" t="s">
        <v>126</v>
      </c>
      <c r="B263" t="s">
        <v>667</v>
      </c>
    </row>
    <row r="264" spans="1:2">
      <c r="A264" t="s">
        <v>219</v>
      </c>
      <c r="B264" t="s">
        <v>218</v>
      </c>
    </row>
    <row r="265" spans="1:2">
      <c r="A265" t="s">
        <v>668</v>
      </c>
      <c r="B265" t="s">
        <v>669</v>
      </c>
    </row>
    <row r="266" spans="1:2">
      <c r="A266" t="s">
        <v>277</v>
      </c>
      <c r="B266" t="s">
        <v>670</v>
      </c>
    </row>
    <row r="267" spans="1:2">
      <c r="A267" t="s">
        <v>192</v>
      </c>
      <c r="B267" t="s">
        <v>671</v>
      </c>
    </row>
    <row r="268" spans="1:2">
      <c r="A268" t="s">
        <v>672</v>
      </c>
      <c r="B268" t="s">
        <v>673</v>
      </c>
    </row>
    <row r="269" spans="1:2">
      <c r="A269" t="s">
        <v>674</v>
      </c>
      <c r="B269" t="s">
        <v>675</v>
      </c>
    </row>
    <row r="270" spans="1:2">
      <c r="A270" t="s">
        <v>676</v>
      </c>
      <c r="B270" t="s">
        <v>677</v>
      </c>
    </row>
    <row r="271" spans="1:2">
      <c r="A271" t="s">
        <v>678</v>
      </c>
      <c r="B271" t="s">
        <v>679</v>
      </c>
    </row>
    <row r="272" spans="1:2">
      <c r="A272" t="s">
        <v>182</v>
      </c>
      <c r="B272" t="s">
        <v>680</v>
      </c>
    </row>
    <row r="273" spans="1:2">
      <c r="A273" t="s">
        <v>94</v>
      </c>
      <c r="B273" t="s">
        <v>93</v>
      </c>
    </row>
    <row r="274" spans="1:2">
      <c r="A274" t="s">
        <v>681</v>
      </c>
      <c r="B274" t="s">
        <v>682</v>
      </c>
    </row>
    <row r="275" spans="1:2">
      <c r="A275" t="s">
        <v>82</v>
      </c>
      <c r="B275" t="s">
        <v>81</v>
      </c>
    </row>
    <row r="276" spans="1:2">
      <c r="A276" t="s">
        <v>257</v>
      </c>
      <c r="B276" t="s">
        <v>683</v>
      </c>
    </row>
    <row r="277" spans="1:2">
      <c r="A277" t="s">
        <v>110</v>
      </c>
      <c r="B277" t="s">
        <v>684</v>
      </c>
    </row>
    <row r="278" spans="1:2">
      <c r="A278" t="s">
        <v>139</v>
      </c>
      <c r="B278" t="s">
        <v>685</v>
      </c>
    </row>
    <row r="279" spans="1:2">
      <c r="A279" t="s">
        <v>686</v>
      </c>
      <c r="B279" t="s">
        <v>687</v>
      </c>
    </row>
    <row r="280" spans="1:2">
      <c r="A280" t="s">
        <v>161</v>
      </c>
      <c r="B280" t="s">
        <v>688</v>
      </c>
    </row>
    <row r="281" spans="1:2">
      <c r="A281" t="s">
        <v>118</v>
      </c>
      <c r="B281" t="s">
        <v>689</v>
      </c>
    </row>
    <row r="282" spans="1:2">
      <c r="A282" t="s">
        <v>109</v>
      </c>
      <c r="B282" t="s">
        <v>690</v>
      </c>
    </row>
    <row r="283" spans="1:2">
      <c r="A283" t="s">
        <v>90</v>
      </c>
      <c r="B283" t="s">
        <v>691</v>
      </c>
    </row>
    <row r="284" spans="1:2">
      <c r="A284" t="s">
        <v>162</v>
      </c>
      <c r="B284" t="s">
        <v>692</v>
      </c>
    </row>
    <row r="285" spans="1:2">
      <c r="A285" t="s">
        <v>215</v>
      </c>
      <c r="B285" t="s">
        <v>693</v>
      </c>
    </row>
    <row r="286" spans="1:2">
      <c r="A286" t="s">
        <v>694</v>
      </c>
      <c r="B286" t="s">
        <v>695</v>
      </c>
    </row>
    <row r="287" spans="1:2">
      <c r="A287" t="s">
        <v>92</v>
      </c>
      <c r="B287" t="s">
        <v>696</v>
      </c>
    </row>
    <row r="288" spans="1:2">
      <c r="A288" t="s">
        <v>128</v>
      </c>
      <c r="B288" t="s">
        <v>697</v>
      </c>
    </row>
    <row r="289" spans="1:2">
      <c r="A289" t="s">
        <v>254</v>
      </c>
      <c r="B289" t="s">
        <v>698</v>
      </c>
    </row>
    <row r="290" spans="1:2">
      <c r="A290" t="s">
        <v>699</v>
      </c>
      <c r="B290" t="s">
        <v>700</v>
      </c>
    </row>
    <row r="291" spans="1:2">
      <c r="A291" t="s">
        <v>141</v>
      </c>
      <c r="B291" t="s">
        <v>701</v>
      </c>
    </row>
    <row r="292" spans="1:2">
      <c r="A292" t="s">
        <v>130</v>
      </c>
      <c r="B292" t="s">
        <v>702</v>
      </c>
    </row>
    <row r="293" spans="1:2">
      <c r="A293" t="s">
        <v>313</v>
      </c>
      <c r="B293" t="s">
        <v>703</v>
      </c>
    </row>
    <row r="294" spans="1:2">
      <c r="A294" t="s">
        <v>137</v>
      </c>
      <c r="B294" t="s">
        <v>704</v>
      </c>
    </row>
    <row r="295" spans="1:2">
      <c r="A295" t="s">
        <v>705</v>
      </c>
      <c r="B295" t="s">
        <v>706</v>
      </c>
    </row>
    <row r="296" spans="1:2">
      <c r="A296" t="s">
        <v>707</v>
      </c>
      <c r="B296" t="s">
        <v>708</v>
      </c>
    </row>
    <row r="297" spans="1:2">
      <c r="A297" t="s">
        <v>709</v>
      </c>
      <c r="B297" t="s">
        <v>710</v>
      </c>
    </row>
    <row r="298" spans="1:2">
      <c r="A298" t="s">
        <v>267</v>
      </c>
      <c r="B298" t="s">
        <v>711</v>
      </c>
    </row>
    <row r="299" spans="1:2">
      <c r="A299" t="s">
        <v>158</v>
      </c>
      <c r="B299" t="s">
        <v>712</v>
      </c>
    </row>
    <row r="300" spans="1:2">
      <c r="A300" t="s">
        <v>713</v>
      </c>
      <c r="B300" t="s">
        <v>714</v>
      </c>
    </row>
    <row r="301" spans="1:2">
      <c r="A301" t="s">
        <v>237</v>
      </c>
      <c r="B301" t="s">
        <v>715</v>
      </c>
    </row>
    <row r="302" spans="1:2">
      <c r="A302" t="s">
        <v>311</v>
      </c>
      <c r="B302" t="s">
        <v>310</v>
      </c>
    </row>
    <row r="303" spans="1:2">
      <c r="A303" t="s">
        <v>716</v>
      </c>
      <c r="B303" t="s">
        <v>717</v>
      </c>
    </row>
    <row r="304" spans="1:2">
      <c r="A304" t="s">
        <v>140</v>
      </c>
      <c r="B304" t="s">
        <v>718</v>
      </c>
    </row>
    <row r="305" spans="1:2">
      <c r="A305" t="s">
        <v>719</v>
      </c>
      <c r="B305" t="s">
        <v>720</v>
      </c>
    </row>
    <row r="306" spans="1:2">
      <c r="A306" t="s">
        <v>135</v>
      </c>
      <c r="B306" t="s">
        <v>721</v>
      </c>
    </row>
    <row r="307" spans="1:2">
      <c r="A307" t="s">
        <v>722</v>
      </c>
      <c r="B307" t="s">
        <v>723</v>
      </c>
    </row>
    <row r="308" spans="1:2">
      <c r="A308" t="s">
        <v>301</v>
      </c>
      <c r="B308" t="s">
        <v>724</v>
      </c>
    </row>
    <row r="309" spans="1:2">
      <c r="A309" t="s">
        <v>75</v>
      </c>
      <c r="B309" t="s">
        <v>725</v>
      </c>
    </row>
    <row r="310" spans="1:2">
      <c r="A310" t="s">
        <v>726</v>
      </c>
      <c r="B310" t="s">
        <v>727</v>
      </c>
    </row>
    <row r="311" spans="1:2">
      <c r="A311" t="s">
        <v>226</v>
      </c>
      <c r="B311" t="s">
        <v>728</v>
      </c>
    </row>
    <row r="312" spans="1:2">
      <c r="A312" t="s">
        <v>729</v>
      </c>
      <c r="B312" t="s">
        <v>730</v>
      </c>
    </row>
    <row r="313" spans="1:2">
      <c r="A313" t="s">
        <v>731</v>
      </c>
      <c r="B313" t="s">
        <v>732</v>
      </c>
    </row>
    <row r="314" spans="1:2">
      <c r="A314" t="s">
        <v>84</v>
      </c>
      <c r="B314" t="s">
        <v>733</v>
      </c>
    </row>
    <row r="315" spans="1:2">
      <c r="A315" t="s">
        <v>113</v>
      </c>
      <c r="B315" t="s">
        <v>734</v>
      </c>
    </row>
    <row r="316" spans="1:2">
      <c r="A316" t="s">
        <v>217</v>
      </c>
      <c r="B316" t="s">
        <v>735</v>
      </c>
    </row>
    <row r="317" spans="1:2">
      <c r="A317" t="s">
        <v>283</v>
      </c>
      <c r="B317" t="s">
        <v>736</v>
      </c>
    </row>
    <row r="318" spans="1:2">
      <c r="A318" t="s">
        <v>172</v>
      </c>
      <c r="B318" t="s">
        <v>737</v>
      </c>
    </row>
    <row r="319" spans="1:2">
      <c r="A319" t="s">
        <v>167</v>
      </c>
      <c r="B319" t="s">
        <v>738</v>
      </c>
    </row>
    <row r="320" spans="1:2">
      <c r="A320" t="s">
        <v>174</v>
      </c>
      <c r="B320" t="s">
        <v>739</v>
      </c>
    </row>
    <row r="321" spans="1:2">
      <c r="A321" t="s">
        <v>111</v>
      </c>
      <c r="B321" t="s">
        <v>740</v>
      </c>
    </row>
    <row r="322" spans="1:2">
      <c r="A322" t="s">
        <v>741</v>
      </c>
      <c r="B322" t="s">
        <v>742</v>
      </c>
    </row>
    <row r="323" spans="1:2">
      <c r="A323" t="s">
        <v>743</v>
      </c>
      <c r="B323" t="s">
        <v>744</v>
      </c>
    </row>
    <row r="324" spans="1:2">
      <c r="A324" t="s">
        <v>341</v>
      </c>
      <c r="B324" t="s">
        <v>745</v>
      </c>
    </row>
    <row r="325" spans="1:2">
      <c r="A325" t="s">
        <v>170</v>
      </c>
      <c r="B325" t="s">
        <v>746</v>
      </c>
    </row>
    <row r="326" spans="1:2">
      <c r="A326" t="s">
        <v>747</v>
      </c>
      <c r="B326" t="s">
        <v>748</v>
      </c>
    </row>
    <row r="327" spans="1:2">
      <c r="A327" t="s">
        <v>749</v>
      </c>
      <c r="B327" t="s">
        <v>750</v>
      </c>
    </row>
    <row r="328" spans="1:2">
      <c r="A328" t="s">
        <v>751</v>
      </c>
      <c r="B328" t="s">
        <v>752</v>
      </c>
    </row>
    <row r="329" spans="1:2">
      <c r="A329" t="s">
        <v>753</v>
      </c>
      <c r="B329" t="s">
        <v>754</v>
      </c>
    </row>
    <row r="330" spans="1:2">
      <c r="A330" t="s">
        <v>755</v>
      </c>
      <c r="B330" t="s">
        <v>756</v>
      </c>
    </row>
    <row r="331" spans="1:2">
      <c r="A331" t="s">
        <v>147</v>
      </c>
      <c r="B331" t="s">
        <v>757</v>
      </c>
    </row>
    <row r="332" spans="1:2">
      <c r="A332" t="s">
        <v>266</v>
      </c>
      <c r="B332" t="s">
        <v>758</v>
      </c>
    </row>
    <row r="333" spans="1:2">
      <c r="A333" t="s">
        <v>88</v>
      </c>
      <c r="B333" t="s">
        <v>759</v>
      </c>
    </row>
    <row r="334" spans="1:2">
      <c r="A334" t="s">
        <v>265</v>
      </c>
      <c r="B334" t="s">
        <v>760</v>
      </c>
    </row>
    <row r="335" spans="1:2">
      <c r="A335" t="s">
        <v>87</v>
      </c>
      <c r="B335" t="s">
        <v>761</v>
      </c>
    </row>
    <row r="336" spans="1:2">
      <c r="A336" t="s">
        <v>77</v>
      </c>
      <c r="B336" t="s">
        <v>762</v>
      </c>
    </row>
    <row r="337" spans="1:2">
      <c r="A337" t="s">
        <v>285</v>
      </c>
      <c r="B337" t="s">
        <v>763</v>
      </c>
    </row>
    <row r="338" spans="1:2">
      <c r="A338" t="s">
        <v>95</v>
      </c>
      <c r="B338" t="s">
        <v>764</v>
      </c>
    </row>
    <row r="339" spans="1:2">
      <c r="A339" s="49" t="s">
        <v>80</v>
      </c>
      <c r="B339" t="s">
        <v>765</v>
      </c>
    </row>
    <row r="340" spans="1:2">
      <c r="A340" t="s">
        <v>101</v>
      </c>
      <c r="B340" t="s">
        <v>766</v>
      </c>
    </row>
    <row r="341" spans="1:2">
      <c r="A341" s="4" t="s">
        <v>306</v>
      </c>
      <c r="B341" t="s">
        <v>767</v>
      </c>
    </row>
    <row r="342" spans="1:2">
      <c r="A342" s="49" t="s">
        <v>102</v>
      </c>
      <c r="B342" t="s">
        <v>768</v>
      </c>
    </row>
    <row r="343" spans="1:2">
      <c r="A343" t="s">
        <v>205</v>
      </c>
      <c r="B343" t="s">
        <v>769</v>
      </c>
    </row>
    <row r="344" spans="1:2">
      <c r="A344" t="s">
        <v>145</v>
      </c>
      <c r="B344" t="s">
        <v>144</v>
      </c>
    </row>
    <row r="345" spans="1:2">
      <c r="A345" t="s">
        <v>105</v>
      </c>
      <c r="B345" t="s">
        <v>770</v>
      </c>
    </row>
    <row r="346" spans="1:2">
      <c r="A346" t="s">
        <v>124</v>
      </c>
      <c r="B346" t="s">
        <v>771</v>
      </c>
    </row>
    <row r="347" spans="1:2">
      <c r="A347" s="4" t="s">
        <v>299</v>
      </c>
      <c r="B347" t="s">
        <v>772</v>
      </c>
    </row>
    <row r="348" spans="1:2">
      <c r="A348" t="s">
        <v>259</v>
      </c>
      <c r="B348" t="s">
        <v>258</v>
      </c>
    </row>
    <row r="349" spans="1:2">
      <c r="A349" t="s">
        <v>791</v>
      </c>
      <c r="B349" t="s">
        <v>793</v>
      </c>
    </row>
    <row r="350" spans="1:2">
      <c r="A350" t="s">
        <v>792</v>
      </c>
      <c r="B350" t="s">
        <v>794</v>
      </c>
    </row>
    <row r="351" spans="1:2">
      <c r="A351" t="s">
        <v>795</v>
      </c>
      <c r="B351" t="s">
        <v>796</v>
      </c>
    </row>
  </sheetData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4 D A A B Q S w M E F A A C A A g A l 1 l i V 7 S u 5 g 6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i o Y I L y o H N E H K L X 2 H q + b P 9 g b A e G j / 0 R h q M d w W w O Q J 7 f 5 A P U E s D B B Q A A g A I A J d Z Y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W W J X E E d V l s o A A A A Y A Q A A E w A c A E Z v c m 1 1 b G F z L 1 N l Y 3 R p b 2 4 x L m 0 g o h g A K K A U A A A A A A A A A A A A A A A A A A A A A A A A A A A A f U + x i s J A F O w D + Y d H r k n g D M n K N Y q F b o x y W I h J Y b E g e / r Q B 5 u 3 x + 6 m E L l / N y i C 1 U 0 x A z N T z H g 8 B r I M z V P L a R z F k b 9 o h y f 4 S K Q 1 I A o o S h D j B G Z g M M Q R D G h s 7 4 4 4 O K 3 + M Z j X z n Z D t + / Y p 7 c N M f q H t S D W 7 p r W N F S k 5 Y A c f J p U E 1 W T 8 w G k / q W g D a y t O R G f P W w 3 8 p 8 I W t Q d N B Q Q R l D L 1 W G 3 b J b z n V y r S p O 5 K l G I s S r K w 7 d m 9 R q t 3 h / k 7 b 5 N s k / g 3 p g X l + J L Z H 9 Z H B G / P 5 v e A V B L A Q I t A B Q A A g A I A J d Z Y l e 0 r u Y O o g A A A P Y A A A A S A A A A A A A A A A A A A A A A A A A A A A B D b 2 5 m a W c v U G F j a 2 F n Z S 5 4 b W x Q S w E C L Q A U A A I A C A C X W W J X D 8 r p q 6 Q A A A D p A A A A E w A A A A A A A A A A A A A A A A D u A A A A W 0 N v b n R l b n R f V H l w Z X N d L n h t b F B L A Q I t A B Q A A g A I A J d Z Y l c Q R 1 W W y g A A A B g B A A A T A A A A A A A A A A A A A A A A A N 8 B A A B G b 3 J t d W x h c y 9 T Z W N 0 a W 9 u M S 5 t U E s F B g A A A A A D A A M A w g A A A P Y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Y H A A A A A A A A R A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N v b C U y M D I w J T I w M D E l M j A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S 0 y M F Q x M D o x N T o w M i 4 w N D Y 2 M z k 1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C A y M C A w M S A y M y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N v b C A y M C A w M S A y M y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w l M j A y M C U y M D A x J T I w M j M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f z j j c P r I 9 N u p Z w a Z K N k R Q A A A A A A g A A A A A A A 2 Y A A M A A A A A Q A A A A 7 f k Q f 2 Q M D E 5 q M P W 6 V 5 s 6 g A A A A A A E g A A A o A A A A B A A A A C 6 n E x r Z s j M c F H j N s Z Y v o v b U A A A A A M / k R n B N 0 M X K W P 2 b c u A D L f B h R W V k n b B e k B J 3 V q s n o s Z B I j v W n t 1 Z Z m 0 w / H p B P y Y Z v n X r L d 5 2 I U Z q h s h x 3 Z j 6 U b j o A F H E J U b w u v 2 u l / x E Z 5 E F A A A A M p j i F R I u P / c 0 E U a 4 G 5 i m T v p s x U m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86525e-8998-45dc-b3d0-8d18f3413210">
      <Terms xmlns="http://schemas.microsoft.com/office/infopath/2007/PartnerControls"/>
    </lcf76f155ced4ddcb4097134ff3c332f>
    <TaxCatchAll xmlns="364aca68-b720-4736-ad85-5d1d60432e7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0DA7AC5D1E64A9BE1FE94596A60B6" ma:contentTypeVersion="19" ma:contentTypeDescription="Create a new document." ma:contentTypeScope="" ma:versionID="dbf34e87b2142941013d5beb96d356fa">
  <xsd:schema xmlns:xsd="http://www.w3.org/2001/XMLSchema" xmlns:xs="http://www.w3.org/2001/XMLSchema" xmlns:p="http://schemas.microsoft.com/office/2006/metadata/properties" xmlns:ns2="a786525e-8998-45dc-b3d0-8d18f3413210" xmlns:ns3="364aca68-b720-4736-ad85-5d1d60432e73" targetNamespace="http://schemas.microsoft.com/office/2006/metadata/properties" ma:root="true" ma:fieldsID="a0a50d18c76db154a12c6e4ea7711823" ns2:_="" ns3:_="">
    <xsd:import namespace="a786525e-8998-45dc-b3d0-8d18f3413210"/>
    <xsd:import namespace="364aca68-b720-4736-ad85-5d1d60432e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6525e-8998-45dc-b3d0-8d18f3413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627bb4-d60a-465f-b849-5496ad7e0b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aca68-b720-4736-ad85-5d1d60432e7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02ddb9b-7952-442a-946d-d244f943be56}" ma:internalName="TaxCatchAll" ma:showField="CatchAllData" ma:web="364aca68-b720-4736-ad85-5d1d60432e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673A5B-78DD-44CB-87FB-203E9C3562E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CAC239B-DB65-4E67-967B-734619921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FC523-00ED-46CA-8DFE-21EBB74A050A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a786525e-8998-45dc-b3d0-8d18f3413210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364aca68-b720-4736-ad85-5d1d60432e73"/>
  </ds:schemaRefs>
</ds:datastoreItem>
</file>

<file path=customXml/itemProps4.xml><?xml version="1.0" encoding="utf-8"?>
<ds:datastoreItem xmlns:ds="http://schemas.openxmlformats.org/officeDocument/2006/customXml" ds:itemID="{0C3AAB47-EC38-47B1-8A58-82789DE27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6525e-8998-45dc-b3d0-8d18f3413210"/>
    <ds:schemaRef ds:uri="364aca68-b720-4736-ad85-5d1d60432e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Front</vt:lpstr>
      <vt:lpstr>Tradsum</vt:lpstr>
      <vt:lpstr>Graphs</vt:lpstr>
      <vt:lpstr>COL</vt:lpstr>
      <vt:lpstr>Top 5 T&amp;V</vt:lpstr>
      <vt:lpstr>Top 5 G&amp;L</vt:lpstr>
      <vt:lpstr>FH</vt:lpstr>
      <vt:lpstr>Weekly summary</vt:lpstr>
      <vt:lpstr>COL data</vt:lpstr>
      <vt:lpstr>Front!Print_Area</vt:lpstr>
      <vt:lpstr>Rectangle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Tharusha Ashokgar</dc:creator>
  <cp:keywords/>
  <dc:description/>
  <cp:lastModifiedBy>Salaama Sanoon</cp:lastModifiedBy>
  <cp:revision/>
  <cp:lastPrinted>2025-10-01T05:35:56Z</cp:lastPrinted>
  <dcterms:created xsi:type="dcterms:W3CDTF">2015-06-05T18:17:20Z</dcterms:created>
  <dcterms:modified xsi:type="dcterms:W3CDTF">2025-10-01T05:36:00Z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0x010100D680DA7AC5D1E64A9BE1FE94596A60B6</vt:lpwstr>
  </property>
  <property fmtid="{D5CDD505-2E9C-101B-9397-08002B2CF9AE}" pid="3" name="MediaServiceImageTags">
    <vt:lpwstr/>
  </property>
  <property fmtid="{D5CDD505-2E9C-101B-9397-08002B2CF9AE}" pid="4" name="MSIP_Label_097cfdbe-4315-47fd-a4fb-16a82a3e2d15_Enabled">
    <vt:lpwstr>true</vt:lpwstr>
  </property>
  <property fmtid="{D5CDD505-2E9C-101B-9397-08002B2CF9AE}" pid="5" name="MSIP_Label_097cfdbe-4315-47fd-a4fb-16a82a3e2d15_SetDate">
    <vt:lpwstr>2025-01-22T04:31:27Z</vt:lpwstr>
  </property>
  <property fmtid="{D5CDD505-2E9C-101B-9397-08002B2CF9AE}" pid="6" name="MSIP_Label_097cfdbe-4315-47fd-a4fb-16a82a3e2d15_Method">
    <vt:lpwstr>Standard</vt:lpwstr>
  </property>
  <property fmtid="{D5CDD505-2E9C-101B-9397-08002B2CF9AE}" pid="7" name="MSIP_Label_097cfdbe-4315-47fd-a4fb-16a82a3e2d15_Name">
    <vt:lpwstr>Public</vt:lpwstr>
  </property>
  <property fmtid="{D5CDD505-2E9C-101B-9397-08002B2CF9AE}" pid="8" name="MSIP_Label_097cfdbe-4315-47fd-a4fb-16a82a3e2d15_SiteId">
    <vt:lpwstr>78a70a84-fa65-4957-940d-d493c7ee0ffb</vt:lpwstr>
  </property>
  <property fmtid="{D5CDD505-2E9C-101B-9397-08002B2CF9AE}" pid="9" name="MSIP_Label_097cfdbe-4315-47fd-a4fb-16a82a3e2d15_ActionId">
    <vt:lpwstr>56f90290-8f65-4a22-b917-177425b41dae</vt:lpwstr>
  </property>
  <property fmtid="{D5CDD505-2E9C-101B-9397-08002B2CF9AE}" pid="10" name="MSIP_Label_097cfdbe-4315-47fd-a4fb-16a82a3e2d15_ContentBits">
    <vt:lpwstr>0</vt:lpwstr>
  </property>
</Properties>
</file>